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643" activeTab="0"/>
  </bookViews>
  <sheets>
    <sheet name="Orçamento" sheetId="1" r:id="rId1"/>
    <sheet name="Orientações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</sheets>
  <definedNames>
    <definedName name="_Regression_Int" localSheetId="6" hidden="1">1</definedName>
    <definedName name="_xlnm.Print_Area" localSheetId="6">'Calendário'!$A$22:$W$67</definedName>
    <definedName name="_xlnm.Print_Area" localSheetId="0">'Orçamento'!$A$2:$O$100</definedName>
    <definedName name="DAYINDX">'Calendário'!$Z$87:$AF$87</definedName>
    <definedName name="_xlnm.Print_Titles" localSheetId="0">'Orçamento'!$2:$3</definedName>
  </definedNames>
  <calcPr fullCalcOnLoad="1"/>
</workbook>
</file>

<file path=xl/sharedStrings.xml><?xml version="1.0" encoding="utf-8"?>
<sst xmlns="http://schemas.openxmlformats.org/spreadsheetml/2006/main" count="244" uniqueCount="137">
  <si>
    <t>Instruções e Sugestões de Utilização</t>
  </si>
  <si>
    <t>Ø</t>
  </si>
  <si>
    <t>Água</t>
  </si>
  <si>
    <t>Alugueis</t>
  </si>
  <si>
    <t>Juros de investimentos</t>
  </si>
  <si>
    <t>IR</t>
  </si>
  <si>
    <t>INSS</t>
  </si>
  <si>
    <t>INVESTIMENTOS</t>
  </si>
  <si>
    <t>Previdência</t>
  </si>
  <si>
    <t>DEPENDENTES</t>
  </si>
  <si>
    <t>Escola/Faculdade</t>
  </si>
  <si>
    <t>Cursos Extras</t>
  </si>
  <si>
    <t>Mesada</t>
  </si>
  <si>
    <t>RENDA FAMILIAR</t>
  </si>
  <si>
    <t>Salários</t>
  </si>
  <si>
    <t>Material escolar</t>
  </si>
  <si>
    <t>Passeios/Férias</t>
  </si>
  <si>
    <t>Saúde/Medicamentos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</si>
  <si>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</si>
  <si>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</si>
  <si>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TOTAIS</t>
  </si>
  <si>
    <t>Luz</t>
  </si>
  <si>
    <t>Seguro de Vida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</si>
  <si>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</si>
  <si>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</si>
  <si>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</si>
  <si>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</si>
  <si>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</si>
  <si>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</si>
  <si>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</si>
  <si>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</si>
  <si>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</si>
  <si>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</si>
  <si>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</si>
  <si>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</si>
  <si>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</si>
  <si>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13º. Salário</t>
  </si>
  <si>
    <t>Férias</t>
  </si>
  <si>
    <t>Outros</t>
  </si>
  <si>
    <t>Aluguel/Prestação</t>
  </si>
  <si>
    <t>IPTU</t>
  </si>
  <si>
    <t>Reformas/Consertos</t>
  </si>
  <si>
    <t>SAÚDE</t>
  </si>
  <si>
    <t>Plano de Saúde</t>
  </si>
  <si>
    <t>Médico</t>
  </si>
  <si>
    <t>Dentista</t>
  </si>
  <si>
    <t>Medicamentos</t>
  </si>
  <si>
    <t>AUTOMÓVEL</t>
  </si>
  <si>
    <t>Prestação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</si>
  <si>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</si>
  <si>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</si>
  <si>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</si>
  <si>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</si>
  <si>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</si>
  <si>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</si>
  <si>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</si>
  <si>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</si>
  <si>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</si>
  <si>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</si>
  <si>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</si>
  <si>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</si>
  <si>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</si>
  <si>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</si>
  <si>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</si>
  <si>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</si>
  <si>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</si>
  <si>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</si>
  <si>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Pager</t>
  </si>
  <si>
    <t>Cursos</t>
  </si>
  <si>
    <t>LAZER</t>
  </si>
  <si>
    <t>Restaurantes</t>
  </si>
  <si>
    <t>Cafés/Bares/Boates</t>
  </si>
  <si>
    <t>Passagens</t>
  </si>
  <si>
    <t>Hotéis</t>
  </si>
  <si>
    <t>Passeios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</si>
  <si>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</si>
  <si>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</si>
  <si>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</si>
  <si>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</si>
  <si>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</si>
  <si>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</si>
  <si>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</si>
  <si>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</si>
  <si>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</si>
  <si>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</si>
  <si>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</si>
  <si>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</si>
  <si>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</si>
  <si>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</si>
  <si>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</si>
  <si>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</si>
  <si>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</si>
  <si>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</si>
  <si>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</si>
  <si>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</si>
  <si>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</si>
  <si>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</si>
  <si>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</si>
  <si>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</si>
  <si>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</si>
  <si>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</si>
  <si>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</si>
  <si>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</si>
  <si>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</si>
  <si>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</si>
  <si>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</si>
  <si>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</si>
  <si>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Investimento carro</t>
  </si>
  <si>
    <t>HABITAÇÃO</t>
  </si>
  <si>
    <t>Planilha para Orçamento Familiar</t>
  </si>
  <si>
    <t>Celulares</t>
  </si>
  <si>
    <t>Faxina</t>
  </si>
  <si>
    <t>Por exemplo, se você aluga uma linha telefônica, insira uma linha com o item Aluguel de Telefone. Sempre que inserir linhas novas, faça-o antes da categoria Outros.</t>
  </si>
  <si>
    <t>temporários, como prestações ou financiamento de bens adquiridos ao longo dos meses.</t>
  </si>
  <si>
    <t>Mas atenção! Não exclua nenhuma linha totalizadora (cinza)</t>
  </si>
  <si>
    <r>
      <t>Não altere</t>
    </r>
    <r>
      <rPr>
        <b/>
        <sz val="11"/>
        <rFont val="Arial"/>
        <family val="2"/>
      </rPr>
      <t xml:space="preserve"> o conteúdo das células coloridas pois são totalizadores utilizados nos gráficos</t>
    </r>
  </si>
  <si>
    <r>
      <t xml:space="preserve">Por exemplo, ao invés de </t>
    </r>
    <r>
      <rPr>
        <b/>
        <sz val="11"/>
        <rFont val="Arial"/>
        <family val="2"/>
      </rPr>
      <t>Prestação</t>
    </r>
    <r>
      <rPr>
        <sz val="11"/>
        <rFont val="Arial"/>
        <family val="2"/>
      </rPr>
      <t xml:space="preserve"> de sua casa ou apartamento você poderá trocar por Aluguel.</t>
    </r>
  </si>
  <si>
    <r>
      <t xml:space="preserve">Por exemplo, se você não possui </t>
    </r>
    <r>
      <rPr>
        <b/>
        <sz val="11"/>
        <rFont val="Arial"/>
        <family val="2"/>
      </rPr>
      <t>TV por assinatura</t>
    </r>
    <r>
      <rPr>
        <sz val="11"/>
        <rFont val="Arial"/>
        <family val="2"/>
      </rPr>
      <t xml:space="preserve">, marque a linha toda na planilha e a exclua. As fórmulas serão reajustadas. </t>
    </r>
  </si>
  <si>
    <r>
      <rPr>
        <b/>
        <u val="single"/>
        <sz val="11"/>
        <rFont val="Arial"/>
        <family val="2"/>
      </rPr>
      <t>Modifique</t>
    </r>
    <r>
      <rPr>
        <sz val="11"/>
        <rFont val="Arial"/>
        <family val="2"/>
      </rPr>
      <t xml:space="preserve"> alguma categoria, caso não se aplique a você.</t>
    </r>
  </si>
  <si>
    <r>
      <rPr>
        <b/>
        <u val="single"/>
        <sz val="11"/>
        <rFont val="Arial"/>
        <family val="2"/>
      </rPr>
      <t>Acrescente</t>
    </r>
    <r>
      <rPr>
        <sz val="11"/>
        <rFont val="Arial"/>
        <family val="2"/>
      </rPr>
      <t xml:space="preserve"> alguma categoria se tiver necessidade.</t>
    </r>
  </si>
  <si>
    <r>
      <rPr>
        <b/>
        <u val="single"/>
        <sz val="11"/>
        <rFont val="Arial"/>
        <family val="2"/>
      </rPr>
      <t>Exclua</t>
    </r>
    <r>
      <rPr>
        <sz val="11"/>
        <rFont val="Arial"/>
        <family val="2"/>
      </rPr>
      <t xml:space="preserve"> alguma categoria, caso não tenha relevância.</t>
    </r>
  </si>
  <si>
    <r>
      <rPr>
        <b/>
        <u val="single"/>
        <sz val="11"/>
        <rFont val="Arial"/>
        <family val="2"/>
      </rPr>
      <t>Use</t>
    </r>
    <r>
      <rPr>
        <sz val="11"/>
        <rFont val="Arial"/>
        <family val="2"/>
      </rPr>
      <t xml:space="preserve"> ou modifique a categoria </t>
    </r>
    <r>
      <rPr>
        <b/>
        <sz val="11"/>
        <rFont val="Arial"/>
        <family val="2"/>
      </rPr>
      <t>Outros</t>
    </r>
    <r>
      <rPr>
        <sz val="11"/>
        <rFont val="Arial"/>
        <family val="2"/>
      </rPr>
      <t xml:space="preserve"> para relacionar itens</t>
    </r>
  </si>
  <si>
    <r>
      <rPr>
        <sz val="11"/>
        <rFont val="Arial"/>
        <family val="2"/>
      </rPr>
      <t xml:space="preserve">As </t>
    </r>
    <r>
      <rPr>
        <b/>
        <u val="single"/>
        <sz val="11"/>
        <rFont val="Arial"/>
        <family val="2"/>
      </rPr>
      <t>abas "Anual", "Para Onde", "Gráficos" e "Dependentes"</t>
    </r>
    <r>
      <rPr>
        <sz val="11"/>
        <rFont val="Arial"/>
        <family val="2"/>
      </rPr>
      <t xml:space="preserve"> trazem um resumo gráfico de seu orçamento. Logo, </t>
    </r>
    <r>
      <rPr>
        <b/>
        <sz val="11"/>
        <rFont val="Arial"/>
        <family val="2"/>
      </rPr>
      <t xml:space="preserve">não deverão ser alteradas. </t>
    </r>
  </si>
  <si>
    <t>NÃO APAGUE OU ALTERE A ÁREA ABAIXO</t>
  </si>
  <si>
    <t>NÃO APAGUE OU ALTERE ESTA ÁREA</t>
  </si>
  <si>
    <t>Indenizações</t>
  </si>
  <si>
    <t>Telefone fixo</t>
  </si>
  <si>
    <t>Serviços diversos</t>
  </si>
  <si>
    <t>Alimentação</t>
  </si>
  <si>
    <t>Shows</t>
  </si>
  <si>
    <t>TV por assinatura</t>
  </si>
  <si>
    <t>Internet</t>
  </si>
  <si>
    <t>Cinema/Teatro</t>
  </si>
  <si>
    <t>DÍVIDAS E IMPOSTOS</t>
  </si>
  <si>
    <t>Empréstimos</t>
  </si>
  <si>
    <t>Esportes</t>
  </si>
  <si>
    <t>Esporte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</si>
</sst>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&quot;R$&quot;\ #,##0_);\(&quot;R$&quot;\ #,##0\)"/>
    <numFmt numFmtId="199" formatCode="&quot;R$&quot;\ #,##0_);[Red]\(&quot;R$&quot;\ #,##0\)"/>
    <numFmt numFmtId="200" formatCode="&quot;R$&quot;\ #,##0.00_);\(&quot;R$&quot;\ #,##0.00\)"/>
    <numFmt numFmtId="201" formatCode="&quot;R$&quot;\ #,##0.00_);[Red]\(&quot;R$&quot;\ #,##0.00\)"/>
    <numFmt numFmtId="202" formatCode="_(&quot;R$&quot;\ * #,##0_);_(&quot;R$&quot;\ * \(#,##0\);_(&quot;R$&quot;\ * &quot;-&quot;_);_(@_)"/>
    <numFmt numFmtId="203" formatCode="_(&quot;R$&quot;\ * #,##0.00_);_(&quot;R$&quot;\ * \(#,##0.00\);_(&quot;R$&quot;\ * &quot;-&quot;??_);_(@_)"/>
    <numFmt numFmtId="204" formatCode="_(* #,##0.00_);[Red]_(* \(#,##0.00\);_(* &quot;-&quot;??_);_(@_)"/>
    <numFmt numFmtId="205" formatCode="#,##0.0"/>
    <numFmt numFmtId="206" formatCode="000\ 000.0"/>
    <numFmt numFmtId="207" formatCode="_(&quot;R$&quot;\ * #,##0.000_);_(&quot;R$&quot;\ * \(#,##0.000\);_(&quot;R$&quot;\ * &quot;-&quot;??_);_(@_)"/>
    <numFmt numFmtId="208" formatCode="mm/dd/yy_)"/>
    <numFmt numFmtId="209" formatCode="General_)"/>
    <numFmt numFmtId="210" formatCode="0_)"/>
    <numFmt numFmtId="211" formatCode="[hh]:mm;[Red]&quot;—&quot;;&quot;—&quot;"/>
    <numFmt numFmtId="212" formatCode="[hh]:mm;[Red]&quot;×&quot;;&quot;—&quot;"/>
    <numFmt numFmtId="213" formatCode="[&gt;0.02]0.0%;"/>
    <numFmt numFmtId="214" formatCode="0.0%"/>
    <numFmt numFmtId="215" formatCode="_(* #.##000_);[Red]_(* \(#.##000\);_(* &quot;-&quot;??_);_(@_)"/>
    <numFmt numFmtId="216" formatCode="0\."/>
  </numFmts>
  <fonts count="7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3"/>
      <name val="Arial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2"/>
    </font>
    <font>
      <b/>
      <i/>
      <sz val="2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57"/>
      <name val="Arial"/>
      <family val="2"/>
    </font>
    <font>
      <b/>
      <sz val="18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Arial"/>
      <family val="0"/>
    </font>
    <font>
      <i/>
      <sz val="7.3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24"/>
      <color indexed="8"/>
      <name val="Arial"/>
      <family val="0"/>
    </font>
    <font>
      <b/>
      <sz val="10.1"/>
      <color indexed="8"/>
      <name val="Arial"/>
      <family val="0"/>
    </font>
    <font>
      <sz val="10.25"/>
      <color indexed="8"/>
      <name val="Arial"/>
      <family val="0"/>
    </font>
    <font>
      <sz val="9.75"/>
      <color indexed="8"/>
      <name val="Arial"/>
      <family val="0"/>
    </font>
    <font>
      <sz val="6"/>
      <color indexed="8"/>
      <name val="Arial Narrow"/>
      <family val="0"/>
    </font>
    <font>
      <b/>
      <sz val="14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15B1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6" fillId="31" borderId="0" applyNumberFormat="0" applyBorder="0" applyAlignment="0" applyProtection="0"/>
    <xf numFmtId="37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18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204" fontId="1" fillId="33" borderId="17" xfId="0" applyNumberFormat="1" applyFont="1" applyFill="1" applyBorder="1" applyAlignment="1">
      <alignment/>
    </xf>
    <xf numFmtId="204" fontId="1" fillId="33" borderId="18" xfId="0" applyNumberFormat="1" applyFont="1" applyFill="1" applyBorder="1" applyAlignment="1">
      <alignment/>
    </xf>
    <xf numFmtId="204" fontId="1" fillId="33" borderId="19" xfId="0" applyNumberFormat="1" applyFont="1" applyFill="1" applyBorder="1" applyAlignment="1">
      <alignment/>
    </xf>
    <xf numFmtId="37" fontId="8" fillId="0" borderId="0" xfId="48" applyFont="1" applyAlignment="1" applyProtection="1">
      <alignment horizontal="centerContinuous"/>
      <protection/>
    </xf>
    <xf numFmtId="37" fontId="0" fillId="0" borderId="0" xfId="48" applyFont="1" applyAlignment="1">
      <alignment horizontal="centerContinuous"/>
      <protection/>
    </xf>
    <xf numFmtId="37" fontId="0" fillId="0" borderId="0" xfId="48" applyFont="1" applyAlignment="1">
      <alignment/>
      <protection/>
    </xf>
    <xf numFmtId="37" fontId="0" fillId="0" borderId="0" xfId="48" applyFont="1">
      <alignment/>
      <protection/>
    </xf>
    <xf numFmtId="37" fontId="9" fillId="0" borderId="0" xfId="48" applyFont="1" applyAlignment="1" applyProtection="1">
      <alignment horizontal="centerContinuous"/>
      <protection/>
    </xf>
    <xf numFmtId="37" fontId="0" fillId="0" borderId="0" xfId="48" applyFont="1" applyAlignment="1" applyProtection="1">
      <alignment horizontal="left"/>
      <protection/>
    </xf>
    <xf numFmtId="37" fontId="0" fillId="0" borderId="0" xfId="48" applyFont="1" applyAlignment="1" applyProtection="1">
      <alignment horizontal="centerContinuous"/>
      <protection/>
    </xf>
    <xf numFmtId="37" fontId="7" fillId="0" borderId="0" xfId="48">
      <alignment/>
      <protection/>
    </xf>
    <xf numFmtId="37" fontId="0" fillId="36" borderId="0" xfId="48" applyFont="1" applyFill="1">
      <alignment/>
      <protection/>
    </xf>
    <xf numFmtId="37" fontId="0" fillId="36" borderId="0" xfId="48" applyFont="1" applyFill="1" applyAlignment="1">
      <alignment horizontal="right"/>
      <protection/>
    </xf>
    <xf numFmtId="37" fontId="5" fillId="36" borderId="20" xfId="48" applyFont="1" applyFill="1" applyBorder="1" applyProtection="1">
      <alignment/>
      <protection locked="0"/>
    </xf>
    <xf numFmtId="37" fontId="7" fillId="36" borderId="0" xfId="48" applyFill="1">
      <alignment/>
      <protection/>
    </xf>
    <xf numFmtId="37" fontId="10" fillId="0" borderId="0" xfId="48" applyFont="1" applyProtection="1">
      <alignment/>
      <protection/>
    </xf>
    <xf numFmtId="37" fontId="11" fillId="0" borderId="0" xfId="48" applyFont="1" applyAlignment="1" applyProtection="1">
      <alignment horizontal="centerContinuous"/>
      <protection locked="0"/>
    </xf>
    <xf numFmtId="37" fontId="12" fillId="37" borderId="21" xfId="48" applyFont="1" applyFill="1" applyBorder="1" applyAlignment="1" applyProtection="1">
      <alignment horizontal="centerContinuous"/>
      <protection/>
    </xf>
    <xf numFmtId="37" fontId="13" fillId="37" borderId="22" xfId="48" applyFont="1" applyFill="1" applyBorder="1" applyAlignment="1">
      <alignment horizontal="centerContinuous"/>
      <protection/>
    </xf>
    <xf numFmtId="37" fontId="12" fillId="37" borderId="22" xfId="48" applyFont="1" applyFill="1" applyBorder="1" applyAlignment="1">
      <alignment horizontal="centerContinuous"/>
      <protection/>
    </xf>
    <xf numFmtId="37" fontId="13" fillId="37" borderId="23" xfId="48" applyFont="1" applyFill="1" applyBorder="1" applyAlignment="1">
      <alignment horizontal="centerContinuous"/>
      <protection/>
    </xf>
    <xf numFmtId="37" fontId="13" fillId="0" borderId="0" xfId="48" applyFont="1">
      <alignment/>
      <protection/>
    </xf>
    <xf numFmtId="37" fontId="5" fillId="0" borderId="11" xfId="48" applyFont="1" applyBorder="1" applyAlignment="1" applyProtection="1">
      <alignment horizontal="center"/>
      <protection/>
    </xf>
    <xf numFmtId="37" fontId="5" fillId="0" borderId="24" xfId="48" applyFont="1" applyBorder="1" applyAlignment="1" applyProtection="1">
      <alignment horizontal="center"/>
      <protection/>
    </xf>
    <xf numFmtId="37" fontId="5" fillId="0" borderId="25" xfId="48" applyFont="1" applyBorder="1" applyAlignment="1" applyProtection="1">
      <alignment horizontal="center"/>
      <protection/>
    </xf>
    <xf numFmtId="37" fontId="14" fillId="0" borderId="26" xfId="48" applyFont="1" applyBorder="1" applyProtection="1">
      <alignment/>
      <protection/>
    </xf>
    <xf numFmtId="37" fontId="0" fillId="0" borderId="13" xfId="48" applyFont="1" applyBorder="1" applyProtection="1">
      <alignment/>
      <protection/>
    </xf>
    <xf numFmtId="37" fontId="14" fillId="0" borderId="17" xfId="48" applyFont="1" applyBorder="1" applyProtection="1">
      <alignment/>
      <protection/>
    </xf>
    <xf numFmtId="37" fontId="14" fillId="0" borderId="16" xfId="48" applyFont="1" applyBorder="1" applyProtection="1">
      <alignment/>
      <protection/>
    </xf>
    <xf numFmtId="37" fontId="0" fillId="0" borderId="14" xfId="48" applyFont="1" applyBorder="1" applyProtection="1">
      <alignment/>
      <protection/>
    </xf>
    <xf numFmtId="37" fontId="14" fillId="0" borderId="18" xfId="48" applyFont="1" applyBorder="1" applyProtection="1">
      <alignment/>
      <protection/>
    </xf>
    <xf numFmtId="37" fontId="14" fillId="0" borderId="12" xfId="48" applyFont="1" applyBorder="1" applyProtection="1">
      <alignment/>
      <protection/>
    </xf>
    <xf numFmtId="37" fontId="0" fillId="0" borderId="15" xfId="48" applyFont="1" applyBorder="1" applyProtection="1">
      <alignment/>
      <protection/>
    </xf>
    <xf numFmtId="37" fontId="0" fillId="0" borderId="15" xfId="48" applyFont="1" applyBorder="1">
      <alignment/>
      <protection/>
    </xf>
    <xf numFmtId="37" fontId="14" fillId="0" borderId="19" xfId="48" applyFont="1" applyBorder="1">
      <alignment/>
      <protection/>
    </xf>
    <xf numFmtId="37" fontId="14" fillId="0" borderId="12" xfId="48" applyFont="1" applyBorder="1">
      <alignment/>
      <protection/>
    </xf>
    <xf numFmtId="37" fontId="0" fillId="0" borderId="13" xfId="48" applyFont="1" applyBorder="1" applyProtection="1">
      <alignment/>
      <protection/>
    </xf>
    <xf numFmtId="37" fontId="0" fillId="0" borderId="14" xfId="48" applyFont="1" applyBorder="1" applyProtection="1">
      <alignment/>
      <protection/>
    </xf>
    <xf numFmtId="37" fontId="0" fillId="0" borderId="15" xfId="48" applyFont="1" applyBorder="1" applyProtection="1">
      <alignment/>
      <protection/>
    </xf>
    <xf numFmtId="37" fontId="15" fillId="38" borderId="27" xfId="48" applyFont="1" applyFill="1" applyBorder="1" applyAlignment="1" applyProtection="1">
      <alignment horizontal="centerContinuous"/>
      <protection/>
    </xf>
    <xf numFmtId="37" fontId="0" fillId="38" borderId="28" xfId="48" applyFont="1" applyFill="1" applyBorder="1" applyAlignment="1">
      <alignment horizontal="centerContinuous"/>
      <protection/>
    </xf>
    <xf numFmtId="37" fontId="0" fillId="38" borderId="29" xfId="48" applyFont="1" applyFill="1" applyBorder="1" applyAlignment="1">
      <alignment horizontal="centerContinuous"/>
      <protection/>
    </xf>
    <xf numFmtId="37" fontId="16" fillId="38" borderId="30" xfId="48" applyFont="1" applyFill="1" applyBorder="1" applyAlignment="1" applyProtection="1">
      <alignment horizontal="centerContinuous"/>
      <protection/>
    </xf>
    <xf numFmtId="37" fontId="0" fillId="38" borderId="0" xfId="48" applyFont="1" applyFill="1" applyAlignment="1">
      <alignment horizontal="centerContinuous"/>
      <protection/>
    </xf>
    <xf numFmtId="37" fontId="0" fillId="38" borderId="31" xfId="48" applyFont="1" applyFill="1" applyBorder="1" applyAlignment="1">
      <alignment horizontal="centerContinuous"/>
      <protection/>
    </xf>
    <xf numFmtId="37" fontId="0" fillId="38" borderId="30" xfId="48" applyFont="1" applyFill="1" applyBorder="1" applyProtection="1">
      <alignment/>
      <protection/>
    </xf>
    <xf numFmtId="37" fontId="0" fillId="38" borderId="0" xfId="48" applyFont="1" applyFill="1" applyProtection="1">
      <alignment/>
      <protection/>
    </xf>
    <xf numFmtId="37" fontId="0" fillId="38" borderId="0" xfId="48" applyFont="1" applyFill="1" applyAlignment="1" applyProtection="1">
      <alignment horizontal="left"/>
      <protection/>
    </xf>
    <xf numFmtId="37" fontId="0" fillId="38" borderId="0" xfId="48" applyFont="1" applyFill="1">
      <alignment/>
      <protection/>
    </xf>
    <xf numFmtId="208" fontId="0" fillId="38" borderId="0" xfId="48" applyNumberFormat="1" applyFont="1" applyFill="1" applyProtection="1">
      <alignment/>
      <protection/>
    </xf>
    <xf numFmtId="37" fontId="0" fillId="38" borderId="31" xfId="48" applyFont="1" applyFill="1" applyBorder="1">
      <alignment/>
      <protection/>
    </xf>
    <xf numFmtId="37" fontId="0" fillId="38" borderId="30" xfId="48" applyFont="1" applyFill="1" applyBorder="1">
      <alignment/>
      <protection/>
    </xf>
    <xf numFmtId="37" fontId="0" fillId="38" borderId="30" xfId="48" applyFont="1" applyFill="1" applyBorder="1" applyAlignment="1" applyProtection="1">
      <alignment horizontal="left"/>
      <protection/>
    </xf>
    <xf numFmtId="209" fontId="0" fillId="38" borderId="0" xfId="48" applyNumberFormat="1" applyFont="1" applyFill="1" applyProtection="1">
      <alignment/>
      <protection/>
    </xf>
    <xf numFmtId="37" fontId="0" fillId="38" borderId="32" xfId="48" applyFont="1" applyFill="1" applyBorder="1" applyAlignment="1" applyProtection="1">
      <alignment horizontal="left"/>
      <protection/>
    </xf>
    <xf numFmtId="209" fontId="0" fillId="38" borderId="33" xfId="48" applyNumberFormat="1" applyFont="1" applyFill="1" applyBorder="1" applyProtection="1">
      <alignment/>
      <protection/>
    </xf>
    <xf numFmtId="37" fontId="0" fillId="38" borderId="33" xfId="48" applyFont="1" applyFill="1" applyBorder="1">
      <alignment/>
      <protection/>
    </xf>
    <xf numFmtId="37" fontId="0" fillId="38" borderId="34" xfId="48" applyFont="1" applyFill="1" applyBorder="1">
      <alignment/>
      <protection/>
    </xf>
    <xf numFmtId="0" fontId="0" fillId="0" borderId="0" xfId="0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185" fontId="0" fillId="0" borderId="20" xfId="0" applyNumberFormat="1" applyBorder="1" applyAlignment="1" applyProtection="1">
      <alignment/>
      <protection locked="0"/>
    </xf>
    <xf numFmtId="0" fontId="5" fillId="39" borderId="26" xfId="0" applyFont="1" applyFill="1" applyBorder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6" borderId="37" xfId="0" applyFont="1" applyFill="1" applyBorder="1" applyAlignment="1">
      <alignment wrapText="1"/>
    </xf>
    <xf numFmtId="0" fontId="23" fillId="6" borderId="38" xfId="0" applyFont="1" applyFill="1" applyBorder="1" applyAlignment="1">
      <alignment wrapText="1"/>
    </xf>
    <xf numFmtId="0" fontId="19" fillId="6" borderId="39" xfId="0" applyFont="1" applyFill="1" applyBorder="1" applyAlignment="1">
      <alignment wrapText="1"/>
    </xf>
    <xf numFmtId="0" fontId="19" fillId="6" borderId="40" xfId="0" applyFont="1" applyFill="1" applyBorder="1" applyAlignment="1">
      <alignment wrapText="1"/>
    </xf>
    <xf numFmtId="0" fontId="19" fillId="40" borderId="0" xfId="0" applyFont="1" applyFill="1" applyBorder="1" applyAlignment="1">
      <alignment wrapText="1"/>
    </xf>
    <xf numFmtId="0" fontId="20" fillId="6" borderId="41" xfId="0" applyFont="1" applyFill="1" applyBorder="1" applyAlignment="1">
      <alignment wrapText="1"/>
    </xf>
    <xf numFmtId="0" fontId="20" fillId="6" borderId="42" xfId="0" applyFont="1" applyFill="1" applyBorder="1" applyAlignment="1">
      <alignment wrapText="1"/>
    </xf>
    <xf numFmtId="0" fontId="19" fillId="6" borderId="43" xfId="0" applyFont="1" applyFill="1" applyBorder="1" applyAlignment="1">
      <alignment wrapText="1"/>
    </xf>
    <xf numFmtId="0" fontId="19" fillId="6" borderId="44" xfId="0" applyFont="1" applyFill="1" applyBorder="1" applyAlignment="1">
      <alignment wrapText="1"/>
    </xf>
    <xf numFmtId="0" fontId="20" fillId="6" borderId="41" xfId="0" applyFont="1" applyFill="1" applyBorder="1" applyAlignment="1">
      <alignment vertical="top" wrapText="1"/>
    </xf>
    <xf numFmtId="0" fontId="23" fillId="6" borderId="37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75" fillId="41" borderId="46" xfId="0" applyFont="1" applyFill="1" applyBorder="1" applyAlignment="1">
      <alignment horizontal="center" vertical="center"/>
    </xf>
    <xf numFmtId="0" fontId="75" fillId="41" borderId="47" xfId="0" applyFont="1" applyFill="1" applyBorder="1" applyAlignment="1">
      <alignment horizontal="center" vertical="center"/>
    </xf>
    <xf numFmtId="185" fontId="1" fillId="33" borderId="48" xfId="0" applyNumberFormat="1" applyFont="1" applyFill="1" applyBorder="1" applyAlignment="1">
      <alignment/>
    </xf>
    <xf numFmtId="185" fontId="0" fillId="0" borderId="49" xfId="0" applyNumberFormat="1" applyBorder="1" applyAlignment="1" applyProtection="1">
      <alignment/>
      <protection locked="0"/>
    </xf>
    <xf numFmtId="185" fontId="1" fillId="33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51" xfId="0" applyFont="1" applyBorder="1" applyAlignment="1">
      <alignment/>
    </xf>
    <xf numFmtId="0" fontId="0" fillId="0" borderId="35" xfId="0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5" xfId="0" applyFill="1" applyBorder="1" applyAlignment="1">
      <alignment/>
    </xf>
    <xf numFmtId="0" fontId="24" fillId="2" borderId="52" xfId="0" applyFont="1" applyFill="1" applyBorder="1" applyAlignment="1">
      <alignment/>
    </xf>
    <xf numFmtId="0" fontId="24" fillId="2" borderId="53" xfId="0" applyFont="1" applyFill="1" applyBorder="1" applyAlignment="1">
      <alignment/>
    </xf>
    <xf numFmtId="185" fontId="1" fillId="2" borderId="48" xfId="0" applyNumberFormat="1" applyFont="1" applyFill="1" applyBorder="1" applyAlignment="1">
      <alignment/>
    </xf>
    <xf numFmtId="185" fontId="1" fillId="2" borderId="50" xfId="0" applyNumberFormat="1" applyFont="1" applyFill="1" applyBorder="1" applyAlignment="1">
      <alignment/>
    </xf>
    <xf numFmtId="204" fontId="0" fillId="2" borderId="13" xfId="0" applyNumberFormat="1" applyFill="1" applyBorder="1" applyAlignment="1">
      <alignment/>
    </xf>
    <xf numFmtId="204" fontId="0" fillId="2" borderId="14" xfId="0" applyNumberFormat="1" applyFill="1" applyBorder="1" applyAlignment="1">
      <alignment/>
    </xf>
    <xf numFmtId="204" fontId="0" fillId="2" borderId="15" xfId="0" applyNumberFormat="1" applyFill="1" applyBorder="1" applyAlignment="1">
      <alignment/>
    </xf>
    <xf numFmtId="0" fontId="75" fillId="8" borderId="46" xfId="0" applyFont="1" applyFill="1" applyBorder="1" applyAlignment="1">
      <alignment horizontal="center" vertical="center"/>
    </xf>
    <xf numFmtId="0" fontId="75" fillId="8" borderId="47" xfId="0" applyFont="1" applyFill="1" applyBorder="1" applyAlignment="1">
      <alignment horizontal="center" vertical="center"/>
    </xf>
    <xf numFmtId="0" fontId="0" fillId="43" borderId="10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54" xfId="0" applyFill="1" applyBorder="1" applyAlignment="1">
      <alignment/>
    </xf>
    <xf numFmtId="0" fontId="0" fillId="43" borderId="55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76" fillId="40" borderId="10" xfId="0" applyFont="1" applyFill="1" applyBorder="1" applyAlignment="1">
      <alignment horizontal="centerContinuous" vertical="top"/>
    </xf>
    <xf numFmtId="0" fontId="17" fillId="40" borderId="0" xfId="0" applyFont="1" applyFill="1" applyBorder="1" applyAlignment="1">
      <alignment horizontal="centerContinuous" vertical="top"/>
    </xf>
    <xf numFmtId="0" fontId="17" fillId="40" borderId="45" xfId="0" applyFont="1" applyFill="1" applyBorder="1" applyAlignment="1">
      <alignment horizontal="centerContinuous" vertical="top"/>
    </xf>
    <xf numFmtId="0" fontId="0" fillId="43" borderId="11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56" xfId="0" applyFill="1" applyBorder="1" applyAlignment="1">
      <alignment/>
    </xf>
    <xf numFmtId="0" fontId="0" fillId="43" borderId="57" xfId="0" applyFill="1" applyBorder="1" applyAlignment="1">
      <alignment/>
    </xf>
    <xf numFmtId="185" fontId="0" fillId="0" borderId="58" xfId="0" applyNumberFormat="1" applyBorder="1" applyAlignment="1" applyProtection="1">
      <alignment/>
      <protection locked="0"/>
    </xf>
    <xf numFmtId="185" fontId="1" fillId="33" borderId="59" xfId="0" applyNumberFormat="1" applyFont="1" applyFill="1" applyBorder="1" applyAlignment="1">
      <alignment/>
    </xf>
    <xf numFmtId="185" fontId="1" fillId="33" borderId="46" xfId="1" applyNumberFormat="1" applyFill="1" applyBorder="1" applyAlignment="1">
      <alignment/>
    </xf>
    <xf numFmtId="185" fontId="1" fillId="33" borderId="47" xfId="1" applyNumberFormat="1" applyFill="1" applyBorder="1" applyAlignment="1">
      <alignment/>
    </xf>
    <xf numFmtId="0" fontId="1" fillId="41" borderId="11" xfId="0" applyFont="1" applyFill="1" applyBorder="1" applyAlignment="1">
      <alignment horizontal="center" vertical="center"/>
    </xf>
    <xf numFmtId="0" fontId="1" fillId="41" borderId="60" xfId="0" applyFont="1" applyFill="1" applyBorder="1" applyAlignment="1">
      <alignment horizontal="center" vertical="center"/>
    </xf>
    <xf numFmtId="0" fontId="1" fillId="33" borderId="61" xfId="1" applyFont="1" applyFill="1" applyBorder="1" applyAlignment="1">
      <alignment horizontal="center"/>
    </xf>
    <xf numFmtId="0" fontId="1" fillId="33" borderId="62" xfId="1" applyFont="1" applyFill="1" applyBorder="1" applyAlignment="1">
      <alignment horizontal="center"/>
    </xf>
    <xf numFmtId="0" fontId="75" fillId="8" borderId="61" xfId="0" applyFont="1" applyFill="1" applyBorder="1" applyAlignment="1">
      <alignment horizontal="center"/>
    </xf>
    <xf numFmtId="0" fontId="75" fillId="8" borderId="63" xfId="0" applyFont="1" applyFill="1" applyBorder="1" applyAlignment="1">
      <alignment horizontal="center"/>
    </xf>
    <xf numFmtId="0" fontId="75" fillId="42" borderId="21" xfId="0" applyFont="1" applyFill="1" applyBorder="1" applyAlignment="1">
      <alignment horizontal="center"/>
    </xf>
    <xf numFmtId="0" fontId="75" fillId="42" borderId="22" xfId="0" applyFont="1" applyFill="1" applyBorder="1" applyAlignment="1">
      <alignment horizontal="center"/>
    </xf>
    <xf numFmtId="0" fontId="75" fillId="42" borderId="11" xfId="0" applyFont="1" applyFill="1" applyBorder="1" applyAlignment="1">
      <alignment horizontal="center"/>
    </xf>
    <xf numFmtId="0" fontId="75" fillId="42" borderId="24" xfId="0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</cellXfs>
  <cellStyles count="51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nual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525"/>
          <c:w val="0.961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Orçamento!$B$96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Orçamento!$C$95:$N$95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Orçamento!$C$96:$N$96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Orçamento!$B$97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Orçamento!$C$95:$N$95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Orçamento!$C$97:$N$97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Orçamento!$B$98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Orçamento!$C$95:$N$95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Orçamento!$C$98:$N$98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033860"/>
        <c:axId val="16542693"/>
      </c:line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693"/>
        <c:crosses val="autoZero"/>
        <c:auto val="0"/>
        <c:lblOffset val="100"/>
        <c:tickLblSkip val="1"/>
        <c:noMultiLvlLbl val="0"/>
      </c:catAx>
      <c:valAx>
        <c:axId val="16542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338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"/>
          <c:y val="0.9525"/>
          <c:w val="0.47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Cartões de Crédito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17425"/>
          <c:w val="0.5482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Orçamento!$B$77:$B$79</c:f>
              <c:strCache>
                <c:ptCount val="3"/>
                <c:pt idx="0">
                  <c:v>Previdência</c:v>
                </c:pt>
                <c:pt idx="1">
                  <c:v>Investimento carro</c:v>
                </c:pt>
                <c:pt idx="2">
                  <c:v>Outros</c:v>
                </c:pt>
              </c:strCache>
            </c:strRef>
          </c:cat>
          <c:val>
            <c:numRef>
              <c:f>Orçamento!$O$77:$O$79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53225"/>
          <c:w val="0.19325"/>
          <c:h val="0.1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Gastos Com Dependentes</a:t>
            </a:r>
          </a:p>
        </c:rich>
      </c:tx>
      <c:layout>
        <c:manualLayout>
          <c:xMode val="factor"/>
          <c:yMode val="factor"/>
          <c:x val="-0.09675"/>
          <c:y val="-0.001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375"/>
          <c:w val="0.61225"/>
          <c:h val="0.78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delete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Orçamento!$B$82:$B$90</c:f>
              <c:strCache>
                <c:ptCount val="9"/>
                <c:pt idx="0">
                  <c:v>Escola/Faculdade</c:v>
                </c:pt>
                <c:pt idx="1">
                  <c:v>Cursos Extras</c:v>
                </c:pt>
                <c:pt idx="2">
                  <c:v>Material escolar</c:v>
                </c:pt>
                <c:pt idx="3">
                  <c:v>Esportes</c:v>
                </c:pt>
                <c:pt idx="4">
                  <c:v>Mesada</c:v>
                </c:pt>
                <c:pt idx="5">
                  <c:v>Passeios/Férias</c:v>
                </c:pt>
                <c:pt idx="6">
                  <c:v>Vestuário</c:v>
                </c:pt>
                <c:pt idx="7">
                  <c:v>Saúde/Medicamentos</c:v>
                </c:pt>
                <c:pt idx="8">
                  <c:v>Outros</c:v>
                </c:pt>
              </c:strCache>
            </c:strRef>
          </c:cat>
          <c:val>
            <c:numRef>
              <c:f>Orçamento!$O$82:$O$90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249"/>
          <c:w val="0.24925"/>
          <c:h val="0.5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2475"/>
          <c:y val="-0.001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3575"/>
          <c:w val="0.6135"/>
          <c:h val="0.7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996633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\.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Orçamento!$B$104:$B$111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DÍVIDAS E IMPOSTOS</c:v>
                </c:pt>
                <c:pt idx="3">
                  <c:v>AUTOMÓVEL</c:v>
                </c:pt>
                <c:pt idx="4">
                  <c:v>DESPESAS PESSOAIS</c:v>
                </c:pt>
                <c:pt idx="5">
                  <c:v>LAZER</c:v>
                </c:pt>
                <c:pt idx="6">
                  <c:v>INVESTIMENTOS</c:v>
                </c:pt>
                <c:pt idx="7">
                  <c:v>DEPENDENTES</c:v>
                </c:pt>
              </c:strCache>
            </c:strRef>
          </c:cat>
          <c:val>
            <c:numRef>
              <c:f>Orçamento!$C$104:$C$111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178"/>
          <c:w val="0.24925"/>
          <c:h val="0.5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7925"/>
          <c:w val="0.5447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Orçamento!$B$6:$B$12</c:f>
              <c:strCache>
                <c:ptCount val="7"/>
                <c:pt idx="0">
                  <c:v>Salários</c:v>
                </c:pt>
                <c:pt idx="1">
                  <c:v>13º. Salário</c:v>
                </c:pt>
                <c:pt idx="2">
                  <c:v>Férias</c:v>
                </c:pt>
                <c:pt idx="3">
                  <c:v>Indenizações</c:v>
                </c:pt>
                <c:pt idx="4">
                  <c:v>Alugueis</c:v>
                </c:pt>
                <c:pt idx="5">
                  <c:v>Juros de investimentos</c:v>
                </c:pt>
                <c:pt idx="6">
                  <c:v>Outros</c:v>
                </c:pt>
              </c:strCache>
            </c:strRef>
          </c:cat>
          <c:val>
            <c:numRef>
              <c:f>Orçamento!$O$6:$O$12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43225"/>
          <c:w val="0.268"/>
          <c:h val="0.3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1845"/>
          <c:w val="0.5395"/>
          <c:h val="0.72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76092"/>
              </a:solidFill>
              <a:ln w="12700">
                <a:solidFill>
                  <a:srgbClr val="336666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Orçamento!$B$15:$B$26</c:f>
              <c:strCache>
                <c:ptCount val="12"/>
                <c:pt idx="0">
                  <c:v>Aluguel/Prestação</c:v>
                </c:pt>
                <c:pt idx="1">
                  <c:v>Água</c:v>
                </c:pt>
                <c:pt idx="2">
                  <c:v>Luz</c:v>
                </c:pt>
                <c:pt idx="3">
                  <c:v>IPTU</c:v>
                </c:pt>
                <c:pt idx="4">
                  <c:v>Telefone fixo</c:v>
                </c:pt>
                <c:pt idx="5">
                  <c:v>Celulares</c:v>
                </c:pt>
                <c:pt idx="6">
                  <c:v>Internet</c:v>
                </c:pt>
                <c:pt idx="7">
                  <c:v>Alimentação</c:v>
                </c:pt>
                <c:pt idx="8">
                  <c:v>Faxina</c:v>
                </c:pt>
                <c:pt idx="9">
                  <c:v>Serviços diversos</c:v>
                </c:pt>
                <c:pt idx="10">
                  <c:v>Reformas/Consertos</c:v>
                </c:pt>
                <c:pt idx="11">
                  <c:v>Outros</c:v>
                </c:pt>
              </c:strCache>
            </c:strRef>
          </c:cat>
          <c:val>
            <c:numRef>
              <c:f>Orçamento!$O$15:$O$26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31775"/>
          <c:w val="0.23925"/>
          <c:h val="0.6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75"/>
          <c:y val="0.1995"/>
          <c:w val="0.508"/>
          <c:h val="0.6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Orçamento!$B$29:$B$34</c:f>
              <c:strCache>
                <c:ptCount val="6"/>
                <c:pt idx="0">
                  <c:v>Plano de Saúde</c:v>
                </c:pt>
                <c:pt idx="1">
                  <c:v>Médico</c:v>
                </c:pt>
                <c:pt idx="2">
                  <c:v>Dentista</c:v>
                </c:pt>
                <c:pt idx="3">
                  <c:v>Medicamentos</c:v>
                </c:pt>
                <c:pt idx="4">
                  <c:v>Seguro de Vida</c:v>
                </c:pt>
                <c:pt idx="5">
                  <c:v>Outros</c:v>
                </c:pt>
              </c:strCache>
            </c:strRef>
          </c:cat>
          <c:val>
            <c:numRef>
              <c:f>Orçamento!$O$29:$O$34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465"/>
          <c:w val="0.19575"/>
          <c:h val="0.3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1995"/>
          <c:w val="0.50775"/>
          <c:h val="0.68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Orçamento!$B$37:$B$40</c:f>
              <c:strCache>
                <c:ptCount val="4"/>
                <c:pt idx="0">
                  <c:v>Empréstimos</c:v>
                </c:pt>
                <c:pt idx="1">
                  <c:v>IR</c:v>
                </c:pt>
                <c:pt idx="2">
                  <c:v>INSS</c:v>
                </c:pt>
                <c:pt idx="3">
                  <c:v>Outros</c:v>
                </c:pt>
              </c:strCache>
            </c:strRef>
          </c:cat>
          <c:val>
            <c:numRef>
              <c:f>Orçamento!$O$37:$O$40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48575"/>
          <c:w val="0.10375"/>
          <c:h val="0.2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Automóvel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17425"/>
          <c:w val="0.544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Orçamento!$B$43:$B$50</c:f>
              <c:strCache>
                <c:ptCount val="8"/>
                <c:pt idx="0">
                  <c:v>Prestação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Mecânico</c:v>
                </c:pt>
                <c:pt idx="6">
                  <c:v>Multas</c:v>
                </c:pt>
                <c:pt idx="7">
                  <c:v>Outros</c:v>
                </c:pt>
              </c:strCache>
            </c:strRef>
          </c:cat>
          <c:val>
            <c:numRef>
              <c:f>Orçamento!$O$43:$O$50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"/>
          <c:y val="0.3785"/>
          <c:w val="0.16175"/>
          <c:h val="0.4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17425"/>
          <c:w val="0.5475"/>
          <c:h val="0.7335"/>
        </c:manualLayout>
      </c:layout>
      <c:pie3DChart>
        <c:varyColors val="1"/>
        <c:ser>
          <c:idx val="0"/>
          <c:order val="0"/>
          <c:spPr>
            <a:solidFill>
              <a:srgbClr val="F15B1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Orçamento!$B$53:$B$62</c:f>
              <c:strCache>
                <c:ptCount val="10"/>
                <c:pt idx="0">
                  <c:v>Higiene Pessoal</c:v>
                </c:pt>
                <c:pt idx="1">
                  <c:v>Cosméticos</c:v>
                </c:pt>
                <c:pt idx="2">
                  <c:v>Cabeleireiro</c:v>
                </c:pt>
                <c:pt idx="3">
                  <c:v>Vestuário</c:v>
                </c:pt>
                <c:pt idx="4">
                  <c:v>Lavanderia</c:v>
                </c:pt>
                <c:pt idx="5">
                  <c:v>Academia</c:v>
                </c:pt>
                <c:pt idx="6">
                  <c:v>Telefone Celular</c:v>
                </c:pt>
                <c:pt idx="7">
                  <c:v>Pager</c:v>
                </c:pt>
                <c:pt idx="8">
                  <c:v>Cursos</c:v>
                </c:pt>
                <c:pt idx="9">
                  <c:v>Outros</c:v>
                </c:pt>
              </c:strCache>
            </c:strRef>
          </c:cat>
          <c:val>
            <c:numRef>
              <c:f>Orçamento!$O$53:$O$62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33225"/>
          <c:w val="0.195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17425"/>
          <c:w val="0.544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Orçamento!$B$65:$B$74</c:f>
              <c:strCache>
                <c:ptCount val="10"/>
                <c:pt idx="0">
                  <c:v>Restaurantes</c:v>
                </c:pt>
                <c:pt idx="1">
                  <c:v>Cafés/Bares/Boates</c:v>
                </c:pt>
                <c:pt idx="2">
                  <c:v>Shows</c:v>
                </c:pt>
                <c:pt idx="3">
                  <c:v>TV por assinatura</c:v>
                </c:pt>
                <c:pt idx="4">
                  <c:v>Cinema/Teatro</c:v>
                </c:pt>
                <c:pt idx="5">
                  <c:v>Esporte</c:v>
                </c:pt>
                <c:pt idx="6">
                  <c:v>Passagens</c:v>
                </c:pt>
                <c:pt idx="7">
                  <c:v>Hotéis</c:v>
                </c:pt>
                <c:pt idx="8">
                  <c:v>Passeios</c:v>
                </c:pt>
                <c:pt idx="9">
                  <c:v>Outros</c:v>
                </c:pt>
              </c:strCache>
            </c:strRef>
          </c:cat>
          <c:val>
            <c:numRef>
              <c:f>Orçamento!$O$65:$O$74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36425"/>
          <c:w val="0.26075"/>
          <c:h val="0.4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28575</xdr:rowOff>
    </xdr:from>
    <xdr:to>
      <xdr:col>10</xdr:col>
      <xdr:colOff>381000</xdr:colOff>
      <xdr:row>0</xdr:row>
      <xdr:rowOff>666750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8575"/>
          <a:ext cx="428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1</xdr:row>
      <xdr:rowOff>76200</xdr:rowOff>
    </xdr:from>
    <xdr:to>
      <xdr:col>1</xdr:col>
      <xdr:colOff>5133975</xdr:colOff>
      <xdr:row>1</xdr:row>
      <xdr:rowOff>714375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695700"/>
          <a:ext cx="428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514350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0.8055</cdr:y>
    </cdr:from>
    <cdr:to>
      <cdr:x>0.98475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7067550" y="5372100"/>
          <a:ext cx="17526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0.51825</cdr:x>
      <cdr:y>0.492</cdr:y>
    </cdr:from>
    <cdr:to>
      <cdr:x>0.5385</cdr:x>
      <cdr:y>0.51975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638675" y="327660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11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 outlineLevelRow="1"/>
  <cols>
    <col min="1" max="1" width="3.421875" style="0" customWidth="1"/>
    <col min="2" max="2" width="20.140625" style="0" customWidth="1"/>
    <col min="3" max="15" width="10.7109375" style="0" customWidth="1"/>
    <col min="16" max="16" width="2.7109375" style="0" customWidth="1"/>
    <col min="17" max="17" width="3.7109375" style="0" customWidth="1"/>
  </cols>
  <sheetData>
    <row r="1" spans="1:15" ht="52.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s="74" customFormat="1" ht="26.25" thickBot="1">
      <c r="A2" s="121" t="s">
        <v>109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31" s="1" customFormat="1" ht="13.5" thickBot="1">
      <c r="A3" s="132"/>
      <c r="B3" s="133"/>
      <c r="C3" s="90" t="s">
        <v>23</v>
      </c>
      <c r="D3" s="90" t="s">
        <v>24</v>
      </c>
      <c r="E3" s="90" t="s">
        <v>25</v>
      </c>
      <c r="F3" s="90" t="s">
        <v>26</v>
      </c>
      <c r="G3" s="90" t="s">
        <v>27</v>
      </c>
      <c r="H3" s="90" t="s">
        <v>28</v>
      </c>
      <c r="I3" s="90" t="s">
        <v>29</v>
      </c>
      <c r="J3" s="90" t="s">
        <v>30</v>
      </c>
      <c r="K3" s="90" t="s">
        <v>31</v>
      </c>
      <c r="L3" s="90" t="s">
        <v>32</v>
      </c>
      <c r="M3" s="90" t="s">
        <v>33</v>
      </c>
      <c r="N3" s="90" t="s">
        <v>34</v>
      </c>
      <c r="O3" s="91" t="s">
        <v>35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15" ht="6.75" customHeight="1" thickBot="1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31" s="2" customFormat="1" ht="13.5" thickBot="1">
      <c r="A5" s="134" t="s">
        <v>13</v>
      </c>
      <c r="B5" s="135"/>
      <c r="C5" s="130">
        <f aca="true" t="shared" si="0" ref="C5:N5">SUM(C6:C12)</f>
        <v>0</v>
      </c>
      <c r="D5" s="130">
        <f t="shared" si="0"/>
        <v>0</v>
      </c>
      <c r="E5" s="130">
        <f t="shared" si="0"/>
        <v>0</v>
      </c>
      <c r="F5" s="130">
        <f t="shared" si="0"/>
        <v>0</v>
      </c>
      <c r="G5" s="130">
        <f t="shared" si="0"/>
        <v>0</v>
      </c>
      <c r="H5" s="130">
        <f t="shared" si="0"/>
        <v>0</v>
      </c>
      <c r="I5" s="130">
        <f t="shared" si="0"/>
        <v>0</v>
      </c>
      <c r="J5" s="130">
        <f t="shared" si="0"/>
        <v>0</v>
      </c>
      <c r="K5" s="130">
        <f t="shared" si="0"/>
        <v>0</v>
      </c>
      <c r="L5" s="130">
        <f t="shared" si="0"/>
        <v>0</v>
      </c>
      <c r="M5" s="130">
        <f t="shared" si="0"/>
        <v>0</v>
      </c>
      <c r="N5" s="130">
        <f t="shared" si="0"/>
        <v>0</v>
      </c>
      <c r="O5" s="131">
        <f>SUM(O6:O13)</f>
        <v>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15" ht="12.75" outlineLevel="1">
      <c r="A6" s="3"/>
      <c r="B6" s="95" t="s">
        <v>14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>
        <f aca="true" t="shared" si="1" ref="O6:O11">SUM(C6:N6)</f>
        <v>0</v>
      </c>
    </row>
    <row r="7" spans="1:15" ht="12.75" outlineLevel="1">
      <c r="A7" s="3"/>
      <c r="B7" s="95" t="s">
        <v>36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92">
        <f t="shared" si="1"/>
        <v>0</v>
      </c>
    </row>
    <row r="8" spans="1:15" ht="12.75" outlineLevel="1">
      <c r="A8" s="3"/>
      <c r="B8" s="95" t="s">
        <v>37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2">
        <f t="shared" si="1"/>
        <v>0</v>
      </c>
    </row>
    <row r="9" spans="1:15" ht="12.75" outlineLevel="1">
      <c r="A9" s="3"/>
      <c r="B9" s="95" t="s">
        <v>125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92">
        <f t="shared" si="1"/>
        <v>0</v>
      </c>
    </row>
    <row r="10" spans="1:15" ht="12.75" outlineLevel="1">
      <c r="A10" s="3"/>
      <c r="B10" s="95" t="s">
        <v>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92">
        <f t="shared" si="1"/>
        <v>0</v>
      </c>
    </row>
    <row r="11" spans="1:15" ht="12.75" outlineLevel="1">
      <c r="A11" s="3"/>
      <c r="B11" s="95" t="s">
        <v>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92">
        <f t="shared" si="1"/>
        <v>0</v>
      </c>
    </row>
    <row r="12" spans="1:15" ht="13.5" outlineLevel="1" thickBot="1">
      <c r="A12" s="4"/>
      <c r="B12" s="96" t="s">
        <v>38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>
        <f>SUM(C12:N12)</f>
        <v>0</v>
      </c>
    </row>
    <row r="13" spans="1:15" ht="6.75" customHeight="1" thickBot="1">
      <c r="A13" s="114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</row>
    <row r="14" spans="1:31" s="2" customFormat="1" ht="13.5" thickBot="1">
      <c r="A14" s="134" t="s">
        <v>108</v>
      </c>
      <c r="B14" s="135"/>
      <c r="C14" s="130">
        <f aca="true" t="shared" si="2" ref="C14:N14">SUM(C15:C26)</f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130">
        <f t="shared" si="2"/>
        <v>0</v>
      </c>
      <c r="I14" s="130">
        <f t="shared" si="2"/>
        <v>0</v>
      </c>
      <c r="J14" s="130">
        <f t="shared" si="2"/>
        <v>0</v>
      </c>
      <c r="K14" s="130">
        <f t="shared" si="2"/>
        <v>0</v>
      </c>
      <c r="L14" s="130">
        <f t="shared" si="2"/>
        <v>0</v>
      </c>
      <c r="M14" s="130">
        <f t="shared" si="2"/>
        <v>0</v>
      </c>
      <c r="N14" s="130">
        <f t="shared" si="2"/>
        <v>0</v>
      </c>
      <c r="O14" s="131">
        <f>SUM(O15:O27)</f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5" ht="12.75" outlineLevel="1">
      <c r="A15" s="3"/>
      <c r="B15" s="95" t="s">
        <v>39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92">
        <f aca="true" t="shared" si="3" ref="O15:O26">SUM(C15:N15)</f>
        <v>0</v>
      </c>
    </row>
    <row r="16" spans="1:15" ht="12.75" outlineLevel="1">
      <c r="A16" s="3"/>
      <c r="B16" s="95" t="s">
        <v>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92">
        <f t="shared" si="3"/>
        <v>0</v>
      </c>
    </row>
    <row r="17" spans="1:15" ht="12.75" outlineLevel="1">
      <c r="A17" s="3"/>
      <c r="B17" s="95" t="s">
        <v>21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92">
        <f t="shared" si="3"/>
        <v>0</v>
      </c>
    </row>
    <row r="18" spans="1:15" ht="12.75" outlineLevel="1">
      <c r="A18" s="3"/>
      <c r="B18" s="95" t="s">
        <v>40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92">
        <f t="shared" si="3"/>
        <v>0</v>
      </c>
    </row>
    <row r="19" spans="1:15" ht="12.75" outlineLevel="1">
      <c r="A19" s="3"/>
      <c r="B19" s="95" t="s">
        <v>126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92">
        <f t="shared" si="3"/>
        <v>0</v>
      </c>
    </row>
    <row r="20" spans="1:15" ht="12.75" outlineLevel="1">
      <c r="A20" s="3"/>
      <c r="B20" s="97" t="s">
        <v>110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92">
        <f t="shared" si="3"/>
        <v>0</v>
      </c>
    </row>
    <row r="21" spans="1:15" ht="12.75" outlineLevel="1">
      <c r="A21" s="3"/>
      <c r="B21" s="95" t="s">
        <v>131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92">
        <f t="shared" si="3"/>
        <v>0</v>
      </c>
    </row>
    <row r="22" spans="1:15" ht="12.75" outlineLevel="1">
      <c r="A22" s="3"/>
      <c r="B22" s="95" t="s">
        <v>128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92">
        <f t="shared" si="3"/>
        <v>0</v>
      </c>
    </row>
    <row r="23" spans="1:15" ht="12.75" outlineLevel="1">
      <c r="A23" s="3"/>
      <c r="B23" s="97" t="s">
        <v>111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2">
        <f t="shared" si="3"/>
        <v>0</v>
      </c>
    </row>
    <row r="24" spans="1:15" ht="12.75" outlineLevel="1">
      <c r="A24" s="3"/>
      <c r="B24" s="97" t="s">
        <v>127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92"/>
    </row>
    <row r="25" spans="1:15" ht="12.75" outlineLevel="1">
      <c r="A25" s="3"/>
      <c r="B25" s="95" t="s">
        <v>41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92">
        <f t="shared" si="3"/>
        <v>0</v>
      </c>
    </row>
    <row r="26" spans="1:15" ht="13.5" outlineLevel="1" thickBot="1">
      <c r="A26" s="4"/>
      <c r="B26" s="96" t="s">
        <v>38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>
        <f t="shared" si="3"/>
        <v>0</v>
      </c>
    </row>
    <row r="27" spans="1:15" ht="6.75" customHeight="1" thickBot="1">
      <c r="A27" s="114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31" s="2" customFormat="1" ht="13.5" thickBot="1">
      <c r="A28" s="134" t="s">
        <v>42</v>
      </c>
      <c r="B28" s="135"/>
      <c r="C28" s="130">
        <f aca="true" t="shared" si="4" ref="C28:N28">SUM(C29:C34)</f>
        <v>0</v>
      </c>
      <c r="D28" s="130">
        <f t="shared" si="4"/>
        <v>0</v>
      </c>
      <c r="E28" s="130">
        <f t="shared" si="4"/>
        <v>0</v>
      </c>
      <c r="F28" s="130">
        <f t="shared" si="4"/>
        <v>0</v>
      </c>
      <c r="G28" s="130">
        <f t="shared" si="4"/>
        <v>0</v>
      </c>
      <c r="H28" s="130">
        <f t="shared" si="4"/>
        <v>0</v>
      </c>
      <c r="I28" s="130">
        <f t="shared" si="4"/>
        <v>0</v>
      </c>
      <c r="J28" s="130">
        <f t="shared" si="4"/>
        <v>0</v>
      </c>
      <c r="K28" s="130">
        <f t="shared" si="4"/>
        <v>0</v>
      </c>
      <c r="L28" s="130">
        <f t="shared" si="4"/>
        <v>0</v>
      </c>
      <c r="M28" s="130">
        <f t="shared" si="4"/>
        <v>0</v>
      </c>
      <c r="N28" s="130">
        <f t="shared" si="4"/>
        <v>0</v>
      </c>
      <c r="O28" s="131">
        <f>SUM(O29:O35)</f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15" ht="12.75" outlineLevel="1">
      <c r="A29" s="3"/>
      <c r="B29" s="95" t="s">
        <v>43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92">
        <f aca="true" t="shared" si="5" ref="O29:O34">SUM(C29:N29)</f>
        <v>0</v>
      </c>
    </row>
    <row r="30" spans="1:15" ht="12.75" outlineLevel="1">
      <c r="A30" s="3"/>
      <c r="B30" s="95" t="s">
        <v>44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92">
        <f t="shared" si="5"/>
        <v>0</v>
      </c>
    </row>
    <row r="31" spans="1:15" ht="12.75" outlineLevel="1">
      <c r="A31" s="3"/>
      <c r="B31" s="95" t="s">
        <v>45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92">
        <f t="shared" si="5"/>
        <v>0</v>
      </c>
    </row>
    <row r="32" spans="1:15" ht="12.75" outlineLevel="1">
      <c r="A32" s="3"/>
      <c r="B32" s="95" t="s">
        <v>46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92">
        <f t="shared" si="5"/>
        <v>0</v>
      </c>
    </row>
    <row r="33" spans="1:15" ht="12.75" outlineLevel="1">
      <c r="A33" s="3"/>
      <c r="B33" s="88" t="s">
        <v>22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92">
        <f t="shared" si="5"/>
        <v>0</v>
      </c>
    </row>
    <row r="34" spans="1:15" s="71" customFormat="1" ht="13.5" outlineLevel="1" thickBot="1">
      <c r="A34" s="70"/>
      <c r="B34" s="98" t="s">
        <v>38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>
        <f t="shared" si="5"/>
        <v>0</v>
      </c>
    </row>
    <row r="35" spans="1:15" ht="6.75" customHeight="1" thickBot="1">
      <c r="A35" s="114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31" s="2" customFormat="1" ht="13.5" thickBot="1">
      <c r="A36" s="134" t="s">
        <v>133</v>
      </c>
      <c r="B36" s="135"/>
      <c r="C36" s="130">
        <f aca="true" t="shared" si="6" ref="C36:N36">SUM(C37:C40)</f>
        <v>0</v>
      </c>
      <c r="D36" s="130">
        <f t="shared" si="6"/>
        <v>0</v>
      </c>
      <c r="E36" s="130">
        <f t="shared" si="6"/>
        <v>0</v>
      </c>
      <c r="F36" s="130">
        <f t="shared" si="6"/>
        <v>0</v>
      </c>
      <c r="G36" s="130">
        <f t="shared" si="6"/>
        <v>0</v>
      </c>
      <c r="H36" s="130">
        <f t="shared" si="6"/>
        <v>0</v>
      </c>
      <c r="I36" s="130">
        <f t="shared" si="6"/>
        <v>0</v>
      </c>
      <c r="J36" s="130">
        <f t="shared" si="6"/>
        <v>0</v>
      </c>
      <c r="K36" s="130">
        <f t="shared" si="6"/>
        <v>0</v>
      </c>
      <c r="L36" s="130">
        <f t="shared" si="6"/>
        <v>0</v>
      </c>
      <c r="M36" s="130">
        <f t="shared" si="6"/>
        <v>0</v>
      </c>
      <c r="N36" s="130">
        <f t="shared" si="6"/>
        <v>0</v>
      </c>
      <c r="O36" s="131">
        <f>SUM(C36:N36)</f>
        <v>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5" ht="12.75" outlineLevel="1">
      <c r="A37" s="3"/>
      <c r="B37" s="95" t="s">
        <v>134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92">
        <f>SUM(C37:N37)</f>
        <v>0</v>
      </c>
    </row>
    <row r="38" spans="1:15" ht="12.75" outlineLevel="1">
      <c r="A38" s="3"/>
      <c r="B38" s="95" t="s">
        <v>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92">
        <f>SUM(C38:N38)</f>
        <v>0</v>
      </c>
    </row>
    <row r="39" spans="1:15" ht="12.75" outlineLevel="1">
      <c r="A39" s="3"/>
      <c r="B39" s="95" t="s">
        <v>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92">
        <f>SUM(C39:N39)</f>
        <v>0</v>
      </c>
    </row>
    <row r="40" spans="1:15" ht="13.5" outlineLevel="1" thickBot="1">
      <c r="A40" s="4"/>
      <c r="B40" s="96" t="s">
        <v>38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4">
        <f>SUM(C40:N40)</f>
        <v>0</v>
      </c>
    </row>
    <row r="41" spans="1:15" ht="6.75" customHeight="1" thickBot="1">
      <c r="A41" s="114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</row>
    <row r="42" spans="1:31" s="2" customFormat="1" ht="13.5" thickBot="1">
      <c r="A42" s="134" t="s">
        <v>47</v>
      </c>
      <c r="B42" s="135"/>
      <c r="C42" s="130">
        <f aca="true" t="shared" si="7" ref="C42:N42">SUM(C43:C50)</f>
        <v>0</v>
      </c>
      <c r="D42" s="130">
        <f t="shared" si="7"/>
        <v>0</v>
      </c>
      <c r="E42" s="130">
        <f t="shared" si="7"/>
        <v>0</v>
      </c>
      <c r="F42" s="130">
        <f t="shared" si="7"/>
        <v>0</v>
      </c>
      <c r="G42" s="130">
        <f t="shared" si="7"/>
        <v>0</v>
      </c>
      <c r="H42" s="130">
        <f t="shared" si="7"/>
        <v>0</v>
      </c>
      <c r="I42" s="130">
        <f t="shared" si="7"/>
        <v>0</v>
      </c>
      <c r="J42" s="130">
        <f t="shared" si="7"/>
        <v>0</v>
      </c>
      <c r="K42" s="130">
        <f t="shared" si="7"/>
        <v>0</v>
      </c>
      <c r="L42" s="130">
        <f t="shared" si="7"/>
        <v>0</v>
      </c>
      <c r="M42" s="130">
        <f t="shared" si="7"/>
        <v>0</v>
      </c>
      <c r="N42" s="130">
        <f t="shared" si="7"/>
        <v>0</v>
      </c>
      <c r="O42" s="131">
        <f aca="true" t="shared" si="8" ref="O42:O50">SUM(C42:N42)</f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15" ht="12.75" outlineLevel="1">
      <c r="A43" s="3"/>
      <c r="B43" s="95" t="s">
        <v>48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92">
        <f t="shared" si="8"/>
        <v>0</v>
      </c>
    </row>
    <row r="44" spans="1:15" ht="12.75" outlineLevel="1">
      <c r="A44" s="3"/>
      <c r="B44" s="95" t="s">
        <v>49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92">
        <f t="shared" si="8"/>
        <v>0</v>
      </c>
    </row>
    <row r="45" spans="1:15" ht="12.75" outlineLevel="1">
      <c r="A45" s="3"/>
      <c r="B45" s="95" t="s">
        <v>50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92">
        <f t="shared" si="8"/>
        <v>0</v>
      </c>
    </row>
    <row r="46" spans="1:15" ht="12.75" outlineLevel="1">
      <c r="A46" s="3"/>
      <c r="B46" s="95" t="s">
        <v>51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92">
        <f t="shared" si="8"/>
        <v>0</v>
      </c>
    </row>
    <row r="47" spans="1:15" ht="12.75" outlineLevel="1">
      <c r="A47" s="3"/>
      <c r="B47" s="95" t="s">
        <v>52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92">
        <f t="shared" si="8"/>
        <v>0</v>
      </c>
    </row>
    <row r="48" spans="1:15" ht="12.75" outlineLevel="1">
      <c r="A48" s="3"/>
      <c r="B48" s="95" t="s">
        <v>54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92">
        <f t="shared" si="8"/>
        <v>0</v>
      </c>
    </row>
    <row r="49" spans="1:15" ht="12.75" outlineLevel="1">
      <c r="A49" s="3"/>
      <c r="B49" s="95" t="s">
        <v>56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92">
        <f t="shared" si="8"/>
        <v>0</v>
      </c>
    </row>
    <row r="50" spans="1:15" ht="13.5" outlineLevel="1" thickBot="1">
      <c r="A50" s="4"/>
      <c r="B50" s="96" t="s">
        <v>38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>
        <f t="shared" si="8"/>
        <v>0</v>
      </c>
    </row>
    <row r="51" spans="1:15" ht="6.75" customHeight="1" thickBot="1">
      <c r="A51" s="114"/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7"/>
    </row>
    <row r="52" spans="1:31" s="2" customFormat="1" ht="13.5" thickBot="1">
      <c r="A52" s="134" t="s">
        <v>59</v>
      </c>
      <c r="B52" s="135"/>
      <c r="C52" s="130">
        <f aca="true" t="shared" si="9" ref="C52:N52">SUM(C53:C62)</f>
        <v>0</v>
      </c>
      <c r="D52" s="130">
        <f t="shared" si="9"/>
        <v>0</v>
      </c>
      <c r="E52" s="130">
        <f t="shared" si="9"/>
        <v>0</v>
      </c>
      <c r="F52" s="130">
        <f t="shared" si="9"/>
        <v>0</v>
      </c>
      <c r="G52" s="130">
        <f t="shared" si="9"/>
        <v>0</v>
      </c>
      <c r="H52" s="130">
        <f t="shared" si="9"/>
        <v>0</v>
      </c>
      <c r="I52" s="130">
        <f t="shared" si="9"/>
        <v>0</v>
      </c>
      <c r="J52" s="130">
        <f t="shared" si="9"/>
        <v>0</v>
      </c>
      <c r="K52" s="130">
        <f t="shared" si="9"/>
        <v>0</v>
      </c>
      <c r="L52" s="130">
        <f t="shared" si="9"/>
        <v>0</v>
      </c>
      <c r="M52" s="130">
        <f t="shared" si="9"/>
        <v>0</v>
      </c>
      <c r="N52" s="130">
        <f t="shared" si="9"/>
        <v>0</v>
      </c>
      <c r="O52" s="131">
        <f aca="true" t="shared" si="10" ref="O52:O62">SUM(C52:N52)</f>
        <v>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15" ht="12.75" outlineLevel="1">
      <c r="A53" s="3"/>
      <c r="B53" s="95" t="s">
        <v>60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92">
        <f t="shared" si="10"/>
        <v>0</v>
      </c>
    </row>
    <row r="54" spans="1:15" ht="12.75" outlineLevel="1">
      <c r="A54" s="3"/>
      <c r="B54" s="95" t="s">
        <v>61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92">
        <f t="shared" si="10"/>
        <v>0</v>
      </c>
    </row>
    <row r="55" spans="1:15" ht="12.75" outlineLevel="1">
      <c r="A55" s="3"/>
      <c r="B55" s="95" t="s">
        <v>62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92">
        <f t="shared" si="10"/>
        <v>0</v>
      </c>
    </row>
    <row r="56" spans="1:15" ht="12.75" outlineLevel="1">
      <c r="A56" s="3"/>
      <c r="B56" s="95" t="s">
        <v>63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92">
        <f t="shared" si="10"/>
        <v>0</v>
      </c>
    </row>
    <row r="57" spans="1:15" ht="12.75" outlineLevel="1">
      <c r="A57" s="3"/>
      <c r="B57" s="95" t="s">
        <v>64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92">
        <f t="shared" si="10"/>
        <v>0</v>
      </c>
    </row>
    <row r="58" spans="1:15" ht="12.75" outlineLevel="1">
      <c r="A58" s="3"/>
      <c r="B58" s="95" t="s">
        <v>65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92">
        <f t="shared" si="10"/>
        <v>0</v>
      </c>
    </row>
    <row r="59" spans="1:15" ht="12.75" outlineLevel="1">
      <c r="A59" s="3"/>
      <c r="B59" s="95" t="s">
        <v>66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92">
        <f t="shared" si="10"/>
        <v>0</v>
      </c>
    </row>
    <row r="60" spans="1:15" ht="12.75" outlineLevel="1">
      <c r="A60" s="3"/>
      <c r="B60" s="95" t="s">
        <v>67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92">
        <f t="shared" si="10"/>
        <v>0</v>
      </c>
    </row>
    <row r="61" spans="1:15" ht="12.75" outlineLevel="1">
      <c r="A61" s="3"/>
      <c r="B61" s="95" t="s">
        <v>68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92">
        <f t="shared" si="10"/>
        <v>0</v>
      </c>
    </row>
    <row r="62" spans="1:15" ht="13.5" outlineLevel="1" thickBot="1">
      <c r="A62" s="4"/>
      <c r="B62" s="96" t="s">
        <v>38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>
        <f t="shared" si="10"/>
        <v>0</v>
      </c>
    </row>
    <row r="63" spans="1:15" ht="6.75" customHeight="1" thickBot="1">
      <c r="A63" s="114"/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7"/>
    </row>
    <row r="64" spans="1:31" s="2" customFormat="1" ht="13.5" thickBot="1">
      <c r="A64" s="134" t="s">
        <v>69</v>
      </c>
      <c r="B64" s="135"/>
      <c r="C64" s="130">
        <f>SUM(C65:C74)</f>
        <v>0</v>
      </c>
      <c r="D64" s="130">
        <f>SUM(D65:D74)</f>
        <v>0</v>
      </c>
      <c r="E64" s="130">
        <f>SUM(E65:E74)</f>
        <v>0</v>
      </c>
      <c r="F64" s="130">
        <f>SUM(F65:F74)</f>
        <v>0</v>
      </c>
      <c r="G64" s="130">
        <f>SUM(G65:G74)</f>
        <v>0</v>
      </c>
      <c r="H64" s="130">
        <f>SUM(H65:H74)</f>
        <v>0</v>
      </c>
      <c r="I64" s="130">
        <f>SUM(I65:I74)</f>
        <v>0</v>
      </c>
      <c r="J64" s="130">
        <f>SUM(J65:J74)</f>
        <v>0</v>
      </c>
      <c r="K64" s="130">
        <f>SUM(K65:K74)</f>
        <v>0</v>
      </c>
      <c r="L64" s="130">
        <f>SUM(L65:L74)</f>
        <v>0</v>
      </c>
      <c r="M64" s="130">
        <f>SUM(M65:M74)</f>
        <v>0</v>
      </c>
      <c r="N64" s="130">
        <f>SUM(N65:N74)</f>
        <v>0</v>
      </c>
      <c r="O64" s="131">
        <f aca="true" t="shared" si="11" ref="O64:O79">SUM(C64:N64)</f>
        <v>0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15" ht="12.75" outlineLevel="1">
      <c r="A65" s="3"/>
      <c r="B65" s="95" t="s">
        <v>70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92">
        <f t="shared" si="11"/>
        <v>0</v>
      </c>
    </row>
    <row r="66" spans="1:15" ht="12.75" outlineLevel="1">
      <c r="A66" s="3"/>
      <c r="B66" s="95" t="s">
        <v>71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92">
        <f t="shared" si="11"/>
        <v>0</v>
      </c>
    </row>
    <row r="67" spans="1:15" ht="12.75" outlineLevel="1">
      <c r="A67" s="3"/>
      <c r="B67" s="95" t="s">
        <v>129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92">
        <f t="shared" si="11"/>
        <v>0</v>
      </c>
    </row>
    <row r="68" spans="1:15" ht="12.75" outlineLevel="1">
      <c r="A68" s="3"/>
      <c r="B68" s="95" t="s">
        <v>130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92">
        <f t="shared" si="11"/>
        <v>0</v>
      </c>
    </row>
    <row r="69" spans="1:15" ht="12.75" outlineLevel="1">
      <c r="A69" s="3"/>
      <c r="B69" s="95" t="s">
        <v>132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92">
        <f t="shared" si="11"/>
        <v>0</v>
      </c>
    </row>
    <row r="70" spans="1:15" ht="12.75" outlineLevel="1">
      <c r="A70" s="3"/>
      <c r="B70" s="95" t="s">
        <v>136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92"/>
    </row>
    <row r="71" spans="1:15" ht="12.75" outlineLevel="1">
      <c r="A71" s="3"/>
      <c r="B71" s="95" t="s">
        <v>72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92">
        <f t="shared" si="11"/>
        <v>0</v>
      </c>
    </row>
    <row r="72" spans="1:15" ht="12.75" outlineLevel="1">
      <c r="A72" s="3"/>
      <c r="B72" s="95" t="s">
        <v>73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92">
        <f t="shared" si="11"/>
        <v>0</v>
      </c>
    </row>
    <row r="73" spans="1:15" ht="12.75" outlineLevel="1">
      <c r="A73" s="3"/>
      <c r="B73" s="95" t="s">
        <v>74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92">
        <f t="shared" si="11"/>
        <v>0</v>
      </c>
    </row>
    <row r="74" spans="1:15" ht="13.5" outlineLevel="1" thickBot="1">
      <c r="A74" s="4"/>
      <c r="B74" s="96" t="s">
        <v>38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>
        <f t="shared" si="11"/>
        <v>0</v>
      </c>
    </row>
    <row r="75" spans="1:15" ht="6.75" customHeight="1" thickBot="1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7"/>
    </row>
    <row r="76" spans="1:31" s="2" customFormat="1" ht="13.5" thickBot="1">
      <c r="A76" s="134" t="s">
        <v>7</v>
      </c>
      <c r="B76" s="135"/>
      <c r="C76" s="130">
        <f aca="true" t="shared" si="12" ref="C76:N76">SUM(C77:C79)</f>
        <v>0</v>
      </c>
      <c r="D76" s="130">
        <f t="shared" si="12"/>
        <v>0</v>
      </c>
      <c r="E76" s="130">
        <f t="shared" si="12"/>
        <v>0</v>
      </c>
      <c r="F76" s="130">
        <f t="shared" si="12"/>
        <v>0</v>
      </c>
      <c r="G76" s="130">
        <f t="shared" si="12"/>
        <v>0</v>
      </c>
      <c r="H76" s="130">
        <f t="shared" si="12"/>
        <v>0</v>
      </c>
      <c r="I76" s="130">
        <f t="shared" si="12"/>
        <v>0</v>
      </c>
      <c r="J76" s="130">
        <f t="shared" si="12"/>
        <v>0</v>
      </c>
      <c r="K76" s="130">
        <f t="shared" si="12"/>
        <v>0</v>
      </c>
      <c r="L76" s="130">
        <f t="shared" si="12"/>
        <v>0</v>
      </c>
      <c r="M76" s="130">
        <f t="shared" si="12"/>
        <v>0</v>
      </c>
      <c r="N76" s="130">
        <f t="shared" si="12"/>
        <v>0</v>
      </c>
      <c r="O76" s="131">
        <f>SUM(C76:N76)</f>
        <v>0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15" ht="12.75" outlineLevel="1">
      <c r="A77" s="3"/>
      <c r="B77" s="95" t="s">
        <v>8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92">
        <f t="shared" si="11"/>
        <v>0</v>
      </c>
    </row>
    <row r="78" spans="1:15" ht="12.75" outlineLevel="1">
      <c r="A78" s="3"/>
      <c r="B78" s="95" t="s">
        <v>107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92">
        <f t="shared" si="11"/>
        <v>0</v>
      </c>
    </row>
    <row r="79" spans="1:15" ht="13.5" outlineLevel="1" thickBot="1">
      <c r="A79" s="4"/>
      <c r="B79" s="96" t="s">
        <v>38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4">
        <f t="shared" si="11"/>
        <v>0</v>
      </c>
    </row>
    <row r="80" spans="1:15" ht="6.75" customHeight="1" thickBot="1">
      <c r="A80" s="114"/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7"/>
    </row>
    <row r="81" spans="1:31" s="2" customFormat="1" ht="13.5" thickBot="1">
      <c r="A81" s="134" t="s">
        <v>9</v>
      </c>
      <c r="B81" s="135"/>
      <c r="C81" s="130">
        <f aca="true" t="shared" si="13" ref="C81:N81">SUM(C82:C90)</f>
        <v>0</v>
      </c>
      <c r="D81" s="130">
        <f t="shared" si="13"/>
        <v>0</v>
      </c>
      <c r="E81" s="130">
        <f t="shared" si="13"/>
        <v>0</v>
      </c>
      <c r="F81" s="130">
        <f t="shared" si="13"/>
        <v>0</v>
      </c>
      <c r="G81" s="130">
        <f t="shared" si="13"/>
        <v>0</v>
      </c>
      <c r="H81" s="130">
        <f t="shared" si="13"/>
        <v>0</v>
      </c>
      <c r="I81" s="130">
        <f t="shared" si="13"/>
        <v>0</v>
      </c>
      <c r="J81" s="130">
        <f t="shared" si="13"/>
        <v>0</v>
      </c>
      <c r="K81" s="130">
        <f t="shared" si="13"/>
        <v>0</v>
      </c>
      <c r="L81" s="130">
        <f t="shared" si="13"/>
        <v>0</v>
      </c>
      <c r="M81" s="130">
        <f t="shared" si="13"/>
        <v>0</v>
      </c>
      <c r="N81" s="130">
        <f t="shared" si="13"/>
        <v>0</v>
      </c>
      <c r="O81" s="131">
        <f>SUM(C81:N81)</f>
        <v>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15" ht="12.75" outlineLevel="1">
      <c r="A82" s="3"/>
      <c r="B82" s="95" t="s">
        <v>10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92">
        <f aca="true" t="shared" si="14" ref="O82:O90">SUM(C82:N82)</f>
        <v>0</v>
      </c>
    </row>
    <row r="83" spans="1:15" ht="12.75" outlineLevel="1">
      <c r="A83" s="3"/>
      <c r="B83" s="95" t="s">
        <v>11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92">
        <f t="shared" si="14"/>
        <v>0</v>
      </c>
    </row>
    <row r="84" spans="1:15" ht="12.75" outlineLevel="1">
      <c r="A84" s="3"/>
      <c r="B84" s="95" t="s">
        <v>15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92">
        <f t="shared" si="14"/>
        <v>0</v>
      </c>
    </row>
    <row r="85" spans="1:15" ht="12.75" outlineLevel="1">
      <c r="A85" s="3"/>
      <c r="B85" s="95" t="s">
        <v>135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92">
        <f t="shared" si="14"/>
        <v>0</v>
      </c>
    </row>
    <row r="86" spans="1:15" ht="12.75" outlineLevel="1">
      <c r="A86" s="3"/>
      <c r="B86" s="95" t="s">
        <v>12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92">
        <f t="shared" si="14"/>
        <v>0</v>
      </c>
    </row>
    <row r="87" spans="1:15" ht="12.75" outlineLevel="1">
      <c r="A87" s="3"/>
      <c r="B87" s="95" t="s">
        <v>16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92">
        <f t="shared" si="14"/>
        <v>0</v>
      </c>
    </row>
    <row r="88" spans="1:15" ht="12.75" outlineLevel="1">
      <c r="A88" s="3"/>
      <c r="B88" s="95" t="s">
        <v>63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92">
        <f t="shared" si="14"/>
        <v>0</v>
      </c>
    </row>
    <row r="89" spans="1:15" ht="12.75" outlineLevel="1">
      <c r="A89" s="3"/>
      <c r="B89" s="95" t="s">
        <v>17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92">
        <f t="shared" si="14"/>
        <v>0</v>
      </c>
    </row>
    <row r="90" spans="1:15" ht="13.5" outlineLevel="1" thickBot="1">
      <c r="A90" s="4"/>
      <c r="B90" s="96" t="s">
        <v>38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4">
        <f t="shared" si="14"/>
        <v>0</v>
      </c>
    </row>
    <row r="91" spans="1:15" ht="6.75" customHeight="1" thickBot="1">
      <c r="A91" s="124"/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7"/>
    </row>
    <row r="92" ht="21.75" customHeight="1" thickBot="1"/>
    <row r="93" spans="1:15" ht="12.75">
      <c r="A93" s="138" t="s">
        <v>123</v>
      </c>
      <c r="B93" s="139"/>
      <c r="C93" s="139"/>
      <c r="D93" s="139"/>
      <c r="E93" s="139"/>
      <c r="F93" s="139"/>
      <c r="G93" s="139"/>
      <c r="H93" s="99"/>
      <c r="I93" s="99"/>
      <c r="J93" s="99"/>
      <c r="K93" s="99"/>
      <c r="L93" s="99"/>
      <c r="M93" s="99"/>
      <c r="N93" s="99"/>
      <c r="O93" s="100"/>
    </row>
    <row r="94" spans="1:15" ht="6.75" customHeight="1" thickBot="1">
      <c r="A94" s="8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89"/>
    </row>
    <row r="95" spans="1:15" ht="13.5" thickBot="1">
      <c r="A95" s="142" t="s">
        <v>20</v>
      </c>
      <c r="B95" s="143"/>
      <c r="C95" s="112" t="s">
        <v>23</v>
      </c>
      <c r="D95" s="112" t="s">
        <v>24</v>
      </c>
      <c r="E95" s="112" t="s">
        <v>25</v>
      </c>
      <c r="F95" s="112" t="s">
        <v>26</v>
      </c>
      <c r="G95" s="112" t="s">
        <v>27</v>
      </c>
      <c r="H95" s="112" t="s">
        <v>28</v>
      </c>
      <c r="I95" s="112" t="s">
        <v>29</v>
      </c>
      <c r="J95" s="112" t="s">
        <v>30</v>
      </c>
      <c r="K95" s="112" t="s">
        <v>31</v>
      </c>
      <c r="L95" s="112" t="s">
        <v>32</v>
      </c>
      <c r="M95" s="112" t="s">
        <v>33</v>
      </c>
      <c r="N95" s="112" t="s">
        <v>34</v>
      </c>
      <c r="O95" s="113" t="s">
        <v>35</v>
      </c>
    </row>
    <row r="96" spans="1:15" ht="12.75">
      <c r="A96" s="73"/>
      <c r="B96" s="6" t="s">
        <v>53</v>
      </c>
      <c r="C96" s="109">
        <f aca="true" t="shared" si="15" ref="C96:O96">C5</f>
        <v>0</v>
      </c>
      <c r="D96" s="109">
        <f t="shared" si="15"/>
        <v>0</v>
      </c>
      <c r="E96" s="109">
        <f t="shared" si="15"/>
        <v>0</v>
      </c>
      <c r="F96" s="109">
        <f t="shared" si="15"/>
        <v>0</v>
      </c>
      <c r="G96" s="109">
        <f t="shared" si="15"/>
        <v>0</v>
      </c>
      <c r="H96" s="109">
        <f t="shared" si="15"/>
        <v>0</v>
      </c>
      <c r="I96" s="109">
        <f t="shared" si="15"/>
        <v>0</v>
      </c>
      <c r="J96" s="109">
        <f t="shared" si="15"/>
        <v>0</v>
      </c>
      <c r="K96" s="109">
        <f t="shared" si="15"/>
        <v>0</v>
      </c>
      <c r="L96" s="109">
        <f t="shared" si="15"/>
        <v>0</v>
      </c>
      <c r="M96" s="109">
        <f t="shared" si="15"/>
        <v>0</v>
      </c>
      <c r="N96" s="109">
        <f t="shared" si="15"/>
        <v>0</v>
      </c>
      <c r="O96" s="11">
        <f t="shared" si="15"/>
        <v>0</v>
      </c>
    </row>
    <row r="97" spans="1:15" ht="12.75">
      <c r="A97" s="9"/>
      <c r="B97" s="7" t="s">
        <v>55</v>
      </c>
      <c r="C97" s="110">
        <f>C14+C28+C36+C42+C52+C64+C76+C81</f>
        <v>0</v>
      </c>
      <c r="D97" s="110">
        <f>D14+D28+D36+D42+D52+D64+D76+D81</f>
        <v>0</v>
      </c>
      <c r="E97" s="110">
        <f>E14+E28+E36+E42+E52+E64+E76+E81</f>
        <v>0</v>
      </c>
      <c r="F97" s="110">
        <f>F14+F28+F36+F42+F52+F64+F76+F81</f>
        <v>0</v>
      </c>
      <c r="G97" s="110">
        <f>G14+G28+G36+G42+G52+G64+G76+G81</f>
        <v>0</v>
      </c>
      <c r="H97" s="110">
        <f>H14+H28+H36+H42+H52+H64+H76+H81</f>
        <v>0</v>
      </c>
      <c r="I97" s="110">
        <f>I14+I28+I36+I42+I52+I64+I76+I81</f>
        <v>0</v>
      </c>
      <c r="J97" s="110">
        <f>J14+J28+J36+J42+J52+J64+J76+J81</f>
        <v>0</v>
      </c>
      <c r="K97" s="110">
        <f>K14+K28+K36+K42+K52+K64+K76+K81</f>
        <v>0</v>
      </c>
      <c r="L97" s="110">
        <f>L14+L28+L36+L42+L52+L64+L76+L81</f>
        <v>0</v>
      </c>
      <c r="M97" s="110">
        <f>M14+M28+M36+M42+M52+M64+M76+M81</f>
        <v>0</v>
      </c>
      <c r="N97" s="110">
        <f>N14+N28+N36+N42+N52+N64+N76+N81</f>
        <v>0</v>
      </c>
      <c r="O97" s="12">
        <f>O14+O28+O36+O42+O52+O64</f>
        <v>0</v>
      </c>
    </row>
    <row r="98" spans="1:15" ht="12.75">
      <c r="A98" s="10"/>
      <c r="B98" s="7" t="s">
        <v>57</v>
      </c>
      <c r="C98" s="110">
        <f aca="true" t="shared" si="16" ref="C98:O98">C96-C97</f>
        <v>0</v>
      </c>
      <c r="D98" s="110">
        <f t="shared" si="16"/>
        <v>0</v>
      </c>
      <c r="E98" s="110">
        <f t="shared" si="16"/>
        <v>0</v>
      </c>
      <c r="F98" s="110">
        <f t="shared" si="16"/>
        <v>0</v>
      </c>
      <c r="G98" s="110">
        <f t="shared" si="16"/>
        <v>0</v>
      </c>
      <c r="H98" s="110">
        <f t="shared" si="16"/>
        <v>0</v>
      </c>
      <c r="I98" s="110">
        <f t="shared" si="16"/>
        <v>0</v>
      </c>
      <c r="J98" s="110">
        <f t="shared" si="16"/>
        <v>0</v>
      </c>
      <c r="K98" s="110">
        <f t="shared" si="16"/>
        <v>0</v>
      </c>
      <c r="L98" s="110">
        <f t="shared" si="16"/>
        <v>0</v>
      </c>
      <c r="M98" s="110">
        <f t="shared" si="16"/>
        <v>0</v>
      </c>
      <c r="N98" s="110">
        <f t="shared" si="16"/>
        <v>0</v>
      </c>
      <c r="O98" s="12">
        <f t="shared" si="16"/>
        <v>0</v>
      </c>
    </row>
    <row r="99" spans="1:15" ht="13.5" thickBot="1">
      <c r="A99" s="5"/>
      <c r="B99" s="8" t="s">
        <v>58</v>
      </c>
      <c r="C99" s="111">
        <f>C98</f>
        <v>0</v>
      </c>
      <c r="D99" s="111">
        <f aca="true" t="shared" si="17" ref="D99:O99">C99+D98</f>
        <v>0</v>
      </c>
      <c r="E99" s="111">
        <f t="shared" si="17"/>
        <v>0</v>
      </c>
      <c r="F99" s="111">
        <f t="shared" si="17"/>
        <v>0</v>
      </c>
      <c r="G99" s="111">
        <f t="shared" si="17"/>
        <v>0</v>
      </c>
      <c r="H99" s="111">
        <f t="shared" si="17"/>
        <v>0</v>
      </c>
      <c r="I99" s="111">
        <f t="shared" si="17"/>
        <v>0</v>
      </c>
      <c r="J99" s="111">
        <f t="shared" si="17"/>
        <v>0</v>
      </c>
      <c r="K99" s="111">
        <f t="shared" si="17"/>
        <v>0</v>
      </c>
      <c r="L99" s="111">
        <f t="shared" si="17"/>
        <v>0</v>
      </c>
      <c r="M99" s="111">
        <f t="shared" si="17"/>
        <v>0</v>
      </c>
      <c r="N99" s="111">
        <f t="shared" si="17"/>
        <v>0</v>
      </c>
      <c r="O99" s="13">
        <f t="shared" si="17"/>
        <v>0</v>
      </c>
    </row>
    <row r="100" spans="1:15" ht="6" customHeight="1" thickBot="1">
      <c r="A100" s="8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89"/>
    </row>
    <row r="101" spans="1:15" ht="13.5" thickBot="1">
      <c r="A101" s="88"/>
      <c r="B101" s="136" t="s">
        <v>19</v>
      </c>
      <c r="C101" s="137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89"/>
    </row>
    <row r="102" spans="1:15" ht="12.75">
      <c r="A102" s="88"/>
      <c r="B102" s="103"/>
      <c r="C102" s="104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89"/>
    </row>
    <row r="103" spans="1:15" ht="12.75">
      <c r="A103" s="88"/>
      <c r="B103" s="105" t="str">
        <f>A5</f>
        <v>RENDA FAMILIAR</v>
      </c>
      <c r="C103" s="107">
        <f>O5</f>
        <v>0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89"/>
    </row>
    <row r="104" spans="1:15" ht="12.75">
      <c r="A104" s="88"/>
      <c r="B104" s="105" t="str">
        <f>A14</f>
        <v>HABITAÇÃO</v>
      </c>
      <c r="C104" s="107">
        <f>O14</f>
        <v>0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89"/>
    </row>
    <row r="105" spans="1:15" ht="12.75">
      <c r="A105" s="88"/>
      <c r="B105" s="105" t="str">
        <f>A28</f>
        <v>SAÚDE</v>
      </c>
      <c r="C105" s="107">
        <f>O28</f>
        <v>0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89"/>
    </row>
    <row r="106" spans="1:15" ht="12.75">
      <c r="A106" s="88"/>
      <c r="B106" s="105" t="str">
        <f>A36</f>
        <v>DÍVIDAS E IMPOSTOS</v>
      </c>
      <c r="C106" s="107">
        <f>O36</f>
        <v>0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89"/>
    </row>
    <row r="107" spans="1:15" ht="12.75">
      <c r="A107" s="88"/>
      <c r="B107" s="105" t="str">
        <f>A42</f>
        <v>AUTOMÓVEL</v>
      </c>
      <c r="C107" s="107">
        <f>O42</f>
        <v>0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89"/>
    </row>
    <row r="108" spans="1:15" ht="12.75">
      <c r="A108" s="88"/>
      <c r="B108" s="105" t="str">
        <f>A52</f>
        <v>DESPESAS PESSOAIS</v>
      </c>
      <c r="C108" s="107">
        <f>O52</f>
        <v>0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89"/>
    </row>
    <row r="109" spans="1:15" ht="12.75">
      <c r="A109" s="88"/>
      <c r="B109" s="105" t="str">
        <f>A64</f>
        <v>LAZER</v>
      </c>
      <c r="C109" s="107">
        <f>O64</f>
        <v>0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89"/>
    </row>
    <row r="110" spans="1:15" ht="12.75">
      <c r="A110" s="88"/>
      <c r="B110" s="105" t="str">
        <f>A76</f>
        <v>INVESTIMENTOS</v>
      </c>
      <c r="C110" s="107">
        <f>O76</f>
        <v>0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89"/>
    </row>
    <row r="111" spans="1:15" ht="13.5" thickBot="1">
      <c r="A111" s="88"/>
      <c r="B111" s="106" t="str">
        <f>A81</f>
        <v>DEPENDENTES</v>
      </c>
      <c r="C111" s="108">
        <f>O81</f>
        <v>0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89"/>
    </row>
    <row r="112" spans="1:15" ht="5.25" customHeight="1">
      <c r="A112" s="8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89"/>
    </row>
    <row r="113" spans="1:15" ht="13.5" thickBot="1">
      <c r="A113" s="140" t="s">
        <v>124</v>
      </c>
      <c r="B113" s="141"/>
      <c r="C113" s="141"/>
      <c r="D113" s="141"/>
      <c r="E113" s="141"/>
      <c r="F113" s="141"/>
      <c r="G113" s="141"/>
      <c r="H113" s="101"/>
      <c r="I113" s="101"/>
      <c r="J113" s="101"/>
      <c r="K113" s="101"/>
      <c r="L113" s="101"/>
      <c r="M113" s="101"/>
      <c r="N113" s="101"/>
      <c r="O113" s="102"/>
    </row>
  </sheetData>
  <sheetProtection/>
  <mergeCells count="14">
    <mergeCell ref="B101:C101"/>
    <mergeCell ref="A93:G93"/>
    <mergeCell ref="A113:G113"/>
    <mergeCell ref="A95:B95"/>
    <mergeCell ref="A3:B3"/>
    <mergeCell ref="A81:B81"/>
    <mergeCell ref="A76:B76"/>
    <mergeCell ref="A64:B64"/>
    <mergeCell ref="A52:B52"/>
    <mergeCell ref="A42:B42"/>
    <mergeCell ref="A36:B36"/>
    <mergeCell ref="A28:B28"/>
    <mergeCell ref="A14:B14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showGridLines="0" zoomScalePageLayoutView="0" workbookViewId="0" topLeftCell="A11">
      <selection activeCell="F17" sqref="F17"/>
    </sheetView>
  </sheetViews>
  <sheetFormatPr defaultColWidth="8.8515625" defaultRowHeight="12.75"/>
  <cols>
    <col min="1" max="1" width="3.421875" style="76" customWidth="1"/>
    <col min="2" max="2" width="94.57421875" style="76" bestFit="1" customWidth="1"/>
    <col min="3" max="16384" width="8.8515625" style="76" customWidth="1"/>
  </cols>
  <sheetData>
    <row r="1" ht="285">
      <c r="A1" s="75" t="s">
        <v>0</v>
      </c>
    </row>
    <row r="2" spans="1:2" ht="60" customHeight="1">
      <c r="A2" s="81"/>
      <c r="B2" s="81"/>
    </row>
    <row r="3" ht="10.5" customHeight="1"/>
    <row r="4" spans="1:2" ht="15">
      <c r="A4" s="82" t="s">
        <v>1</v>
      </c>
      <c r="B4" s="77" t="s">
        <v>115</v>
      </c>
    </row>
    <row r="5" ht="9.75" customHeight="1"/>
    <row r="6" spans="1:2" ht="30">
      <c r="A6" s="86" t="s">
        <v>1</v>
      </c>
      <c r="B6" s="87" t="s">
        <v>122</v>
      </c>
    </row>
    <row r="7" ht="9.75" customHeight="1"/>
    <row r="8" spans="1:2" ht="15">
      <c r="A8" s="83" t="s">
        <v>1</v>
      </c>
      <c r="B8" s="78" t="s">
        <v>118</v>
      </c>
    </row>
    <row r="9" spans="1:2" ht="15">
      <c r="A9" s="84"/>
      <c r="B9" s="79" t="s">
        <v>116</v>
      </c>
    </row>
    <row r="10" ht="9.75" customHeight="1"/>
    <row r="11" spans="1:2" ht="15">
      <c r="A11" s="83" t="s">
        <v>1</v>
      </c>
      <c r="B11" s="78" t="s">
        <v>119</v>
      </c>
    </row>
    <row r="12" spans="1:2" ht="28.5">
      <c r="A12" s="84"/>
      <c r="B12" s="79" t="s">
        <v>112</v>
      </c>
    </row>
    <row r="13" ht="9" customHeight="1"/>
    <row r="14" spans="1:2" ht="15">
      <c r="A14" s="83" t="s">
        <v>1</v>
      </c>
      <c r="B14" s="78" t="s">
        <v>120</v>
      </c>
    </row>
    <row r="15" spans="1:2" ht="29.25">
      <c r="A15" s="85"/>
      <c r="B15" s="80" t="s">
        <v>117</v>
      </c>
    </row>
    <row r="16" spans="1:2" ht="14.25">
      <c r="A16" s="84"/>
      <c r="B16" s="79" t="s">
        <v>114</v>
      </c>
    </row>
    <row r="17" ht="10.5" customHeight="1"/>
    <row r="18" spans="1:2" ht="15">
      <c r="A18" s="83" t="s">
        <v>1</v>
      </c>
      <c r="B18" s="78" t="s">
        <v>121</v>
      </c>
    </row>
    <row r="19" spans="1:2" ht="14.25">
      <c r="A19" s="84"/>
      <c r="B19" s="79" t="s">
        <v>113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45" zoomScaleNormal="145" zoomScalePageLayoutView="0" workbookViewId="0" topLeftCell="A1">
      <selection activeCell="D49" sqref="D49"/>
    </sheetView>
  </sheetViews>
  <sheetFormatPr defaultColWidth="8.8515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115" zoomScaleNormal="115" zoomScalePageLayoutView="0" workbookViewId="0" topLeftCell="A1">
      <selection activeCell="R1" sqref="R1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PageLayoutView="0" workbookViewId="0" topLeftCell="A20">
      <pane ySplit="1" topLeftCell="A21" activePane="bottomLeft" state="frozen"/>
      <selection pane="topLeft" activeCell="A20" sqref="A20"/>
      <selection pane="bottomLeft" activeCell="AK44" sqref="AK44"/>
    </sheetView>
  </sheetViews>
  <sheetFormatPr defaultColWidth="5.7109375" defaultRowHeight="12.75"/>
  <cols>
    <col min="1" max="24" width="3.7109375" style="17" customWidth="1"/>
    <col min="25" max="25" width="13.00390625" style="17" hidden="1" customWidth="1"/>
    <col min="26" max="30" width="0" style="17" hidden="1" customWidth="1"/>
    <col min="31" max="31" width="8.421875" style="17" hidden="1" customWidth="1"/>
    <col min="32" max="33" width="0" style="17" hidden="1" customWidth="1"/>
    <col min="34" max="16384" width="5.7109375" style="17" customWidth="1"/>
  </cols>
  <sheetData>
    <row r="1" spans="1:37" s="16" customFormat="1" ht="16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AH1" s="17"/>
      <c r="AI1" s="17"/>
      <c r="AJ1" s="17"/>
      <c r="AK1" s="17"/>
    </row>
    <row r="2" spans="1:37" s="16" customFormat="1" ht="13.5" customHeight="1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AH2" s="17"/>
      <c r="AI2" s="17"/>
      <c r="AJ2" s="17"/>
      <c r="AK2" s="17"/>
    </row>
    <row r="3" ht="13.5" customHeight="1"/>
    <row r="4" ht="13.5" customHeight="1">
      <c r="A4" s="19"/>
    </row>
    <row r="5" ht="13.5" customHeight="1"/>
    <row r="6" ht="12.75" customHeight="1">
      <c r="A6" s="19"/>
    </row>
    <row r="7" ht="12.75" customHeight="1">
      <c r="A7" s="19"/>
    </row>
    <row r="8" ht="12.75" customHeight="1"/>
    <row r="9" ht="12.75" customHeight="1">
      <c r="A9" s="19"/>
    </row>
    <row r="10" ht="12.75" customHeight="1">
      <c r="A10" s="19"/>
    </row>
    <row r="11" ht="12.75" customHeight="1">
      <c r="A11" s="19"/>
    </row>
    <row r="12" ht="12.75" customHeight="1">
      <c r="A12" s="19"/>
    </row>
    <row r="13" ht="12.75" customHeight="1"/>
    <row r="14" ht="12.75" customHeight="1">
      <c r="A14" s="19"/>
    </row>
    <row r="15" ht="12.75" customHeight="1">
      <c r="A15" s="19"/>
    </row>
    <row r="16" ht="12.75" customHeight="1"/>
    <row r="17" ht="12.75" customHeight="1"/>
    <row r="18" ht="12.75" customHeight="1"/>
    <row r="19" spans="1:5" ht="13.5" customHeight="1">
      <c r="A19" s="20"/>
      <c r="B19" s="15"/>
      <c r="C19" s="15"/>
      <c r="D19" s="15"/>
      <c r="E19" s="21"/>
    </row>
    <row r="20" ht="0.75" customHeight="1"/>
    <row r="21" spans="1:23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 t="s">
        <v>18</v>
      </c>
      <c r="N21" s="22"/>
      <c r="O21" s="24">
        <v>2020</v>
      </c>
      <c r="P21" s="25"/>
      <c r="Q21" s="22"/>
      <c r="R21" s="22"/>
      <c r="S21" s="22"/>
      <c r="T21" s="22"/>
      <c r="U21" s="22"/>
      <c r="V21" s="22"/>
      <c r="W21" s="22"/>
    </row>
    <row r="24" ht="30">
      <c r="K24" s="26" t="str">
        <f>FIXED(O21+IF(O21&gt;199,0,1900),0,TRUE)</f>
        <v>2020</v>
      </c>
    </row>
    <row r="26" spans="1:23" ht="18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8" ht="13.5" thickBot="1"/>
    <row r="29" spans="1:23" ht="12.75">
      <c r="A29" s="28" t="s">
        <v>75</v>
      </c>
      <c r="B29" s="29"/>
      <c r="C29" s="30"/>
      <c r="D29" s="29"/>
      <c r="E29" s="29"/>
      <c r="F29" s="29"/>
      <c r="G29" s="31"/>
      <c r="H29" s="32"/>
      <c r="I29" s="28" t="s">
        <v>76</v>
      </c>
      <c r="J29" s="29"/>
      <c r="K29" s="30"/>
      <c r="L29" s="29"/>
      <c r="M29" s="29"/>
      <c r="N29" s="29"/>
      <c r="O29" s="31"/>
      <c r="P29" s="32"/>
      <c r="Q29" s="28" t="s">
        <v>77</v>
      </c>
      <c r="R29" s="29"/>
      <c r="S29" s="30"/>
      <c r="T29" s="29"/>
      <c r="U29" s="29"/>
      <c r="V29" s="29"/>
      <c r="W29" s="31"/>
    </row>
    <row r="30" spans="1:23" ht="13.5" customHeight="1" thickBot="1">
      <c r="A30" s="33" t="s">
        <v>78</v>
      </c>
      <c r="B30" s="34" t="s">
        <v>79</v>
      </c>
      <c r="C30" s="34" t="s">
        <v>80</v>
      </c>
      <c r="D30" s="34" t="s">
        <v>81</v>
      </c>
      <c r="E30" s="34" t="s">
        <v>81</v>
      </c>
      <c r="F30" s="34" t="s">
        <v>79</v>
      </c>
      <c r="G30" s="35" t="s">
        <v>79</v>
      </c>
      <c r="I30" s="33" t="s">
        <v>78</v>
      </c>
      <c r="J30" s="34" t="s">
        <v>79</v>
      </c>
      <c r="K30" s="34" t="s">
        <v>80</v>
      </c>
      <c r="L30" s="34" t="s">
        <v>81</v>
      </c>
      <c r="M30" s="34" t="s">
        <v>81</v>
      </c>
      <c r="N30" s="34" t="s">
        <v>79</v>
      </c>
      <c r="O30" s="35" t="s">
        <v>79</v>
      </c>
      <c r="Q30" s="33" t="s">
        <v>78</v>
      </c>
      <c r="R30" s="34" t="s">
        <v>79</v>
      </c>
      <c r="S30" s="34" t="s">
        <v>80</v>
      </c>
      <c r="T30" s="34" t="s">
        <v>81</v>
      </c>
      <c r="U30" s="34" t="s">
        <v>81</v>
      </c>
      <c r="V30" s="34" t="s">
        <v>79</v>
      </c>
      <c r="W30" s="35" t="s">
        <v>79</v>
      </c>
    </row>
    <row r="31" spans="1:23" ht="13.5" customHeight="1">
      <c r="A31" s="36">
        <f>IF($AF$74=Z87,1,"")</f>
      </c>
      <c r="B31" s="37">
        <f aca="true" t="shared" si="0" ref="B31:G31">IF(OR($AF$74=AA87,A31&gt;=1),1+A31,"")</f>
      </c>
      <c r="C31" s="37">
        <f t="shared" si="0"/>
      </c>
      <c r="D31" s="37">
        <f t="shared" si="0"/>
        <v>1</v>
      </c>
      <c r="E31" s="37">
        <f t="shared" si="0"/>
        <v>2</v>
      </c>
      <c r="F31" s="37">
        <f t="shared" si="0"/>
        <v>3</v>
      </c>
      <c r="G31" s="38">
        <f t="shared" si="0"/>
        <v>4</v>
      </c>
      <c r="I31" s="36">
        <f>IF($AF$75=Z87,1,"")</f>
      </c>
      <c r="J31" s="37">
        <f aca="true" t="shared" si="1" ref="J31:O31">IF(OR($AF$75=AA87,I31&gt;=1),1+I31,"")</f>
      </c>
      <c r="K31" s="37">
        <f t="shared" si="1"/>
      </c>
      <c r="L31" s="37">
        <f t="shared" si="1"/>
      </c>
      <c r="M31" s="37">
        <f t="shared" si="1"/>
      </c>
      <c r="N31" s="37">
        <f t="shared" si="1"/>
      </c>
      <c r="O31" s="38">
        <f t="shared" si="1"/>
        <v>1</v>
      </c>
      <c r="Q31" s="36">
        <f>IF($AF$76=Z87,1,"")</f>
        <v>1</v>
      </c>
      <c r="R31" s="37">
        <f aca="true" t="shared" si="2" ref="R31:W31">IF(OR($AF$76=AA87,Q31&gt;=1),1+Q31,"")</f>
        <v>2</v>
      </c>
      <c r="S31" s="37">
        <f t="shared" si="2"/>
        <v>3</v>
      </c>
      <c r="T31" s="37">
        <f t="shared" si="2"/>
        <v>4</v>
      </c>
      <c r="U31" s="37">
        <f t="shared" si="2"/>
        <v>5</v>
      </c>
      <c r="V31" s="37">
        <f t="shared" si="2"/>
        <v>6</v>
      </c>
      <c r="W31" s="38">
        <f t="shared" si="2"/>
        <v>7</v>
      </c>
    </row>
    <row r="32" spans="1:23" ht="13.5" customHeight="1">
      <c r="A32" s="39">
        <f>1+G31</f>
        <v>5</v>
      </c>
      <c r="B32" s="40">
        <f aca="true" t="shared" si="3" ref="B32:F34">1+A32</f>
        <v>6</v>
      </c>
      <c r="C32" s="40">
        <f t="shared" si="3"/>
        <v>7</v>
      </c>
      <c r="D32" s="40">
        <f t="shared" si="3"/>
        <v>8</v>
      </c>
      <c r="E32" s="40">
        <f t="shared" si="3"/>
        <v>9</v>
      </c>
      <c r="F32" s="40">
        <f t="shared" si="3"/>
        <v>10</v>
      </c>
      <c r="G32" s="41">
        <f>F32+1</f>
        <v>11</v>
      </c>
      <c r="I32" s="39">
        <f>1+O31</f>
        <v>2</v>
      </c>
      <c r="J32" s="40">
        <f aca="true" t="shared" si="4" ref="J32:N34">1+I32</f>
        <v>3</v>
      </c>
      <c r="K32" s="40">
        <f t="shared" si="4"/>
        <v>4</v>
      </c>
      <c r="L32" s="40">
        <f t="shared" si="4"/>
        <v>5</v>
      </c>
      <c r="M32" s="40">
        <f t="shared" si="4"/>
        <v>6</v>
      </c>
      <c r="N32" s="40">
        <f t="shared" si="4"/>
        <v>7</v>
      </c>
      <c r="O32" s="41">
        <f>N32+1</f>
        <v>8</v>
      </c>
      <c r="Q32" s="39">
        <f>1+W31</f>
        <v>8</v>
      </c>
      <c r="R32" s="40">
        <f aca="true" t="shared" si="5" ref="R32:V34">1+Q32</f>
        <v>9</v>
      </c>
      <c r="S32" s="40">
        <f t="shared" si="5"/>
        <v>10</v>
      </c>
      <c r="T32" s="40">
        <f t="shared" si="5"/>
        <v>11</v>
      </c>
      <c r="U32" s="40">
        <f t="shared" si="5"/>
        <v>12</v>
      </c>
      <c r="V32" s="40">
        <f t="shared" si="5"/>
        <v>13</v>
      </c>
      <c r="W32" s="41">
        <f>V32+1</f>
        <v>14</v>
      </c>
    </row>
    <row r="33" spans="1:23" ht="13.5" customHeight="1">
      <c r="A33" s="39">
        <f>1+G32</f>
        <v>12</v>
      </c>
      <c r="B33" s="40">
        <f t="shared" si="3"/>
        <v>13</v>
      </c>
      <c r="C33" s="40">
        <f t="shared" si="3"/>
        <v>14</v>
      </c>
      <c r="D33" s="40">
        <f t="shared" si="3"/>
        <v>15</v>
      </c>
      <c r="E33" s="40">
        <f t="shared" si="3"/>
        <v>16</v>
      </c>
      <c r="F33" s="40">
        <f t="shared" si="3"/>
        <v>17</v>
      </c>
      <c r="G33" s="41">
        <f>F33+1</f>
        <v>18</v>
      </c>
      <c r="I33" s="39">
        <f>1+O32</f>
        <v>9</v>
      </c>
      <c r="J33" s="40">
        <f t="shared" si="4"/>
        <v>10</v>
      </c>
      <c r="K33" s="40">
        <f t="shared" si="4"/>
        <v>11</v>
      </c>
      <c r="L33" s="40">
        <f t="shared" si="4"/>
        <v>12</v>
      </c>
      <c r="M33" s="40">
        <f t="shared" si="4"/>
        <v>13</v>
      </c>
      <c r="N33" s="40">
        <f t="shared" si="4"/>
        <v>14</v>
      </c>
      <c r="O33" s="41">
        <f>N33+1</f>
        <v>15</v>
      </c>
      <c r="Q33" s="39">
        <f>1+W32</f>
        <v>15</v>
      </c>
      <c r="R33" s="40">
        <f t="shared" si="5"/>
        <v>16</v>
      </c>
      <c r="S33" s="40">
        <f t="shared" si="5"/>
        <v>17</v>
      </c>
      <c r="T33" s="40">
        <f t="shared" si="5"/>
        <v>18</v>
      </c>
      <c r="U33" s="40">
        <f t="shared" si="5"/>
        <v>19</v>
      </c>
      <c r="V33" s="40">
        <f t="shared" si="5"/>
        <v>20</v>
      </c>
      <c r="W33" s="41">
        <f>V33+1</f>
        <v>21</v>
      </c>
    </row>
    <row r="34" spans="1:23" ht="13.5" customHeight="1">
      <c r="A34" s="39">
        <f>1+G33</f>
        <v>19</v>
      </c>
      <c r="B34" s="40">
        <f t="shared" si="3"/>
        <v>20</v>
      </c>
      <c r="C34" s="40">
        <f t="shared" si="3"/>
        <v>21</v>
      </c>
      <c r="D34" s="40">
        <f t="shared" si="3"/>
        <v>22</v>
      </c>
      <c r="E34" s="40">
        <f t="shared" si="3"/>
        <v>23</v>
      </c>
      <c r="F34" s="40">
        <f t="shared" si="3"/>
        <v>24</v>
      </c>
      <c r="G34" s="41">
        <f>1+F34</f>
        <v>25</v>
      </c>
      <c r="I34" s="39">
        <f>1+O33</f>
        <v>16</v>
      </c>
      <c r="J34" s="40">
        <f t="shared" si="4"/>
        <v>17</v>
      </c>
      <c r="K34" s="40">
        <f t="shared" si="4"/>
        <v>18</v>
      </c>
      <c r="L34" s="40">
        <f t="shared" si="4"/>
        <v>19</v>
      </c>
      <c r="M34" s="40">
        <f t="shared" si="4"/>
        <v>20</v>
      </c>
      <c r="N34" s="40">
        <f t="shared" si="4"/>
        <v>21</v>
      </c>
      <c r="O34" s="41">
        <f>1+N34</f>
        <v>22</v>
      </c>
      <c r="Q34" s="39">
        <f>1+W33</f>
        <v>22</v>
      </c>
      <c r="R34" s="40">
        <f t="shared" si="5"/>
        <v>23</v>
      </c>
      <c r="S34" s="40">
        <f t="shared" si="5"/>
        <v>24</v>
      </c>
      <c r="T34" s="40">
        <f t="shared" si="5"/>
        <v>25</v>
      </c>
      <c r="U34" s="40">
        <f t="shared" si="5"/>
        <v>26</v>
      </c>
      <c r="V34" s="40">
        <f t="shared" si="5"/>
        <v>27</v>
      </c>
      <c r="W34" s="41">
        <f>1+V34</f>
        <v>28</v>
      </c>
    </row>
    <row r="35" spans="1:23" ht="13.5" customHeight="1">
      <c r="A35" s="39">
        <f>IF((1+G34)&gt;=VLOOKUP($AA74+1,$Y$74:$Z$85,2),"",1+G34)</f>
        <v>26</v>
      </c>
      <c r="B35" s="40">
        <f>IF(OR(A35=0,MAXA(A35)&gt;=VLOOKUP($AA74+1,$Y$74:$Z$85,2)),"",1+A35)</f>
        <v>27</v>
      </c>
      <c r="C35" s="40">
        <f>IF(OR(B35=0,MAXA($A35:B35)&gt;=VLOOKUP($AA74+1,$Y$74:$Z$85,2)),"",1+B35)</f>
        <v>28</v>
      </c>
      <c r="D35" s="40">
        <f>IF(OR(C35=0,MAXA($A35:C35)&gt;=VLOOKUP($AA74+1,$Y$74:$Z$85,2)),"",1+C35)</f>
        <v>29</v>
      </c>
      <c r="E35" s="40">
        <f>IF(OR(D35=0,MAXA($A35:D35)&gt;=VLOOKUP($AA74+1,$Y$74:$Z$85,2)),"",1+D35)</f>
        <v>30</v>
      </c>
      <c r="F35" s="40">
        <f>IF(OR(E35=0,MAXA($A35:E35)&gt;=VLOOKUP($AA74+1,$Y$74:$Z$85,2)),"",1+E35)</f>
        <v>31</v>
      </c>
      <c r="G35" s="41">
        <f>IF(OR(F35=0,MAXA($A35:F35)&gt;=VLOOKUP($AA74+1,$Y$74:$Z$85,2)),"",1+F35)</f>
      </c>
      <c r="I35" s="39">
        <f>IF((1+O34)&gt;VLOOKUP($AA75+1,$Y$74:$Z$85,2),"",1+O34)</f>
        <v>23</v>
      </c>
      <c r="J35" s="40">
        <f>IF(OR(I35=0,MAXA($H35:I35)&gt;=VLOOKUP($AA75+1,$Y$74:$Z$85,2)),"",1+I35)</f>
        <v>24</v>
      </c>
      <c r="K35" s="40">
        <f>IF(OR(J35=0,MAXA($H35:J35)&gt;=VLOOKUP($AA75+1,$Y$74:$Z$85,2)),"",1+J35)</f>
        <v>25</v>
      </c>
      <c r="L35" s="40">
        <f>IF(OR(K35=0,MAXA($H35:K35)&gt;=VLOOKUP($AA75+1,$Y$74:$Z$85,2)),"",1+K35)</f>
        <v>26</v>
      </c>
      <c r="M35" s="40">
        <f>IF(OR(L35=0,MAXA($H35:L35)&gt;=VLOOKUP($AA75+1,$Y$74:$Z$85,2)),"",1+L35)</f>
        <v>27</v>
      </c>
      <c r="N35" s="40">
        <f>IF(OR(M35=0,MAXA($H35:M35)&gt;=VLOOKUP($AA75+1,$Y$74:$Z$85,2)),"",1+M35)</f>
        <v>28</v>
      </c>
      <c r="O35" s="41">
        <f>IF(OR(N35=0,MAXA($H35:N35)&gt;=VLOOKUP($AA75+1,$Y$74:$Z$85,2)),"",1+N35)</f>
        <v>29</v>
      </c>
      <c r="Q35" s="39">
        <f>IF((1+W34)&gt;=VLOOKUP($AA76+1,$Y$74:$Z$85,2),"",1+W34)</f>
        <v>29</v>
      </c>
      <c r="R35" s="40">
        <f>IF(OR(Q35=0,MAXA(Q35)&gt;=VLOOKUP($AA76+1,$Y$74:$Z$85,2)),"",1+Q35)</f>
        <v>30</v>
      </c>
      <c r="S35" s="40">
        <f>IF(OR(R35=0,MAXA($Q35:R35)&gt;=VLOOKUP($AA76+1,$Y$74:$Z$85,2)),"",1+R35)</f>
        <v>31</v>
      </c>
      <c r="T35" s="40">
        <f>IF(OR(S35=0,MAXA($Q35:S35)&gt;=VLOOKUP($AA76+1,$Y$74:$Z$85,2)),"",1+S35)</f>
      </c>
      <c r="U35" s="40">
        <f>IF(OR(T35=0,MAXA($Q35:T35)&gt;=VLOOKUP($AA76+1,$Y$74:$Z$85,2)),"",1+T35)</f>
      </c>
      <c r="V35" s="40">
        <f>IF(OR(U35=0,MAXA($Q35:U35)&gt;=VLOOKUP($AA76+1,$Y$74:$Z$85,2)),"",1+U35)</f>
      </c>
      <c r="W35" s="41">
        <f>IF(OR(V35=0,MAXA($Q35:V35)&gt;=VLOOKUP($AA76+1,$Y$74:$Z$85,2)),"",1+V35)</f>
      </c>
    </row>
    <row r="36" spans="1:23" ht="13.5" customHeight="1" thickBot="1">
      <c r="A36" s="42">
        <f>IF(OR(G35=0,(1+MAXA($A35:$G35))&gt;VLOOKUP($AA74+1,$Y$74:$Z$85,2)),"",1+G35)</f>
      </c>
      <c r="B36" s="43">
        <f>IF(OR(A35=0,(1+MAXA($A35:$G35))&gt;=VLOOKUP($AA74+1,$Y$74:$Z$85,2)),"",1+A36)</f>
      </c>
      <c r="C36" s="44"/>
      <c r="D36" s="44"/>
      <c r="E36" s="44"/>
      <c r="F36" s="44"/>
      <c r="G36" s="45"/>
      <c r="I36" s="46"/>
      <c r="J36" s="44"/>
      <c r="K36" s="44"/>
      <c r="L36" s="44"/>
      <c r="M36" s="44"/>
      <c r="N36" s="44"/>
      <c r="O36" s="45"/>
      <c r="Q36" s="42">
        <f>IF(OR(W35=0,(1+MAXA($Q35:$W35))&gt;VLOOKUP($AA76+1,$Y$74:$Z$85,2)),"",1+W35)</f>
      </c>
      <c r="R36" s="43">
        <f>IF(OR(Q35=0,(1+MAXA($Q35:$W35))&gt;=VLOOKUP($AA76+1,$Y$74:$Z$85,2)),"",1+Q36)</f>
      </c>
      <c r="S36" s="44"/>
      <c r="T36" s="44"/>
      <c r="U36" s="44"/>
      <c r="V36" s="44"/>
      <c r="W36" s="45"/>
    </row>
    <row r="37" ht="15" customHeight="1"/>
    <row r="38" ht="15" customHeight="1" thickBot="1"/>
    <row r="39" spans="1:23" ht="12.75">
      <c r="A39" s="28" t="s">
        <v>82</v>
      </c>
      <c r="B39" s="29"/>
      <c r="C39" s="29"/>
      <c r="D39" s="30"/>
      <c r="E39" s="29"/>
      <c r="F39" s="29"/>
      <c r="G39" s="31"/>
      <c r="H39" s="32"/>
      <c r="I39" s="28" t="s">
        <v>83</v>
      </c>
      <c r="J39" s="29"/>
      <c r="K39" s="30"/>
      <c r="L39" s="30"/>
      <c r="M39" s="29"/>
      <c r="N39" s="29"/>
      <c r="O39" s="31"/>
      <c r="P39" s="32"/>
      <c r="Q39" s="28" t="s">
        <v>84</v>
      </c>
      <c r="R39" s="29"/>
      <c r="S39" s="30"/>
      <c r="T39" s="30"/>
      <c r="U39" s="29"/>
      <c r="V39" s="29"/>
      <c r="W39" s="31"/>
    </row>
    <row r="40" spans="1:23" ht="13.5" customHeight="1" thickBot="1">
      <c r="A40" s="33" t="s">
        <v>78</v>
      </c>
      <c r="B40" s="34" t="s">
        <v>79</v>
      </c>
      <c r="C40" s="34" t="s">
        <v>80</v>
      </c>
      <c r="D40" s="34" t="s">
        <v>81</v>
      </c>
      <c r="E40" s="34" t="s">
        <v>81</v>
      </c>
      <c r="F40" s="34" t="s">
        <v>79</v>
      </c>
      <c r="G40" s="35" t="s">
        <v>79</v>
      </c>
      <c r="I40" s="33" t="s">
        <v>78</v>
      </c>
      <c r="J40" s="34" t="s">
        <v>79</v>
      </c>
      <c r="K40" s="34" t="s">
        <v>80</v>
      </c>
      <c r="L40" s="34" t="s">
        <v>81</v>
      </c>
      <c r="M40" s="34" t="s">
        <v>81</v>
      </c>
      <c r="N40" s="34" t="s">
        <v>79</v>
      </c>
      <c r="O40" s="35" t="s">
        <v>79</v>
      </c>
      <c r="Q40" s="33" t="s">
        <v>78</v>
      </c>
      <c r="R40" s="34" t="s">
        <v>79</v>
      </c>
      <c r="S40" s="34" t="s">
        <v>80</v>
      </c>
      <c r="T40" s="34" t="s">
        <v>81</v>
      </c>
      <c r="U40" s="34" t="s">
        <v>81</v>
      </c>
      <c r="V40" s="34" t="s">
        <v>79</v>
      </c>
      <c r="W40" s="35" t="s">
        <v>79</v>
      </c>
    </row>
    <row r="41" spans="1:23" ht="13.5" customHeight="1">
      <c r="A41" s="36">
        <f>IF($AF$77=Z87,1,"")</f>
      </c>
      <c r="B41" s="37">
        <f aca="true" t="shared" si="6" ref="B41:G41">IF(OR($AF$77=AA87,A41&gt;=1),1+A41,"")</f>
      </c>
      <c r="C41" s="37">
        <f t="shared" si="6"/>
      </c>
      <c r="D41" s="37">
        <f t="shared" si="6"/>
        <v>1</v>
      </c>
      <c r="E41" s="37">
        <f t="shared" si="6"/>
        <v>2</v>
      </c>
      <c r="F41" s="37">
        <f t="shared" si="6"/>
        <v>3</v>
      </c>
      <c r="G41" s="38">
        <f t="shared" si="6"/>
        <v>4</v>
      </c>
      <c r="I41" s="36">
        <f>IF($AF$78=Z87,1,"")</f>
      </c>
      <c r="J41" s="37">
        <f aca="true" t="shared" si="7" ref="J41:O41">IF(OR($AF$78=AA87,I41&gt;=1),1+I41,"")</f>
      </c>
      <c r="K41" s="37">
        <f t="shared" si="7"/>
      </c>
      <c r="L41" s="37">
        <f t="shared" si="7"/>
      </c>
      <c r="M41" s="37">
        <f t="shared" si="7"/>
      </c>
      <c r="N41" s="37">
        <f t="shared" si="7"/>
        <v>1</v>
      </c>
      <c r="O41" s="38">
        <f t="shared" si="7"/>
        <v>2</v>
      </c>
      <c r="Q41" s="36">
        <f>IF($AF$79=Z87,1,"")</f>
      </c>
      <c r="R41" s="37">
        <f aca="true" t="shared" si="8" ref="R41:W41">IF(OR($AF$79=AA87,Q41&gt;=1),1+Q41,"")</f>
        <v>1</v>
      </c>
      <c r="S41" s="37">
        <f t="shared" si="8"/>
        <v>2</v>
      </c>
      <c r="T41" s="37">
        <f t="shared" si="8"/>
        <v>3</v>
      </c>
      <c r="U41" s="37">
        <f t="shared" si="8"/>
        <v>4</v>
      </c>
      <c r="V41" s="37">
        <f t="shared" si="8"/>
        <v>5</v>
      </c>
      <c r="W41" s="38">
        <f t="shared" si="8"/>
        <v>6</v>
      </c>
    </row>
    <row r="42" spans="1:23" ht="13.5" customHeight="1">
      <c r="A42" s="39">
        <f>1+G41</f>
        <v>5</v>
      </c>
      <c r="B42" s="40">
        <f aca="true" t="shared" si="9" ref="B42:F44">1+A42</f>
        <v>6</v>
      </c>
      <c r="C42" s="40">
        <f t="shared" si="9"/>
        <v>7</v>
      </c>
      <c r="D42" s="40">
        <f t="shared" si="9"/>
        <v>8</v>
      </c>
      <c r="E42" s="40">
        <f t="shared" si="9"/>
        <v>9</v>
      </c>
      <c r="F42" s="40">
        <f t="shared" si="9"/>
        <v>10</v>
      </c>
      <c r="G42" s="41">
        <f>F42+1</f>
        <v>11</v>
      </c>
      <c r="I42" s="39">
        <f>1+O41</f>
        <v>3</v>
      </c>
      <c r="J42" s="40">
        <f aca="true" t="shared" si="10" ref="J42:N44">1+I42</f>
        <v>4</v>
      </c>
      <c r="K42" s="40">
        <f t="shared" si="10"/>
        <v>5</v>
      </c>
      <c r="L42" s="40">
        <f t="shared" si="10"/>
        <v>6</v>
      </c>
      <c r="M42" s="40">
        <f t="shared" si="10"/>
        <v>7</v>
      </c>
      <c r="N42" s="40">
        <f t="shared" si="10"/>
        <v>8</v>
      </c>
      <c r="O42" s="41">
        <f>N42+1</f>
        <v>9</v>
      </c>
      <c r="Q42" s="39">
        <f>1+W41</f>
        <v>7</v>
      </c>
      <c r="R42" s="40">
        <f aca="true" t="shared" si="11" ref="R42:V44">1+Q42</f>
        <v>8</v>
      </c>
      <c r="S42" s="40">
        <f t="shared" si="11"/>
        <v>9</v>
      </c>
      <c r="T42" s="40">
        <f t="shared" si="11"/>
        <v>10</v>
      </c>
      <c r="U42" s="40">
        <f t="shared" si="11"/>
        <v>11</v>
      </c>
      <c r="V42" s="40">
        <f t="shared" si="11"/>
        <v>12</v>
      </c>
      <c r="W42" s="41">
        <f>V42+1</f>
        <v>13</v>
      </c>
    </row>
    <row r="43" spans="1:23" ht="13.5" customHeight="1">
      <c r="A43" s="39">
        <f>1+G42</f>
        <v>12</v>
      </c>
      <c r="B43" s="40">
        <f t="shared" si="9"/>
        <v>13</v>
      </c>
      <c r="C43" s="40">
        <f t="shared" si="9"/>
        <v>14</v>
      </c>
      <c r="D43" s="40">
        <f t="shared" si="9"/>
        <v>15</v>
      </c>
      <c r="E43" s="40">
        <f t="shared" si="9"/>
        <v>16</v>
      </c>
      <c r="F43" s="40">
        <f t="shared" si="9"/>
        <v>17</v>
      </c>
      <c r="G43" s="41">
        <f>F43+1</f>
        <v>18</v>
      </c>
      <c r="I43" s="39">
        <f>1+O42</f>
        <v>10</v>
      </c>
      <c r="J43" s="40">
        <f t="shared" si="10"/>
        <v>11</v>
      </c>
      <c r="K43" s="40">
        <f t="shared" si="10"/>
        <v>12</v>
      </c>
      <c r="L43" s="40">
        <f t="shared" si="10"/>
        <v>13</v>
      </c>
      <c r="M43" s="40">
        <f t="shared" si="10"/>
        <v>14</v>
      </c>
      <c r="N43" s="40">
        <f t="shared" si="10"/>
        <v>15</v>
      </c>
      <c r="O43" s="41">
        <f>N43+1</f>
        <v>16</v>
      </c>
      <c r="Q43" s="39">
        <f>1+W42</f>
        <v>14</v>
      </c>
      <c r="R43" s="40">
        <f t="shared" si="11"/>
        <v>15</v>
      </c>
      <c r="S43" s="40">
        <f t="shared" si="11"/>
        <v>16</v>
      </c>
      <c r="T43" s="40">
        <f t="shared" si="11"/>
        <v>17</v>
      </c>
      <c r="U43" s="40">
        <f t="shared" si="11"/>
        <v>18</v>
      </c>
      <c r="V43" s="40">
        <f t="shared" si="11"/>
        <v>19</v>
      </c>
      <c r="W43" s="41">
        <f>V43+1</f>
        <v>20</v>
      </c>
    </row>
    <row r="44" spans="1:23" ht="13.5" customHeight="1">
      <c r="A44" s="39">
        <f>1+G43</f>
        <v>19</v>
      </c>
      <c r="B44" s="40">
        <f t="shared" si="9"/>
        <v>20</v>
      </c>
      <c r="C44" s="40">
        <f t="shared" si="9"/>
        <v>21</v>
      </c>
      <c r="D44" s="40">
        <f t="shared" si="9"/>
        <v>22</v>
      </c>
      <c r="E44" s="40">
        <f t="shared" si="9"/>
        <v>23</v>
      </c>
      <c r="F44" s="40">
        <f t="shared" si="9"/>
        <v>24</v>
      </c>
      <c r="G44" s="41">
        <f>1+F44</f>
        <v>25</v>
      </c>
      <c r="I44" s="39">
        <f>1+O43</f>
        <v>17</v>
      </c>
      <c r="J44" s="40">
        <f t="shared" si="10"/>
        <v>18</v>
      </c>
      <c r="K44" s="40">
        <f t="shared" si="10"/>
        <v>19</v>
      </c>
      <c r="L44" s="40">
        <f t="shared" si="10"/>
        <v>20</v>
      </c>
      <c r="M44" s="40">
        <f t="shared" si="10"/>
        <v>21</v>
      </c>
      <c r="N44" s="40">
        <f t="shared" si="10"/>
        <v>22</v>
      </c>
      <c r="O44" s="41">
        <f>1+N44</f>
        <v>23</v>
      </c>
      <c r="Q44" s="39">
        <f>1+W43</f>
        <v>21</v>
      </c>
      <c r="R44" s="40">
        <f t="shared" si="11"/>
        <v>22</v>
      </c>
      <c r="S44" s="40">
        <f t="shared" si="11"/>
        <v>23</v>
      </c>
      <c r="T44" s="40">
        <f t="shared" si="11"/>
        <v>24</v>
      </c>
      <c r="U44" s="40">
        <f t="shared" si="11"/>
        <v>25</v>
      </c>
      <c r="V44" s="40">
        <f t="shared" si="11"/>
        <v>26</v>
      </c>
      <c r="W44" s="41">
        <f>1+V44</f>
        <v>27</v>
      </c>
    </row>
    <row r="45" spans="1:23" ht="13.5" customHeight="1">
      <c r="A45" s="39">
        <f>IF((1+G44)&gt;=VLOOKUP($AA$77+1,$Y$74:$Z$85,2),"",1+G44)</f>
        <v>26</v>
      </c>
      <c r="B45" s="40">
        <f>IF(OR(A45=0,MAXA(A45)&gt;=VLOOKUP($AA77+1,$Y$74:$Z$85,2)),"",1+A45)</f>
        <v>27</v>
      </c>
      <c r="C45" s="40">
        <f>IF(OR(B45=0,MAXA($A45:B45)&gt;=VLOOKUP($AA77+1,$Y$74:$Z$85,2)),"",1+B45)</f>
        <v>28</v>
      </c>
      <c r="D45" s="40">
        <f>IF(OR(C45=0,MAXA($A45:C45)&gt;=VLOOKUP($AA77+1,$Y$74:$Z$85,2)),"",1+C45)</f>
        <v>29</v>
      </c>
      <c r="E45" s="40">
        <f>IF(OR(D45=0,MAXA($A45:D45)&gt;=VLOOKUP($AA77+1,$Y$74:$Z$85,2)),"",1+D45)</f>
        <v>30</v>
      </c>
      <c r="F45" s="40">
        <f>IF(OR(E45=0,MAXA($A45:E45)&gt;=VLOOKUP($AA77+1,$Y$74:$Z$85,2)),"",1+E45)</f>
      </c>
      <c r="G45" s="41">
        <f>IF(OR(F45=0,MAXA($A45:F45)&gt;=VLOOKUP($AA77+1,$Y$74:$Z$85,2)),"",1+F45)</f>
      </c>
      <c r="I45" s="39">
        <f>IF((1+O44)&gt;=VLOOKUP($AA78+1,$Y$74:$Z$85,2),"",1+O44)</f>
        <v>24</v>
      </c>
      <c r="J45" s="40">
        <f>IF(OR(I45=0,MAXA($H45:I45)&gt;=VLOOKUP($AA78+1,$Y$74:$Z$85,2)),"",1+I45)</f>
        <v>25</v>
      </c>
      <c r="K45" s="40">
        <f>IF(OR(J45=0,MAXA($H45:J45)&gt;=VLOOKUP($AA78+1,$Y$74:$Z$85,2)),"",1+J45)</f>
        <v>26</v>
      </c>
      <c r="L45" s="40">
        <f>IF(OR(K45=0,MAXA($H45:K45)&gt;=VLOOKUP($AA78+1,$Y$74:$Z$85,2)),"",1+K45)</f>
        <v>27</v>
      </c>
      <c r="M45" s="40">
        <f>IF(OR(L45=0,MAXA($H45:L45)&gt;=VLOOKUP($AA78+1,$Y$74:$Z$85,2)),"",1+L45)</f>
        <v>28</v>
      </c>
      <c r="N45" s="40">
        <f>IF(OR(M45=0,MAXA($H45:M45)&gt;=VLOOKUP($AA78+1,$Y$74:$Z$85,2)),"",1+M45)</f>
        <v>29</v>
      </c>
      <c r="O45" s="41">
        <f>IF(OR(N45=0,MAXA($H45:N45)&gt;=VLOOKUP($AA78+1,$Y$74:$Z$85,2)),"",1+N45)</f>
        <v>30</v>
      </c>
      <c r="Q45" s="39">
        <f>IF((1+W44)&gt;=VLOOKUP($AA79+1,$Y$74:$Z$85,2),"",1+W44)</f>
        <v>28</v>
      </c>
      <c r="R45" s="40">
        <f>IF(OR(Q45=0,MAXA(Q45)&gt;=VLOOKUP($AA79+1,$Y$74:$Z$85,2)),"",1+Q45)</f>
        <v>29</v>
      </c>
      <c r="S45" s="40">
        <f>IF(OR(R45=0,MAXA($Q45:R45)&gt;=VLOOKUP($AA79+1,$Y$74:$Z$85,2)),"",1+R45)</f>
        <v>30</v>
      </c>
      <c r="T45" s="40">
        <f>IF(OR(S45=0,MAXA($Q45:S45)&gt;=VLOOKUP($AA79+1,$Y$74:$Z$85,2)),"",1+S45)</f>
      </c>
      <c r="U45" s="40">
        <f>IF(OR(T45=0,MAXA($Q45:T45)&gt;=VLOOKUP($AA79+1,$Y$74:$Z$85,2)),"",1+T45)</f>
      </c>
      <c r="V45" s="40">
        <f>IF(OR(U45=0,MAXA($Q45:U45)&gt;=VLOOKUP($AA79+1,$Y$74:$Z$85,2)),"",1+U45)</f>
      </c>
      <c r="W45" s="41">
        <f>IF(OR(V45=0,MAXA($Q45:V45)&gt;=VLOOKUP($AA79+1,$Y$74:$Z$85,2)),"",1+V45)</f>
      </c>
    </row>
    <row r="46" spans="1:23" ht="13.5" customHeight="1" thickBot="1">
      <c r="A46" s="42">
        <f>IF(OR(G45=0,(1+MAXA($A45:$G45))&gt;VLOOKUP($AA77+1,$Y$74:$Z$85,2)),"",1+G45)</f>
      </c>
      <c r="B46" s="43">
        <f>IF(OR(A45=0,(1+MAXA($A45:$G45))&gt;=VLOOKUP($AA77+1,$Y$74:$Z$85,2)),"",1+A46)</f>
      </c>
      <c r="C46" s="44"/>
      <c r="D46" s="44"/>
      <c r="E46" s="44"/>
      <c r="F46" s="44"/>
      <c r="G46" s="45"/>
      <c r="I46" s="42">
        <f>IF(OR(O45=0,(1+MAXA($I45:$O45))&gt;VLOOKUP($AA78+1,$Y$74:$Z$85,2)),"",1+O45)</f>
        <v>31</v>
      </c>
      <c r="J46" s="43">
        <f>IF(OR(I46=0,(1+MAXA($I45:$O45))&gt;=VLOOKUP(AA78+1,$Y$74:$Z$85,2)),"",1+I46)</f>
      </c>
      <c r="K46" s="44"/>
      <c r="L46" s="44"/>
      <c r="M46" s="44"/>
      <c r="N46" s="44"/>
      <c r="O46" s="45"/>
      <c r="Q46" s="42">
        <f>IF(OR(W45=0,(1+MAXA($Q45:$W45))&gt;VLOOKUP($AA79+1,$Y$74:$Z$85,2)),"",1+W45)</f>
      </c>
      <c r="R46" s="43">
        <f>IF(OR(Q45=0,(1+MAXA($Q45:$W45))&gt;=VLOOKUP($AA79+1,$Y$74:$Z$85,2)),"",1+Q46)</f>
      </c>
      <c r="S46" s="44"/>
      <c r="T46" s="44"/>
      <c r="U46" s="44"/>
      <c r="V46" s="44"/>
      <c r="W46" s="45"/>
    </row>
    <row r="47" ht="15" customHeight="1"/>
    <row r="48" ht="15" customHeight="1" thickBot="1"/>
    <row r="49" spans="1:23" ht="12.75">
      <c r="A49" s="28" t="s">
        <v>85</v>
      </c>
      <c r="B49" s="29"/>
      <c r="C49" s="30"/>
      <c r="D49" s="30"/>
      <c r="E49" s="29"/>
      <c r="F49" s="29"/>
      <c r="G49" s="31"/>
      <c r="H49" s="32"/>
      <c r="I49" s="28" t="s">
        <v>86</v>
      </c>
      <c r="J49" s="29"/>
      <c r="K49" s="30"/>
      <c r="L49" s="29"/>
      <c r="M49" s="29"/>
      <c r="N49" s="29"/>
      <c r="O49" s="31"/>
      <c r="P49" s="32"/>
      <c r="Q49" s="28" t="s">
        <v>87</v>
      </c>
      <c r="R49" s="29"/>
      <c r="S49" s="30"/>
      <c r="T49" s="29"/>
      <c r="U49" s="29"/>
      <c r="V49" s="29"/>
      <c r="W49" s="31"/>
    </row>
    <row r="50" spans="1:23" ht="13.5" customHeight="1" thickBot="1">
      <c r="A50" s="33" t="s">
        <v>78</v>
      </c>
      <c r="B50" s="34" t="s">
        <v>79</v>
      </c>
      <c r="C50" s="34" t="s">
        <v>80</v>
      </c>
      <c r="D50" s="34" t="s">
        <v>81</v>
      </c>
      <c r="E50" s="34" t="s">
        <v>81</v>
      </c>
      <c r="F50" s="34" t="s">
        <v>79</v>
      </c>
      <c r="G50" s="35" t="s">
        <v>79</v>
      </c>
      <c r="I50" s="33" t="s">
        <v>78</v>
      </c>
      <c r="J50" s="34" t="s">
        <v>79</v>
      </c>
      <c r="K50" s="34" t="s">
        <v>80</v>
      </c>
      <c r="L50" s="34" t="s">
        <v>81</v>
      </c>
      <c r="M50" s="34" t="s">
        <v>81</v>
      </c>
      <c r="N50" s="34" t="s">
        <v>79</v>
      </c>
      <c r="O50" s="35" t="s">
        <v>79</v>
      </c>
      <c r="Q50" s="33" t="s">
        <v>78</v>
      </c>
      <c r="R50" s="34" t="s">
        <v>79</v>
      </c>
      <c r="S50" s="34" t="s">
        <v>80</v>
      </c>
      <c r="T50" s="34" t="s">
        <v>81</v>
      </c>
      <c r="U50" s="34" t="s">
        <v>81</v>
      </c>
      <c r="V50" s="34" t="s">
        <v>79</v>
      </c>
      <c r="W50" s="35" t="s">
        <v>79</v>
      </c>
    </row>
    <row r="51" spans="1:23" ht="13.5" customHeight="1">
      <c r="A51" s="36">
        <f>IF($AF$80=Z87,1,"")</f>
      </c>
      <c r="B51" s="37">
        <f aca="true" t="shared" si="12" ref="B51:G51">IF(OR($AF$80=AA87,A51&gt;=1),1+A51,"")</f>
      </c>
      <c r="C51" s="37">
        <f t="shared" si="12"/>
      </c>
      <c r="D51" s="37">
        <f t="shared" si="12"/>
        <v>1</v>
      </c>
      <c r="E51" s="37">
        <f t="shared" si="12"/>
        <v>2</v>
      </c>
      <c r="F51" s="37">
        <f t="shared" si="12"/>
        <v>3</v>
      </c>
      <c r="G51" s="38">
        <f t="shared" si="12"/>
        <v>4</v>
      </c>
      <c r="I51" s="36">
        <f>IF($AF$81=Z87,1,"")</f>
      </c>
      <c r="J51" s="37">
        <f aca="true" t="shared" si="13" ref="J51:O51">IF(OR($AF$81=AA87,I51&gt;=1),1+I51,"")</f>
      </c>
      <c r="K51" s="37">
        <f t="shared" si="13"/>
      </c>
      <c r="L51" s="37">
        <f t="shared" si="13"/>
      </c>
      <c r="M51" s="37">
        <f t="shared" si="13"/>
      </c>
      <c r="N51" s="37">
        <f t="shared" si="13"/>
      </c>
      <c r="O51" s="38">
        <f t="shared" si="13"/>
        <v>1</v>
      </c>
      <c r="Q51" s="36">
        <f>IF($AF$82=Z87,1,"")</f>
      </c>
      <c r="R51" s="37">
        <f aca="true" t="shared" si="14" ref="R51:W51">IF(OR($AF$82=AA87,Q51&gt;=1),1+Q51,"")</f>
      </c>
      <c r="S51" s="37">
        <f t="shared" si="14"/>
        <v>1</v>
      </c>
      <c r="T51" s="37">
        <f t="shared" si="14"/>
        <v>2</v>
      </c>
      <c r="U51" s="37">
        <f t="shared" si="14"/>
        <v>3</v>
      </c>
      <c r="V51" s="37">
        <f t="shared" si="14"/>
        <v>4</v>
      </c>
      <c r="W51" s="38">
        <f t="shared" si="14"/>
        <v>5</v>
      </c>
    </row>
    <row r="52" spans="1:23" ht="13.5" customHeight="1">
      <c r="A52" s="39">
        <f>1+G51</f>
        <v>5</v>
      </c>
      <c r="B52" s="40">
        <f aca="true" t="shared" si="15" ref="B52:F54">1+A52</f>
        <v>6</v>
      </c>
      <c r="C52" s="40">
        <f t="shared" si="15"/>
        <v>7</v>
      </c>
      <c r="D52" s="40">
        <f t="shared" si="15"/>
        <v>8</v>
      </c>
      <c r="E52" s="40">
        <f t="shared" si="15"/>
        <v>9</v>
      </c>
      <c r="F52" s="40">
        <f t="shared" si="15"/>
        <v>10</v>
      </c>
      <c r="G52" s="41">
        <f>F52+1</f>
        <v>11</v>
      </c>
      <c r="I52" s="39">
        <f>1+O51</f>
        <v>2</v>
      </c>
      <c r="J52" s="40">
        <f aca="true" t="shared" si="16" ref="J52:N54">1+I52</f>
        <v>3</v>
      </c>
      <c r="K52" s="40">
        <f t="shared" si="16"/>
        <v>4</v>
      </c>
      <c r="L52" s="40">
        <f t="shared" si="16"/>
        <v>5</v>
      </c>
      <c r="M52" s="40">
        <f t="shared" si="16"/>
        <v>6</v>
      </c>
      <c r="N52" s="40">
        <f t="shared" si="16"/>
        <v>7</v>
      </c>
      <c r="O52" s="41">
        <f>N52+1</f>
        <v>8</v>
      </c>
      <c r="Q52" s="39">
        <f>1+W51</f>
        <v>6</v>
      </c>
      <c r="R52" s="40">
        <f aca="true" t="shared" si="17" ref="R52:V54">1+Q52</f>
        <v>7</v>
      </c>
      <c r="S52" s="40">
        <f t="shared" si="17"/>
        <v>8</v>
      </c>
      <c r="T52" s="40">
        <f t="shared" si="17"/>
        <v>9</v>
      </c>
      <c r="U52" s="40">
        <f t="shared" si="17"/>
        <v>10</v>
      </c>
      <c r="V52" s="40">
        <f t="shared" si="17"/>
        <v>11</v>
      </c>
      <c r="W52" s="41">
        <f>V52+1</f>
        <v>12</v>
      </c>
    </row>
    <row r="53" spans="1:23" ht="13.5" customHeight="1">
      <c r="A53" s="39">
        <f>1+G52</f>
        <v>12</v>
      </c>
      <c r="B53" s="40">
        <f t="shared" si="15"/>
        <v>13</v>
      </c>
      <c r="C53" s="40">
        <f t="shared" si="15"/>
        <v>14</v>
      </c>
      <c r="D53" s="40">
        <f t="shared" si="15"/>
        <v>15</v>
      </c>
      <c r="E53" s="40">
        <f t="shared" si="15"/>
        <v>16</v>
      </c>
      <c r="F53" s="40">
        <f t="shared" si="15"/>
        <v>17</v>
      </c>
      <c r="G53" s="41">
        <f>F53+1</f>
        <v>18</v>
      </c>
      <c r="I53" s="39">
        <f>1+O52</f>
        <v>9</v>
      </c>
      <c r="J53" s="40">
        <f t="shared" si="16"/>
        <v>10</v>
      </c>
      <c r="K53" s="40">
        <f t="shared" si="16"/>
        <v>11</v>
      </c>
      <c r="L53" s="40">
        <f t="shared" si="16"/>
        <v>12</v>
      </c>
      <c r="M53" s="40">
        <f t="shared" si="16"/>
        <v>13</v>
      </c>
      <c r="N53" s="40">
        <f t="shared" si="16"/>
        <v>14</v>
      </c>
      <c r="O53" s="41">
        <f>N53+1</f>
        <v>15</v>
      </c>
      <c r="Q53" s="39">
        <f>1+W52</f>
        <v>13</v>
      </c>
      <c r="R53" s="40">
        <f t="shared" si="17"/>
        <v>14</v>
      </c>
      <c r="S53" s="40">
        <f t="shared" si="17"/>
        <v>15</v>
      </c>
      <c r="T53" s="40">
        <f t="shared" si="17"/>
        <v>16</v>
      </c>
      <c r="U53" s="40">
        <f t="shared" si="17"/>
        <v>17</v>
      </c>
      <c r="V53" s="40">
        <f t="shared" si="17"/>
        <v>18</v>
      </c>
      <c r="W53" s="41">
        <f>V53+1</f>
        <v>19</v>
      </c>
    </row>
    <row r="54" spans="1:23" ht="13.5" customHeight="1">
      <c r="A54" s="39">
        <f>1+G53</f>
        <v>19</v>
      </c>
      <c r="B54" s="40">
        <f t="shared" si="15"/>
        <v>20</v>
      </c>
      <c r="C54" s="40">
        <f t="shared" si="15"/>
        <v>21</v>
      </c>
      <c r="D54" s="40">
        <f t="shared" si="15"/>
        <v>22</v>
      </c>
      <c r="E54" s="40">
        <f t="shared" si="15"/>
        <v>23</v>
      </c>
      <c r="F54" s="40">
        <f t="shared" si="15"/>
        <v>24</v>
      </c>
      <c r="G54" s="41">
        <f>1+F54</f>
        <v>25</v>
      </c>
      <c r="I54" s="39">
        <f>1+O53</f>
        <v>16</v>
      </c>
      <c r="J54" s="40">
        <f t="shared" si="16"/>
        <v>17</v>
      </c>
      <c r="K54" s="40">
        <f t="shared" si="16"/>
        <v>18</v>
      </c>
      <c r="L54" s="40">
        <f t="shared" si="16"/>
        <v>19</v>
      </c>
      <c r="M54" s="40">
        <f t="shared" si="16"/>
        <v>20</v>
      </c>
      <c r="N54" s="40">
        <f t="shared" si="16"/>
        <v>21</v>
      </c>
      <c r="O54" s="41">
        <f>1+N54</f>
        <v>22</v>
      </c>
      <c r="Q54" s="39">
        <f>1+W53</f>
        <v>20</v>
      </c>
      <c r="R54" s="40">
        <f t="shared" si="17"/>
        <v>21</v>
      </c>
      <c r="S54" s="40">
        <f t="shared" si="17"/>
        <v>22</v>
      </c>
      <c r="T54" s="40">
        <f t="shared" si="17"/>
        <v>23</v>
      </c>
      <c r="U54" s="40">
        <f t="shared" si="17"/>
        <v>24</v>
      </c>
      <c r="V54" s="40">
        <f t="shared" si="17"/>
        <v>25</v>
      </c>
      <c r="W54" s="41">
        <f>1+V54</f>
        <v>26</v>
      </c>
    </row>
    <row r="55" spans="1:23" ht="13.5" customHeight="1">
      <c r="A55" s="39">
        <f>IF((1+G54)&gt;=VLOOKUP($AA$80+1,$Y$74:$Z$85,2),"",1+G54)</f>
        <v>26</v>
      </c>
      <c r="B55" s="40">
        <f>IF(OR(A55=0,MAXA(A55)&gt;=VLOOKUP($AA80+1,$Y$74:$Z$85,2)),"",1+A55)</f>
        <v>27</v>
      </c>
      <c r="C55" s="40">
        <f>IF(OR(B55=0,MAXA($A55:B55)&gt;=VLOOKUP($AA80+1,$Y$74:$Z$85,2)),"",1+B55)</f>
        <v>28</v>
      </c>
      <c r="D55" s="40">
        <f>IF(OR(C55=0,MAXA($A55:C55)&gt;=VLOOKUP($AA80+1,$Y$74:$Z$85,2)),"",1+C55)</f>
        <v>29</v>
      </c>
      <c r="E55" s="40">
        <f>IF(OR(D55=0,MAXA($A55:D55)&gt;=VLOOKUP($AA80+1,$Y$74:$Z$85,2)),"",1+D55)</f>
        <v>30</v>
      </c>
      <c r="F55" s="40">
        <f>IF(OR(E55=0,MAXA($A55:E55)&gt;=VLOOKUP($AA80+1,$Y$74:$Z$85,2)),"",1+E55)</f>
        <v>31</v>
      </c>
      <c r="G55" s="41">
        <f>IF(OR(F55=0,MAXA($A55:F55)&gt;=VLOOKUP($AA80+1,$Y$74:$Z$85,2)),"",1+F55)</f>
      </c>
      <c r="I55" s="39">
        <f>IF((1+O54)&gt;=VLOOKUP($AA81+1,$Y$74:$Z$85,2),"",1+O54)</f>
        <v>23</v>
      </c>
      <c r="J55" s="40">
        <f>IF(OR(I55=0,MAXA($H55:I55)&gt;=VLOOKUP($AA81+1,$Y$74:$Z$85,2)),"",1+I55)</f>
        <v>24</v>
      </c>
      <c r="K55" s="40">
        <f>IF(OR(J55=0,MAXA($H55:J55)&gt;=VLOOKUP($AA81+1,$Y$74:$Z$85,2)),"",1+J55)</f>
        <v>25</v>
      </c>
      <c r="L55" s="40">
        <f>IF(OR(K55=0,MAXA($H55:K55)&gt;=VLOOKUP($AA81+1,$Y$74:$Z$85,2)),"",1+K55)</f>
        <v>26</v>
      </c>
      <c r="M55" s="40">
        <f>IF(OR(L55=0,MAXA($H55:L55)&gt;=VLOOKUP($AA81+1,$Y$74:$Z$85,2)),"",1+L55)</f>
        <v>27</v>
      </c>
      <c r="N55" s="40">
        <f>IF(OR(M55=0,MAXA($H55:M55)&gt;=VLOOKUP($AA81+1,$Y$74:$Z$85,2)),"",1+M55)</f>
        <v>28</v>
      </c>
      <c r="O55" s="41">
        <f>IF(OR(N55=0,MAXA($H55:N55)&gt;=VLOOKUP($AA81+1,$Y$74:$Z$85,2)),"",1+N55)</f>
        <v>29</v>
      </c>
      <c r="Q55" s="39">
        <f>IF((1+W54)&gt;=VLOOKUP($AA82+1,$Y$74:$Z$85,2),"",1+W54)</f>
        <v>27</v>
      </c>
      <c r="R55" s="40">
        <f>IF(OR(Q55=0,MAXA(Q55)&gt;=VLOOKUP($AA82+1,$Y$74:$Z$85,2)),"",1+Q55)</f>
        <v>28</v>
      </c>
      <c r="S55" s="40">
        <f>IF(OR(R55=0,MAXA($Q55:R55)&gt;=VLOOKUP($AA82+1,$Y$74:$Z$85,2)),"",1+R55)</f>
        <v>29</v>
      </c>
      <c r="T55" s="40">
        <f>IF(OR(S55=0,MAXA($Q55:S55)&gt;=VLOOKUP($AA82+1,$Y$74:$Z$85,2)),"",1+S55)</f>
        <v>30</v>
      </c>
      <c r="U55" s="40">
        <f>IF(OR(T55=0,MAXA($Q55:T55)&gt;=VLOOKUP($AA82+1,$Y$74:$Z$85,2)),"",1+T55)</f>
      </c>
      <c r="V55" s="40">
        <f>IF(OR(U55=0,MAXA($Q55:U55)&gt;=VLOOKUP($AA82+1,$Y$74:$Z$85,2)),"",1+U55)</f>
      </c>
      <c r="W55" s="41">
        <f>IF(OR(V55=0,MAXA($Q55:V55)&gt;=VLOOKUP($AA82+1,$Y$74:$Z$85,2)),"",1+V55)</f>
      </c>
    </row>
    <row r="56" spans="1:23" ht="13.5" customHeight="1" thickBot="1">
      <c r="A56" s="42">
        <f>IF(OR(G55=0,(1+MAXA($A55:$G55))&gt;VLOOKUP($AA80+1,$Y$74:$Z$85,2)),"",1+G55)</f>
      </c>
      <c r="B56" s="43">
        <f>IF(OR(A55=0,(1+MAXA($A55:$G55))&gt;=VLOOKUP($AA80+1,$Y$74:$Z$85,2)),"",1+A56)</f>
      </c>
      <c r="C56" s="44"/>
      <c r="D56" s="44"/>
      <c r="E56" s="44"/>
      <c r="F56" s="44"/>
      <c r="G56" s="45"/>
      <c r="I56" s="42">
        <f>IF(OR(O55=0,(1+MAXA($I55:$O55))&gt;VLOOKUP($AA74+1,$Y$74:$Z$85,2)),"",1+O55)</f>
        <v>30</v>
      </c>
      <c r="J56" s="43">
        <f>IF(OR(I56=0,(1+MAXA($I55:$O55))&gt;=VLOOKUP(AA74+1,$Y$74:$Z$85,2)),"",1+I56)</f>
        <v>31</v>
      </c>
      <c r="K56" s="44"/>
      <c r="L56" s="44"/>
      <c r="M56" s="44"/>
      <c r="N56" s="44"/>
      <c r="O56" s="45"/>
      <c r="Q56" s="42">
        <f>IF(OR(W55=0,(1+MAXA($Q55:$W55))&gt;VLOOKUP($AA82+1,$Y$74:$Z$85,2)),"",1+W55)</f>
      </c>
      <c r="R56" s="43">
        <f>IF(OR(Q55=0,(1+MAXA($Q55:$W55))&gt;=VLOOKUP($AA82+1,$Y$74:$Z$85,2)),"",1+Q56)</f>
      </c>
      <c r="S56" s="44"/>
      <c r="T56" s="44"/>
      <c r="U56" s="44"/>
      <c r="V56" s="44"/>
      <c r="W56" s="45"/>
    </row>
    <row r="57" ht="15" customHeight="1"/>
    <row r="58" ht="15" customHeight="1" thickBot="1"/>
    <row r="59" spans="1:23" ht="12.75">
      <c r="A59" s="28" t="s">
        <v>88</v>
      </c>
      <c r="B59" s="29"/>
      <c r="C59" s="30"/>
      <c r="D59" s="29"/>
      <c r="E59" s="29"/>
      <c r="F59" s="29"/>
      <c r="G59" s="31"/>
      <c r="H59" s="32"/>
      <c r="I59" s="28" t="s">
        <v>89</v>
      </c>
      <c r="J59" s="29"/>
      <c r="K59" s="30"/>
      <c r="L59" s="29"/>
      <c r="M59" s="29"/>
      <c r="N59" s="29"/>
      <c r="O59" s="31"/>
      <c r="P59" s="32"/>
      <c r="Q59" s="28" t="s">
        <v>90</v>
      </c>
      <c r="R59" s="29"/>
      <c r="S59" s="30"/>
      <c r="T59" s="29"/>
      <c r="U59" s="29"/>
      <c r="V59" s="29"/>
      <c r="W59" s="31"/>
    </row>
    <row r="60" spans="1:23" ht="13.5" customHeight="1" thickBot="1">
      <c r="A60" s="33" t="s">
        <v>78</v>
      </c>
      <c r="B60" s="34" t="s">
        <v>79</v>
      </c>
      <c r="C60" s="34" t="s">
        <v>80</v>
      </c>
      <c r="D60" s="34" t="s">
        <v>81</v>
      </c>
      <c r="E60" s="34" t="s">
        <v>81</v>
      </c>
      <c r="F60" s="34" t="s">
        <v>79</v>
      </c>
      <c r="G60" s="35" t="s">
        <v>79</v>
      </c>
      <c r="I60" s="33" t="s">
        <v>78</v>
      </c>
      <c r="J60" s="34" t="s">
        <v>79</v>
      </c>
      <c r="K60" s="34" t="s">
        <v>80</v>
      </c>
      <c r="L60" s="34" t="s">
        <v>81</v>
      </c>
      <c r="M60" s="34" t="s">
        <v>81</v>
      </c>
      <c r="N60" s="34" t="s">
        <v>79</v>
      </c>
      <c r="O60" s="35" t="s">
        <v>79</v>
      </c>
      <c r="Q60" s="33" t="s">
        <v>78</v>
      </c>
      <c r="R60" s="34" t="s">
        <v>79</v>
      </c>
      <c r="S60" s="34" t="s">
        <v>80</v>
      </c>
      <c r="T60" s="34" t="s">
        <v>81</v>
      </c>
      <c r="U60" s="34" t="s">
        <v>81</v>
      </c>
      <c r="V60" s="34" t="s">
        <v>79</v>
      </c>
      <c r="W60" s="35" t="s">
        <v>79</v>
      </c>
    </row>
    <row r="61" spans="1:23" ht="13.5" customHeight="1">
      <c r="A61" s="36">
        <f>IF($AF$83=Z87,1,"")</f>
      </c>
      <c r="B61" s="37">
        <f aca="true" t="shared" si="18" ref="B61:G61">IF(OR($AF$83=AA87,A61&gt;=1),1+A61,"")</f>
      </c>
      <c r="C61" s="37">
        <f t="shared" si="18"/>
      </c>
      <c r="D61" s="37">
        <f t="shared" si="18"/>
      </c>
      <c r="E61" s="37">
        <f t="shared" si="18"/>
        <v>1</v>
      </c>
      <c r="F61" s="37">
        <f t="shared" si="18"/>
        <v>2</v>
      </c>
      <c r="G61" s="38">
        <f t="shared" si="18"/>
        <v>3</v>
      </c>
      <c r="I61" s="36">
        <f>IF($AF$84=Z87,1,"")</f>
        <v>1</v>
      </c>
      <c r="J61" s="37">
        <f aca="true" t="shared" si="19" ref="J61:O61">IF(OR($AF$84=AA87,I61&gt;=1),1+I61,"")</f>
        <v>2</v>
      </c>
      <c r="K61" s="37">
        <f t="shared" si="19"/>
        <v>3</v>
      </c>
      <c r="L61" s="37">
        <f t="shared" si="19"/>
        <v>4</v>
      </c>
      <c r="M61" s="37">
        <f t="shared" si="19"/>
        <v>5</v>
      </c>
      <c r="N61" s="37">
        <f t="shared" si="19"/>
        <v>6</v>
      </c>
      <c r="O61" s="38">
        <f t="shared" si="19"/>
        <v>7</v>
      </c>
      <c r="Q61" s="36">
        <f>IF($AF$85=Z87,1,"")</f>
      </c>
      <c r="R61" s="47">
        <f aca="true" t="shared" si="20" ref="R61:W61">IF(OR($AF$85=AA87,Q61&gt;=1),1+Q61,"")</f>
      </c>
      <c r="S61" s="37">
        <f t="shared" si="20"/>
        <v>1</v>
      </c>
      <c r="T61" s="37">
        <f t="shared" si="20"/>
        <v>2</v>
      </c>
      <c r="U61" s="37">
        <f t="shared" si="20"/>
        <v>3</v>
      </c>
      <c r="V61" s="37">
        <f t="shared" si="20"/>
        <v>4</v>
      </c>
      <c r="W61" s="38">
        <f t="shared" si="20"/>
        <v>5</v>
      </c>
    </row>
    <row r="62" spans="1:23" ht="13.5" customHeight="1">
      <c r="A62" s="39">
        <f>1+G61</f>
        <v>4</v>
      </c>
      <c r="B62" s="40">
        <f aca="true" t="shared" si="21" ref="B62:F64">1+A62</f>
        <v>5</v>
      </c>
      <c r="C62" s="40">
        <f t="shared" si="21"/>
        <v>6</v>
      </c>
      <c r="D62" s="40">
        <f t="shared" si="21"/>
        <v>7</v>
      </c>
      <c r="E62" s="40">
        <f t="shared" si="21"/>
        <v>8</v>
      </c>
      <c r="F62" s="40">
        <f t="shared" si="21"/>
        <v>9</v>
      </c>
      <c r="G62" s="41">
        <f>F62+1</f>
        <v>10</v>
      </c>
      <c r="I62" s="39">
        <f>1+O61</f>
        <v>8</v>
      </c>
      <c r="J62" s="40">
        <f aca="true" t="shared" si="22" ref="J62:N64">1+I62</f>
        <v>9</v>
      </c>
      <c r="K62" s="40">
        <f t="shared" si="22"/>
        <v>10</v>
      </c>
      <c r="L62" s="40">
        <f t="shared" si="22"/>
        <v>11</v>
      </c>
      <c r="M62" s="40">
        <f t="shared" si="22"/>
        <v>12</v>
      </c>
      <c r="N62" s="40">
        <f t="shared" si="22"/>
        <v>13</v>
      </c>
      <c r="O62" s="41">
        <f>N62+1</f>
        <v>14</v>
      </c>
      <c r="Q62" s="39">
        <f>1+W61</f>
        <v>6</v>
      </c>
      <c r="R62" s="48">
        <f aca="true" t="shared" si="23" ref="R62:V64">1+Q62</f>
        <v>7</v>
      </c>
      <c r="S62" s="40">
        <f t="shared" si="23"/>
        <v>8</v>
      </c>
      <c r="T62" s="40">
        <f t="shared" si="23"/>
        <v>9</v>
      </c>
      <c r="U62" s="40">
        <f t="shared" si="23"/>
        <v>10</v>
      </c>
      <c r="V62" s="40">
        <f t="shared" si="23"/>
        <v>11</v>
      </c>
      <c r="W62" s="41">
        <f>V62+1</f>
        <v>12</v>
      </c>
    </row>
    <row r="63" spans="1:23" ht="13.5" customHeight="1">
      <c r="A63" s="39">
        <f>1+G62</f>
        <v>11</v>
      </c>
      <c r="B63" s="40">
        <f t="shared" si="21"/>
        <v>12</v>
      </c>
      <c r="C63" s="40">
        <f t="shared" si="21"/>
        <v>13</v>
      </c>
      <c r="D63" s="40">
        <f t="shared" si="21"/>
        <v>14</v>
      </c>
      <c r="E63" s="40">
        <f t="shared" si="21"/>
        <v>15</v>
      </c>
      <c r="F63" s="40">
        <f t="shared" si="21"/>
        <v>16</v>
      </c>
      <c r="G63" s="41">
        <f>F63+1</f>
        <v>17</v>
      </c>
      <c r="I63" s="39">
        <f>1+O62</f>
        <v>15</v>
      </c>
      <c r="J63" s="40">
        <f t="shared" si="22"/>
        <v>16</v>
      </c>
      <c r="K63" s="40">
        <f t="shared" si="22"/>
        <v>17</v>
      </c>
      <c r="L63" s="40">
        <f t="shared" si="22"/>
        <v>18</v>
      </c>
      <c r="M63" s="40">
        <f t="shared" si="22"/>
        <v>19</v>
      </c>
      <c r="N63" s="40">
        <f t="shared" si="22"/>
        <v>20</v>
      </c>
      <c r="O63" s="41">
        <f>N63+1</f>
        <v>21</v>
      </c>
      <c r="Q63" s="39">
        <f>1+W62</f>
        <v>13</v>
      </c>
      <c r="R63" s="48">
        <f t="shared" si="23"/>
        <v>14</v>
      </c>
      <c r="S63" s="40">
        <f t="shared" si="23"/>
        <v>15</v>
      </c>
      <c r="T63" s="40">
        <f t="shared" si="23"/>
        <v>16</v>
      </c>
      <c r="U63" s="40">
        <f t="shared" si="23"/>
        <v>17</v>
      </c>
      <c r="V63" s="40">
        <f t="shared" si="23"/>
        <v>18</v>
      </c>
      <c r="W63" s="41">
        <f>V63+1</f>
        <v>19</v>
      </c>
    </row>
    <row r="64" spans="1:23" ht="13.5" customHeight="1">
      <c r="A64" s="39">
        <f>1+G63</f>
        <v>18</v>
      </c>
      <c r="B64" s="40">
        <f t="shared" si="21"/>
        <v>19</v>
      </c>
      <c r="C64" s="40">
        <f t="shared" si="21"/>
        <v>20</v>
      </c>
      <c r="D64" s="40">
        <f t="shared" si="21"/>
        <v>21</v>
      </c>
      <c r="E64" s="40">
        <f t="shared" si="21"/>
        <v>22</v>
      </c>
      <c r="F64" s="40">
        <f t="shared" si="21"/>
        <v>23</v>
      </c>
      <c r="G64" s="41">
        <f>1+F64</f>
        <v>24</v>
      </c>
      <c r="I64" s="39">
        <f>1+O63</f>
        <v>22</v>
      </c>
      <c r="J64" s="40">
        <f t="shared" si="22"/>
        <v>23</v>
      </c>
      <c r="K64" s="40">
        <f t="shared" si="22"/>
        <v>24</v>
      </c>
      <c r="L64" s="40">
        <f t="shared" si="22"/>
        <v>25</v>
      </c>
      <c r="M64" s="40">
        <f t="shared" si="22"/>
        <v>26</v>
      </c>
      <c r="N64" s="40">
        <f t="shared" si="22"/>
        <v>27</v>
      </c>
      <c r="O64" s="41">
        <f>1+N64</f>
        <v>28</v>
      </c>
      <c r="Q64" s="39">
        <f>1+W63</f>
        <v>20</v>
      </c>
      <c r="R64" s="48">
        <f t="shared" si="23"/>
        <v>21</v>
      </c>
      <c r="S64" s="40">
        <f t="shared" si="23"/>
        <v>22</v>
      </c>
      <c r="T64" s="40">
        <f t="shared" si="23"/>
        <v>23</v>
      </c>
      <c r="U64" s="40">
        <f t="shared" si="23"/>
        <v>24</v>
      </c>
      <c r="V64" s="40">
        <f t="shared" si="23"/>
        <v>25</v>
      </c>
      <c r="W64" s="41">
        <f>1+V64</f>
        <v>26</v>
      </c>
    </row>
    <row r="65" spans="1:23" ht="13.5" customHeight="1">
      <c r="A65" s="39">
        <f>IF((1+G64)&gt;=VLOOKUP($AA$83+1,$Y$74:$Z$85,2),"",1+G64)</f>
        <v>25</v>
      </c>
      <c r="B65" s="40">
        <f>IF(OR(A65=0,MAXA(A65)&gt;=VLOOKUP($AA83+1,$Y$74:$Z$85,2)),"",1+A65)</f>
        <v>26</v>
      </c>
      <c r="C65" s="40">
        <f>IF(OR(B65=0,MAXA($A65:B65)&gt;=VLOOKUP($AA83+1,$Y$74:$Z$85,2)),"",1+B65)</f>
        <v>27</v>
      </c>
      <c r="D65" s="40">
        <f>IF(OR(C65=0,MAXA($A65:C65)&gt;=VLOOKUP($AA83+1,$Y$74:$Z$85,2)),"",1+C65)</f>
        <v>28</v>
      </c>
      <c r="E65" s="40">
        <f>IF(OR(D65=0,MAXA($A65:D65)&gt;=VLOOKUP($AA83+1,$Y$74:$Z$85,2)),"",1+D65)</f>
        <v>29</v>
      </c>
      <c r="F65" s="40">
        <f>IF(OR(E65=0,MAXA($A65:E65)&gt;=VLOOKUP($AA83+1,$Y$74:$Z$85,2)),"",1+E65)</f>
        <v>30</v>
      </c>
      <c r="G65" s="41">
        <f>IF(OR(F65=0,MAXA($A65:F65)&gt;=VLOOKUP($AA83+1,$Y$74:$Z$85,2)),"",1+F65)</f>
        <v>31</v>
      </c>
      <c r="I65" s="39">
        <f>IF((1+O64)&gt;=VLOOKUP($AA84+1,$Y$74:$Z$85,2),"",1+O64)</f>
        <v>29</v>
      </c>
      <c r="J65" s="40">
        <f>IF(OR(I65=0,MAXA($H65:I65)&gt;=VLOOKUP($AA84+1,$Y$74:$Z$85,2)),"",1+I65)</f>
        <v>30</v>
      </c>
      <c r="K65" s="40">
        <f>IF(OR(J65=0,MAXA($H65:J65)&gt;=VLOOKUP($AA84+1,$Y$74:$Z$85,2)),"",1+J65)</f>
      </c>
      <c r="L65" s="40">
        <f>IF(OR(K65=0,MAXA($H65:K65)&gt;=VLOOKUP($AA84+1,$Y$74:$Z$85,2)),"",1+K65)</f>
      </c>
      <c r="M65" s="40">
        <f>IF(OR(L65=0,MAXA($H65:L65)&gt;=VLOOKUP($AA84+1,$Y$74:$Z$85,2)),"",1+L65)</f>
      </c>
      <c r="N65" s="40">
        <f>IF(OR(M65=0,MAXA($H65:M65)&gt;=VLOOKUP($AA84+1,$Y$74:$Z$85,2)),"",1+M65)</f>
      </c>
      <c r="O65" s="41">
        <f>IF(OR(N65=0,MAXA($H65:N65)&gt;=VLOOKUP($AA84+1,$Y$74:$Z$85,2)),"",1+N65)</f>
      </c>
      <c r="Q65" s="39">
        <f>IF((1+W64)&gt;=VLOOKUP($AA85+1,$Y$74:$Z$85,2),"",1+W64)</f>
        <v>27</v>
      </c>
      <c r="R65" s="48">
        <f>IF(OR(Q65=0,MAXA(Q65)&gt;=VLOOKUP($AA85+1,$Y$74:$Z$85,2)),"",1+Q65)</f>
        <v>28</v>
      </c>
      <c r="S65" s="40">
        <f>IF(OR(R65=0,MAXA($Q65:R65)&gt;=VLOOKUP($AA85+1,$Y$74:$Z$85,2)),"",1+R65)</f>
        <v>29</v>
      </c>
      <c r="T65" s="40">
        <f>IF(OR(S65=0,MAXA($Q65:S65)&gt;=VLOOKUP($AA85+1,$Y$74:$Z$85,2)),"",1+S65)</f>
        <v>30</v>
      </c>
      <c r="U65" s="40">
        <f>IF(OR(T65=0,MAXA($Q65:T65)&gt;=VLOOKUP($AA85+1,$Y$74:$Z$85,2)),"",1+T65)</f>
        <v>31</v>
      </c>
      <c r="V65" s="40">
        <f>IF(OR(U65=0,MAXA($Q65:U65)&gt;=VLOOKUP($AA85+1,$Y$74:$Z$85,2)),"",1+U65)</f>
      </c>
      <c r="W65" s="41">
        <f>IF(OR(V65=0,MAXA($Q65:V65)&gt;=VLOOKUP($AA85+1,$Y$74:$Z$85,2)),"",1+V65)</f>
      </c>
    </row>
    <row r="66" spans="1:23" ht="13.5" customHeight="1" thickBot="1">
      <c r="A66" s="42">
        <f>IF(OR(G65=0,(1+MAXA($A65:$G65))&gt;VLOOKUP($AA83+1,$Y$74:$Z$85,2)),"",1+G65)</f>
      </c>
      <c r="B66" s="43">
        <f>IF(OR(A65=0,(1+MAXA($A65:$G65))&gt;=VLOOKUP($AA83+1,$Y$74:$Z$85,2)),"",1+A66)</f>
      </c>
      <c r="C66" s="44"/>
      <c r="D66" s="44"/>
      <c r="E66" s="44"/>
      <c r="F66" s="44"/>
      <c r="G66" s="45"/>
      <c r="I66" s="42">
        <f>IF(OR(O65=0,(1+MAXA($I65:$O65))&gt;VLOOKUP($AA84+1,$Y$74:$Z$85,2)),"",1+O65)</f>
      </c>
      <c r="J66" s="43">
        <f>IF(OR(I66=0,(1+MAXA($I65:$O65))&gt;=VLOOKUP(AA84+1,$Y$74:$Z$85,2)),"",1+I66)</f>
      </c>
      <c r="K66" s="44"/>
      <c r="L66" s="44"/>
      <c r="M66" s="44"/>
      <c r="N66" s="44"/>
      <c r="O66" s="45"/>
      <c r="Q66" s="42">
        <f>IF(OR(W65=0,(1+MAXA($Q65:$W65))&gt;VLOOKUP($AA85+1,$Y$74:$Z$85,2)),"",1+W65)</f>
      </c>
      <c r="R66" s="49">
        <f>IF(OR(Q65=0,(1+MAXA($Q65:$W65))&gt;=VLOOKUP($AA85+1,$Y$74:$Z$85,2)),"",1+Q66)</f>
      </c>
      <c r="S66" s="44"/>
      <c r="T66" s="44"/>
      <c r="U66" s="44"/>
      <c r="V66" s="44"/>
      <c r="W66" s="45"/>
    </row>
    <row r="71" ht="13.5" thickBot="1"/>
    <row r="72" spans="25:33" ht="18.75" thickTop="1">
      <c r="Y72" s="50" t="s">
        <v>91</v>
      </c>
      <c r="Z72" s="51"/>
      <c r="AA72" s="51"/>
      <c r="AB72" s="51"/>
      <c r="AC72" s="51"/>
      <c r="AD72" s="51"/>
      <c r="AE72" s="51"/>
      <c r="AF72" s="51"/>
      <c r="AG72" s="52"/>
    </row>
    <row r="73" spans="25:33" ht="18">
      <c r="Y73" s="53" t="s">
        <v>92</v>
      </c>
      <c r="Z73" s="54"/>
      <c r="AA73" s="54"/>
      <c r="AB73" s="54"/>
      <c r="AC73" s="54"/>
      <c r="AD73" s="54"/>
      <c r="AE73" s="54"/>
      <c r="AF73" s="54"/>
      <c r="AG73" s="55"/>
    </row>
    <row r="74" spans="25:33" ht="12.75">
      <c r="Y74" s="56">
        <v>1</v>
      </c>
      <c r="Z74" s="57">
        <v>31</v>
      </c>
      <c r="AA74" s="57">
        <v>0</v>
      </c>
      <c r="AB74" s="58" t="s">
        <v>93</v>
      </c>
      <c r="AC74" s="59"/>
      <c r="AD74" s="59"/>
      <c r="AE74" s="60">
        <f>DATE($Z$88,Y74,1)</f>
        <v>43831</v>
      </c>
      <c r="AF74" s="57">
        <f aca="true" t="shared" si="24" ref="AF74:AF85">MOD(AE74,7)</f>
        <v>4</v>
      </c>
      <c r="AG74" s="61"/>
    </row>
    <row r="75" spans="25:33" ht="12.75">
      <c r="Y75" s="56">
        <v>2</v>
      </c>
      <c r="Z75" s="57">
        <f>IF(MOD(O21,4)=0,29,28)</f>
        <v>29</v>
      </c>
      <c r="AA75" s="57">
        <v>1</v>
      </c>
      <c r="AB75" s="58" t="s">
        <v>94</v>
      </c>
      <c r="AC75" s="59"/>
      <c r="AD75" s="59"/>
      <c r="AE75" s="60">
        <f aca="true" t="shared" si="25" ref="AE75:AE85">AE74+Z74</f>
        <v>43862</v>
      </c>
      <c r="AF75" s="57">
        <f t="shared" si="24"/>
        <v>0</v>
      </c>
      <c r="AG75" s="61"/>
    </row>
    <row r="76" spans="25:33" ht="12.75">
      <c r="Y76" s="56">
        <v>3</v>
      </c>
      <c r="Z76" s="57">
        <v>31</v>
      </c>
      <c r="AA76" s="57">
        <v>2</v>
      </c>
      <c r="AB76" s="58" t="s">
        <v>95</v>
      </c>
      <c r="AC76" s="59"/>
      <c r="AD76" s="59"/>
      <c r="AE76" s="60">
        <f t="shared" si="25"/>
        <v>43891</v>
      </c>
      <c r="AF76" s="57">
        <f t="shared" si="24"/>
        <v>1</v>
      </c>
      <c r="AG76" s="61"/>
    </row>
    <row r="77" spans="25:33" ht="12.75">
      <c r="Y77" s="56">
        <v>4</v>
      </c>
      <c r="Z77" s="57">
        <v>30</v>
      </c>
      <c r="AA77" s="57">
        <v>3</v>
      </c>
      <c r="AB77" s="58" t="s">
        <v>96</v>
      </c>
      <c r="AC77" s="59"/>
      <c r="AD77" s="59"/>
      <c r="AE77" s="60">
        <f t="shared" si="25"/>
        <v>43922</v>
      </c>
      <c r="AF77" s="57">
        <f t="shared" si="24"/>
        <v>4</v>
      </c>
      <c r="AG77" s="61"/>
    </row>
    <row r="78" spans="25:33" ht="12.75">
      <c r="Y78" s="56">
        <v>5</v>
      </c>
      <c r="Z78" s="57">
        <v>31</v>
      </c>
      <c r="AA78" s="57">
        <v>4</v>
      </c>
      <c r="AB78" s="58" t="s">
        <v>97</v>
      </c>
      <c r="AC78" s="59"/>
      <c r="AD78" s="59"/>
      <c r="AE78" s="60">
        <f t="shared" si="25"/>
        <v>43952</v>
      </c>
      <c r="AF78" s="57">
        <f t="shared" si="24"/>
        <v>6</v>
      </c>
      <c r="AG78" s="61"/>
    </row>
    <row r="79" spans="25:33" ht="12.75">
      <c r="Y79" s="56">
        <v>6</v>
      </c>
      <c r="Z79" s="57">
        <v>30</v>
      </c>
      <c r="AA79" s="57">
        <v>5</v>
      </c>
      <c r="AB79" s="58" t="s">
        <v>98</v>
      </c>
      <c r="AC79" s="59"/>
      <c r="AD79" s="59"/>
      <c r="AE79" s="60">
        <f t="shared" si="25"/>
        <v>43983</v>
      </c>
      <c r="AF79" s="57">
        <f t="shared" si="24"/>
        <v>2</v>
      </c>
      <c r="AG79" s="61"/>
    </row>
    <row r="80" spans="25:33" ht="12.75">
      <c r="Y80" s="56">
        <v>7</v>
      </c>
      <c r="Z80" s="57">
        <v>31</v>
      </c>
      <c r="AA80" s="57">
        <v>6</v>
      </c>
      <c r="AB80" s="58" t="s">
        <v>99</v>
      </c>
      <c r="AC80" s="59"/>
      <c r="AD80" s="59"/>
      <c r="AE80" s="60">
        <f t="shared" si="25"/>
        <v>44013</v>
      </c>
      <c r="AF80" s="57">
        <f t="shared" si="24"/>
        <v>4</v>
      </c>
      <c r="AG80" s="61"/>
    </row>
    <row r="81" spans="25:33" ht="12.75">
      <c r="Y81" s="56">
        <v>8</v>
      </c>
      <c r="Z81" s="57">
        <v>31</v>
      </c>
      <c r="AA81" s="57">
        <v>7</v>
      </c>
      <c r="AB81" s="58" t="s">
        <v>100</v>
      </c>
      <c r="AC81" s="59"/>
      <c r="AD81" s="59"/>
      <c r="AE81" s="60">
        <f t="shared" si="25"/>
        <v>44044</v>
      </c>
      <c r="AF81" s="57">
        <f t="shared" si="24"/>
        <v>0</v>
      </c>
      <c r="AG81" s="61"/>
    </row>
    <row r="82" spans="25:33" ht="12.75">
      <c r="Y82" s="56">
        <v>9</v>
      </c>
      <c r="Z82" s="57">
        <v>30</v>
      </c>
      <c r="AA82" s="57">
        <v>8</v>
      </c>
      <c r="AB82" s="58" t="s">
        <v>101</v>
      </c>
      <c r="AC82" s="59"/>
      <c r="AD82" s="59"/>
      <c r="AE82" s="60">
        <f t="shared" si="25"/>
        <v>44075</v>
      </c>
      <c r="AF82" s="57">
        <f t="shared" si="24"/>
        <v>3</v>
      </c>
      <c r="AG82" s="61"/>
    </row>
    <row r="83" spans="25:33" ht="12.75">
      <c r="Y83" s="56">
        <v>10</v>
      </c>
      <c r="Z83" s="57">
        <v>31</v>
      </c>
      <c r="AA83" s="57">
        <v>9</v>
      </c>
      <c r="AB83" s="58" t="s">
        <v>102</v>
      </c>
      <c r="AC83" s="59"/>
      <c r="AD83" s="59"/>
      <c r="AE83" s="60">
        <f t="shared" si="25"/>
        <v>44105</v>
      </c>
      <c r="AF83" s="57">
        <f t="shared" si="24"/>
        <v>5</v>
      </c>
      <c r="AG83" s="61"/>
    </row>
    <row r="84" spans="25:33" ht="12.75">
      <c r="Y84" s="56">
        <v>11</v>
      </c>
      <c r="Z84" s="57">
        <v>30</v>
      </c>
      <c r="AA84" s="57">
        <v>10</v>
      </c>
      <c r="AB84" s="58" t="s">
        <v>103</v>
      </c>
      <c r="AC84" s="59"/>
      <c r="AD84" s="59"/>
      <c r="AE84" s="60">
        <f t="shared" si="25"/>
        <v>44136</v>
      </c>
      <c r="AF84" s="57">
        <f t="shared" si="24"/>
        <v>1</v>
      </c>
      <c r="AG84" s="61"/>
    </row>
    <row r="85" spans="25:33" ht="12.75">
      <c r="Y85" s="56">
        <v>12</v>
      </c>
      <c r="Z85" s="57">
        <v>31</v>
      </c>
      <c r="AA85" s="57">
        <v>11</v>
      </c>
      <c r="AB85" s="58" t="s">
        <v>104</v>
      </c>
      <c r="AC85" s="59"/>
      <c r="AD85" s="59"/>
      <c r="AE85" s="60">
        <f t="shared" si="25"/>
        <v>44166</v>
      </c>
      <c r="AF85" s="57">
        <f t="shared" si="24"/>
        <v>3</v>
      </c>
      <c r="AG85" s="61"/>
    </row>
    <row r="86" spans="25:33" ht="12.75">
      <c r="Y86" s="62"/>
      <c r="Z86" s="59"/>
      <c r="AA86" s="59"/>
      <c r="AB86" s="59"/>
      <c r="AC86" s="59"/>
      <c r="AD86" s="59"/>
      <c r="AE86" s="59"/>
      <c r="AF86" s="59"/>
      <c r="AG86" s="61"/>
    </row>
    <row r="87" spans="25:33" ht="12.75">
      <c r="Y87" s="63" t="s">
        <v>105</v>
      </c>
      <c r="Z87" s="64">
        <v>1</v>
      </c>
      <c r="AA87" s="64">
        <v>2</v>
      </c>
      <c r="AB87" s="64">
        <v>3</v>
      </c>
      <c r="AC87" s="64">
        <v>4</v>
      </c>
      <c r="AD87" s="64">
        <v>5</v>
      </c>
      <c r="AE87" s="64">
        <v>6</v>
      </c>
      <c r="AF87" s="64">
        <v>0</v>
      </c>
      <c r="AG87" s="61"/>
    </row>
    <row r="88" spans="25:33" ht="13.5" thickBot="1">
      <c r="Y88" s="65" t="s">
        <v>106</v>
      </c>
      <c r="Z88" s="66">
        <f>IF(O21&gt;199,O21-1900,O21)</f>
        <v>120</v>
      </c>
      <c r="AA88" s="67"/>
      <c r="AB88" s="67"/>
      <c r="AC88" s="67"/>
      <c r="AD88" s="67"/>
      <c r="AE88" s="67"/>
      <c r="AF88" s="67"/>
      <c r="AG88" s="68"/>
    </row>
    <row r="89" ht="13.5" thickTop="1"/>
  </sheetData>
  <sheetProtection sheet="1" objects="1" scenarios="1"/>
  <printOptions horizontalCentered="1"/>
  <pageMargins left="0.5" right="0.5" top="0.5" bottom="0.55" header="0.492125985" footer="0.49212598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Dias e Silva</dc:creator>
  <cp:keywords/>
  <dc:description/>
  <cp:lastModifiedBy>Usuário do Windows</cp:lastModifiedBy>
  <cp:lastPrinted>2000-11-18T14:23:06Z</cp:lastPrinted>
  <dcterms:created xsi:type="dcterms:W3CDTF">1997-01-04T17:06:19Z</dcterms:created>
  <dcterms:modified xsi:type="dcterms:W3CDTF">2020-07-17T20:38:39Z</dcterms:modified>
  <cp:category/>
  <cp:version/>
  <cp:contentType/>
  <cp:contentStatus/>
</cp:coreProperties>
</file>