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9.xml" ContentType="application/vnd.openxmlformats-officedocument.drawing+xml"/>
  <Override PartName="/xl/charts/chart22.xml" ContentType="application/vnd.openxmlformats-officedocument.drawingml.chart+xml"/>
  <Override PartName="/xl/drawings/drawing20.xml" ContentType="application/vnd.openxmlformats-officedocument.drawing+xml"/>
  <Override PartName="/xl/charts/chart23.xml" ContentType="application/vnd.openxmlformats-officedocument.drawingml.chart+xml"/>
  <Override PartName="/xl/drawings/drawing21.xml" ContentType="application/vnd.openxmlformats-officedocument.drawing+xml"/>
  <Override PartName="/xl/charts/chart24.xml" ContentType="application/vnd.openxmlformats-officedocument.drawingml.chart+xml"/>
  <Override PartName="/xl/drawings/drawing22.xml" ContentType="application/vnd.openxmlformats-officedocument.drawing+xml"/>
  <Override PartName="/xl/charts/chart25.xml" ContentType="application/vnd.openxmlformats-officedocument.drawingml.chart+xml"/>
  <Override PartName="/xl/drawings/drawing23.xml" ContentType="application/vnd.openxmlformats-officedocument.drawing+xml"/>
  <Override PartName="/xl/charts/chart26.xml" ContentType="application/vnd.openxmlformats-officedocument.drawingml.chart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drawings/drawing25.xml" ContentType="application/vnd.openxmlformats-officedocument.drawing+xml"/>
  <Override PartName="/xl/charts/chart28.xml" ContentType="application/vnd.openxmlformats-officedocument.drawingml.chart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drawings/drawing27.xml" ContentType="application/vnd.openxmlformats-officedocument.drawing+xml"/>
  <Override PartName="/xl/charts/chart30.xml" ContentType="application/vnd.openxmlformats-officedocument.drawingml.chart+xml"/>
  <Override PartName="/xl/drawings/drawing28.xml" ContentType="application/vnd.openxmlformats-officedocument.drawing+xml"/>
  <Override PartName="/xl/charts/chart31.xml" ContentType="application/vnd.openxmlformats-officedocument.drawingml.chart+xml"/>
  <Override PartName="/xl/drawings/drawing29.xml" ContentType="application/vnd.openxmlformats-officedocument.drawing+xml"/>
  <Override PartName="/xl/charts/chart32.xml" ContentType="application/vnd.openxmlformats-officedocument.drawingml.chart+xml"/>
  <Override PartName="/xl/drawings/drawing30.xml" ContentType="application/vnd.openxmlformats-officedocument.drawing+xml"/>
  <Override PartName="/xl/charts/chart33.xml" ContentType="application/vnd.openxmlformats-officedocument.drawingml.chart+xml"/>
  <Override PartName="/xl/drawings/drawing31.xml" ContentType="application/vnd.openxmlformats-officedocument.drawing+xml"/>
  <Override PartName="/xl/charts/chart34.xml" ContentType="application/vnd.openxmlformats-officedocument.drawingml.chart+xml"/>
  <Override PartName="/xl/drawings/drawing32.xml" ContentType="application/vnd.openxmlformats-officedocument.drawing+xml"/>
  <Override PartName="/xl/charts/chart35.xml" ContentType="application/vnd.openxmlformats-officedocument.drawingml.chart+xml"/>
  <Override PartName="/xl/drawings/drawing33.xml" ContentType="application/vnd.openxmlformats-officedocument.drawing+xml"/>
  <Override PartName="/xl/charts/chart36.xml" ContentType="application/vnd.openxmlformats-officedocument.drawingml.chart+xml"/>
  <Override PartName="/xl/drawings/drawing34.xml" ContentType="application/vnd.openxmlformats-officedocument.drawing+xml"/>
  <Override PartName="/xl/charts/chart37.xml" ContentType="application/vnd.openxmlformats-officedocument.drawingml.chart+xml"/>
  <Override PartName="/xl/drawings/drawing35.xml" ContentType="application/vnd.openxmlformats-officedocument.drawing+xml"/>
  <Override PartName="/xl/charts/chart38.xml" ContentType="application/vnd.openxmlformats-officedocument.drawingml.chart+xml"/>
  <Override PartName="/xl/drawings/drawing36.xml" ContentType="application/vnd.openxmlformats-officedocument.drawing+xml"/>
  <Override PartName="/xl/charts/chart39.xml" ContentType="application/vnd.openxmlformats-officedocument.drawingml.chart+xml"/>
  <Override PartName="/xl/drawings/drawing37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charts/chart41.xml" ContentType="application/vnd.openxmlformats-officedocument.drawingml.chart+xml"/>
  <Override PartName="/xl/drawings/drawing39.xml" ContentType="application/vnd.openxmlformats-officedocument.drawing+xml"/>
  <Override PartName="/xl/charts/chart42.xml" ContentType="application/vnd.openxmlformats-officedocument.drawingml.chart+xml"/>
  <Override PartName="/xl/drawings/drawing40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44.xml" ContentType="application/vnd.openxmlformats-officedocument.drawingml.chart+xml"/>
  <Override PartName="/xl/drawings/drawing42.xml" ContentType="application/vnd.openxmlformats-officedocument.drawing+xml"/>
  <Override PartName="/xl/charts/chart45.xml" ContentType="application/vnd.openxmlformats-officedocument.drawingml.chart+xml"/>
  <Override PartName="/xl/drawings/drawing43.xml" ContentType="application/vnd.openxmlformats-officedocument.drawing+xml"/>
  <Override PartName="/xl/charts/chart46.xml" ContentType="application/vnd.openxmlformats-officedocument.drawingml.chart+xml"/>
  <Override PartName="/xl/drawings/drawing44.xml" ContentType="application/vnd.openxmlformats-officedocument.drawing+xml"/>
  <Override PartName="/xl/charts/chart47.xml" ContentType="application/vnd.openxmlformats-officedocument.drawingml.chart+xml"/>
  <Override PartName="/xl/drawings/drawing45.xml" ContentType="application/vnd.openxmlformats-officedocument.drawing+xml"/>
  <Override PartName="/xl/charts/chart48.xml" ContentType="application/vnd.openxmlformats-officedocument.drawingml.chart+xml"/>
  <Override PartName="/xl/drawings/drawing46.xml" ContentType="application/vnd.openxmlformats-officedocument.drawing+xml"/>
  <Override PartName="/xl/charts/chart49.xml" ContentType="application/vnd.openxmlformats-officedocument.drawingml.chart+xml"/>
  <Override PartName="/xl/drawings/drawing47.xml" ContentType="application/vnd.openxmlformats-officedocument.drawing+xml"/>
  <Override PartName="/xl/charts/chart50.xml" ContentType="application/vnd.openxmlformats-officedocument.drawingml.chart+xml"/>
  <Override PartName="/xl/drawings/drawing48.xml" ContentType="application/vnd.openxmlformats-officedocument.drawing+xml"/>
  <Override PartName="/xl/charts/chart51.xml" ContentType="application/vnd.openxmlformats-officedocument.drawingml.chart+xml"/>
  <Override PartName="/xl/drawings/drawing49.xml" ContentType="application/vnd.openxmlformats-officedocument.drawing+xml"/>
  <Override PartName="/xl/charts/chart52.xml" ContentType="application/vnd.openxmlformats-officedocument.drawingml.chart+xml"/>
  <Override PartName="/xl/drawings/drawing50.xml" ContentType="application/vnd.openxmlformats-officedocument.drawing+xml"/>
  <Override PartName="/xl/charts/chart53.xml" ContentType="application/vnd.openxmlformats-officedocument.drawingml.chart+xml"/>
  <Override PartName="/xl/drawings/drawing51.xml" ContentType="application/vnd.openxmlformats-officedocument.drawing+xml"/>
  <Override PartName="/xl/charts/chart54.xml" ContentType="application/vnd.openxmlformats-officedocument.drawingml.chart+xml"/>
  <Override PartName="/xl/drawings/drawing52.xml" ContentType="application/vnd.openxmlformats-officedocument.drawing+xml"/>
  <Override PartName="/xl/charts/chart55.xml" ContentType="application/vnd.openxmlformats-officedocument.drawingml.chart+xml"/>
  <Override PartName="/xl/drawings/drawing53.xml" ContentType="application/vnd.openxmlformats-officedocument.drawing+xml"/>
  <Override PartName="/xl/charts/chart56.xml" ContentType="application/vnd.openxmlformats-officedocument.drawingml.chart+xml"/>
  <Override PartName="/xl/drawings/drawing54.xml" ContentType="application/vnd.openxmlformats-officedocument.drawing+xml"/>
  <Override PartName="/xl/charts/chart57.xml" ContentType="application/vnd.openxmlformats-officedocument.drawingml.chart+xml"/>
  <Override PartName="/xl/drawings/drawing55.xml" ContentType="application/vnd.openxmlformats-officedocument.drawing+xml"/>
  <Override PartName="/xl/charts/chart58.xml" ContentType="application/vnd.openxmlformats-officedocument.drawingml.chart+xml"/>
  <Override PartName="/xl/drawings/drawing56.xml" ContentType="application/vnd.openxmlformats-officedocument.drawing+xml"/>
  <Override PartName="/xl/charts/chart59.xml" ContentType="application/vnd.openxmlformats-officedocument.drawingml.chart+xml"/>
  <Override PartName="/xl/drawings/drawing57.xml" ContentType="application/vnd.openxmlformats-officedocument.drawing+xml"/>
  <Override PartName="/xl/charts/chart60.xml" ContentType="application/vnd.openxmlformats-officedocument.drawingml.chart+xml"/>
  <Override PartName="/xl/drawings/drawing58.xml" ContentType="application/vnd.openxmlformats-officedocument.drawing+xml"/>
  <Override PartName="/xl/charts/chart61.xml" ContentType="application/vnd.openxmlformats-officedocument.drawingml.chart+xml"/>
  <Override PartName="/xl/drawings/drawing59.xml" ContentType="application/vnd.openxmlformats-officedocument.drawing+xml"/>
  <Override PartName="/xl/charts/chart62.xml" ContentType="application/vnd.openxmlformats-officedocument.drawingml.chart+xml"/>
  <Override PartName="/xl/drawings/drawing60.xml" ContentType="application/vnd.openxmlformats-officedocument.drawing+xml"/>
  <Override PartName="/xl/charts/chart63.xml" ContentType="application/vnd.openxmlformats-officedocument.drawingml.chart+xml"/>
  <Override PartName="/xl/drawings/drawing61.xml" ContentType="application/vnd.openxmlformats-officedocument.drawing+xml"/>
  <Override PartName="/xl/charts/chart64.xml" ContentType="application/vnd.openxmlformats-officedocument.drawingml.chart+xml"/>
  <Override PartName="/xl/drawings/drawing62.xml" ContentType="application/vnd.openxmlformats-officedocument.drawing+xml"/>
  <Override PartName="/xl/charts/chart65.xml" ContentType="application/vnd.openxmlformats-officedocument.drawingml.chart+xml"/>
  <Override PartName="/xl/drawings/drawing63.xml" ContentType="application/vnd.openxmlformats-officedocument.drawing+xml"/>
  <Override PartName="/xl/charts/chart66.xml" ContentType="application/vnd.openxmlformats-officedocument.drawingml.chart+xml"/>
  <Override PartName="/xl/drawings/drawing64.xml" ContentType="application/vnd.openxmlformats-officedocument.drawing+xml"/>
  <Override PartName="/xl/charts/chart67.xml" ContentType="application/vnd.openxmlformats-officedocument.drawingml.chart+xml"/>
  <Override PartName="/xl/drawings/drawing65.xml" ContentType="application/vnd.openxmlformats-officedocument.drawing+xml"/>
  <Override PartName="/xl/charts/chart68.xml" ContentType="application/vnd.openxmlformats-officedocument.drawingml.chart+xml"/>
  <Override PartName="/xl/drawings/drawing66.xml" ContentType="application/vnd.openxmlformats-officedocument.drawing+xml"/>
  <Override PartName="/xl/charts/chart69.xml" ContentType="application/vnd.openxmlformats-officedocument.drawingml.chart+xml"/>
  <Override PartName="/xl/drawings/drawing67.xml" ContentType="application/vnd.openxmlformats-officedocument.drawing+xml"/>
  <Override PartName="/xl/charts/chart70.xml" ContentType="application/vnd.openxmlformats-officedocument.drawingml.chart+xml"/>
  <Override PartName="/xl/drawings/drawing68.xml" ContentType="application/vnd.openxmlformats-officedocument.drawing+xml"/>
  <Override PartName="/xl/charts/chart71.xml" ContentType="application/vnd.openxmlformats-officedocument.drawingml.chart+xml"/>
  <Override PartName="/xl/drawings/drawing69.xml" ContentType="application/vnd.openxmlformats-officedocument.drawing+xml"/>
  <Override PartName="/xl/charts/chart72.xml" ContentType="application/vnd.openxmlformats-officedocument.drawingml.chart+xml"/>
  <Override PartName="/xl/drawings/drawing70.xml" ContentType="application/vnd.openxmlformats-officedocument.drawing+xml"/>
  <Override PartName="/xl/charts/chart73.xml" ContentType="application/vnd.openxmlformats-officedocument.drawingml.chart+xml"/>
  <Override PartName="/xl/drawings/drawing71.xml" ContentType="application/vnd.openxmlformats-officedocument.drawing+xml"/>
  <Override PartName="/xl/charts/chart74.xml" ContentType="application/vnd.openxmlformats-officedocument.drawingml.chart+xml"/>
  <Override PartName="/xl/drawings/drawing72.xml" ContentType="application/vnd.openxmlformats-officedocument.drawing+xml"/>
  <Override PartName="/xl/charts/chart75.xml" ContentType="application/vnd.openxmlformats-officedocument.drawingml.chart+xml"/>
  <Override PartName="/xl/drawings/drawing73.xml" ContentType="application/vnd.openxmlformats-officedocument.drawing+xml"/>
  <Override PartName="/xl/charts/chart76.xml" ContentType="application/vnd.openxmlformats-officedocument.drawingml.chart+xml"/>
  <Override PartName="/xl/drawings/drawing74.xml" ContentType="application/vnd.openxmlformats-officedocument.drawing+xml"/>
  <Override PartName="/xl/charts/chart77.xml" ContentType="application/vnd.openxmlformats-officedocument.drawingml.chart+xml"/>
  <Override PartName="/xl/drawings/drawing75.xml" ContentType="application/vnd.openxmlformats-officedocument.drawing+xml"/>
  <Override PartName="/xl/charts/chart78.xml" ContentType="application/vnd.openxmlformats-officedocument.drawingml.chart+xml"/>
  <Override PartName="/xl/drawings/drawing76.xml" ContentType="application/vnd.openxmlformats-officedocument.drawing+xml"/>
  <Override PartName="/xl/charts/chart79.xml" ContentType="application/vnd.openxmlformats-officedocument.drawingml.chart+xml"/>
  <Override PartName="/xl/drawings/drawing77.xml" ContentType="application/vnd.openxmlformats-officedocument.drawing+xml"/>
  <Override PartName="/xl/charts/chart80.xml" ContentType="application/vnd.openxmlformats-officedocument.drawingml.chart+xml"/>
  <Override PartName="/xl/drawings/drawing78.xml" ContentType="application/vnd.openxmlformats-officedocument.drawing+xml"/>
  <Override PartName="/xl/charts/chart81.xml" ContentType="application/vnd.openxmlformats-officedocument.drawingml.chart+xml"/>
  <Override PartName="/xl/drawings/drawing79.xml" ContentType="application/vnd.openxmlformats-officedocument.drawing+xml"/>
  <Override PartName="/xl/charts/chart82.xml" ContentType="application/vnd.openxmlformats-officedocument.drawingml.chart+xml"/>
  <Override PartName="/xl/drawings/drawing80.xml" ContentType="application/vnd.openxmlformats-officedocument.drawing+xml"/>
  <Override PartName="/xl/charts/chart83.xml" ContentType="application/vnd.openxmlformats-officedocument.drawingml.chart+xml"/>
  <Override PartName="/xl/drawings/drawing81.xml" ContentType="application/vnd.openxmlformats-officedocument.drawing+xml"/>
  <Override PartName="/xl/charts/chart84.xml" ContentType="application/vnd.openxmlformats-officedocument.drawingml.chart+xml"/>
  <Override PartName="/xl/drawings/drawing82.xml" ContentType="application/vnd.openxmlformats-officedocument.drawing+xml"/>
  <Override PartName="/xl/charts/chart85.xml" ContentType="application/vnd.openxmlformats-officedocument.drawingml.chart+xml"/>
  <Override PartName="/xl/drawings/drawing83.xml" ContentType="application/vnd.openxmlformats-officedocument.drawing+xml"/>
  <Override PartName="/xl/charts/chart86.xml" ContentType="application/vnd.openxmlformats-officedocument.drawingml.chart+xml"/>
  <Override PartName="/xl/drawings/drawing84.xml" ContentType="application/vnd.openxmlformats-officedocument.drawing+xml"/>
  <Override PartName="/xl/charts/chart87.xml" ContentType="application/vnd.openxmlformats-officedocument.drawingml.chart+xml"/>
  <Override PartName="/xl/drawings/drawing85.xml" ContentType="application/vnd.openxmlformats-officedocument.drawing+xml"/>
  <Override PartName="/xl/charts/chart88.xml" ContentType="application/vnd.openxmlformats-officedocument.drawingml.chart+xml"/>
  <Override PartName="/xl/drawings/drawing86.xml" ContentType="application/vnd.openxmlformats-officedocument.drawing+xml"/>
  <Override PartName="/xl/charts/chart89.xml" ContentType="application/vnd.openxmlformats-officedocument.drawingml.chart+xml"/>
  <Override PartName="/xl/drawings/drawing87.xml" ContentType="application/vnd.openxmlformats-officedocument.drawing+xml"/>
  <Override PartName="/xl/charts/chart90.xml" ContentType="application/vnd.openxmlformats-officedocument.drawingml.chart+xml"/>
  <Override PartName="/xl/drawings/drawing88.xml" ContentType="application/vnd.openxmlformats-officedocument.drawing+xml"/>
  <Override PartName="/xl/charts/chart91.xml" ContentType="application/vnd.openxmlformats-officedocument.drawingml.chart+xml"/>
  <Override PartName="/xl/drawings/drawing89.xml" ContentType="application/vnd.openxmlformats-officedocument.drawing+xml"/>
  <Override PartName="/xl/charts/chart92.xml" ContentType="application/vnd.openxmlformats-officedocument.drawingml.chart+xml"/>
  <Override PartName="/xl/drawings/drawing90.xml" ContentType="application/vnd.openxmlformats-officedocument.drawing+xml"/>
  <Override PartName="/xl/charts/chart93.xml" ContentType="application/vnd.openxmlformats-officedocument.drawingml.chart+xml"/>
  <Override PartName="/xl/drawings/drawing91.xml" ContentType="application/vnd.openxmlformats-officedocument.drawing+xml"/>
  <Override PartName="/xl/charts/chart94.xml" ContentType="application/vnd.openxmlformats-officedocument.drawingml.chart+xml"/>
  <Override PartName="/xl/drawings/drawing92.xml" ContentType="application/vnd.openxmlformats-officedocument.drawing+xml"/>
  <Override PartName="/xl/charts/chart95.xml" ContentType="application/vnd.openxmlformats-officedocument.drawingml.chart+xml"/>
  <Override PartName="/xl/drawings/drawing93.xml" ContentType="application/vnd.openxmlformats-officedocument.drawing+xml"/>
  <Override PartName="/xl/charts/chart96.xml" ContentType="application/vnd.openxmlformats-officedocument.drawingml.chart+xml"/>
  <Override PartName="/xl/drawings/drawing94.xml" ContentType="application/vnd.openxmlformats-officedocument.drawing+xml"/>
  <Override PartName="/xl/charts/chart97.xml" ContentType="application/vnd.openxmlformats-officedocument.drawingml.chart+xml"/>
  <Override PartName="/xl/drawings/drawing95.xml" ContentType="application/vnd.openxmlformats-officedocument.drawing+xml"/>
  <Override PartName="/xl/charts/chart98.xml" ContentType="application/vnd.openxmlformats-officedocument.drawingml.chart+xml"/>
  <Override PartName="/xl/drawings/drawing96.xml" ContentType="application/vnd.openxmlformats-officedocument.drawing+xml"/>
  <Override PartName="/xl/charts/chart99.xml" ContentType="application/vnd.openxmlformats-officedocument.drawingml.chart+xml"/>
  <Override PartName="/xl/drawings/drawing97.xml" ContentType="application/vnd.openxmlformats-officedocument.drawing+xml"/>
  <Override PartName="/xl/charts/chart100.xml" ContentType="application/vnd.openxmlformats-officedocument.drawingml.chart+xml"/>
  <Override PartName="/xl/drawings/drawing98.xml" ContentType="application/vnd.openxmlformats-officedocument.drawing+xml"/>
  <Override PartName="/xl/charts/chart101.xml" ContentType="application/vnd.openxmlformats-officedocument.drawingml.chart+xml"/>
  <Override PartName="/xl/drawings/drawing99.xml" ContentType="application/vnd.openxmlformats-officedocument.drawing+xml"/>
  <Override PartName="/xl/charts/chart102.xml" ContentType="application/vnd.openxmlformats-officedocument.drawingml.chart+xml"/>
  <Override PartName="/xl/drawings/drawing100.xml" ContentType="application/vnd.openxmlformats-officedocument.drawing+xml"/>
  <Override PartName="/xl/charts/chart103.xml" ContentType="application/vnd.openxmlformats-officedocument.drawingml.chart+xml"/>
  <Override PartName="/xl/drawings/drawing101.xml" ContentType="application/vnd.openxmlformats-officedocument.drawing+xml"/>
  <Override PartName="/xl/charts/chart104.xml" ContentType="application/vnd.openxmlformats-officedocument.drawingml.chart+xml"/>
  <Override PartName="/xl/drawings/drawing102.xml" ContentType="application/vnd.openxmlformats-officedocument.drawing+xml"/>
  <Override PartName="/xl/charts/chart105.xml" ContentType="application/vnd.openxmlformats-officedocument.drawingml.chart+xml"/>
  <Override PartName="/xl/drawings/drawing103.xml" ContentType="application/vnd.openxmlformats-officedocument.drawing+xml"/>
  <Override PartName="/xl/charts/chart106.xml" ContentType="application/vnd.openxmlformats-officedocument.drawingml.chart+xml"/>
  <Override PartName="/xl/drawings/drawing104.xml" ContentType="application/vnd.openxmlformats-officedocument.drawing+xml"/>
  <Override PartName="/xl/charts/chart107.xml" ContentType="application/vnd.openxmlformats-officedocument.drawingml.chart+xml"/>
  <Override PartName="/xl/drawings/drawing105.xml" ContentType="application/vnd.openxmlformats-officedocument.drawing+xml"/>
  <Override PartName="/xl/charts/chart108.xml" ContentType="application/vnd.openxmlformats-officedocument.drawingml.chart+xml"/>
  <Override PartName="/xl/drawings/drawing106.xml" ContentType="application/vnd.openxmlformats-officedocument.drawing+xml"/>
  <Override PartName="/xl/charts/chart109.xml" ContentType="application/vnd.openxmlformats-officedocument.drawingml.chart+xml"/>
  <Override PartName="/xl/drawings/drawing107.xml" ContentType="application/vnd.openxmlformats-officedocument.drawing+xml"/>
  <Override PartName="/xl/charts/chart110.xml" ContentType="application/vnd.openxmlformats-officedocument.drawingml.chart+xml"/>
  <Override PartName="/xl/drawings/drawing108.xml" ContentType="application/vnd.openxmlformats-officedocument.drawing+xml"/>
  <Override PartName="/xl/charts/chart111.xml" ContentType="application/vnd.openxmlformats-officedocument.drawingml.chart+xml"/>
  <Override PartName="/xl/drawings/drawing109.xml" ContentType="application/vnd.openxmlformats-officedocument.drawing+xml"/>
  <Override PartName="/xl/charts/chart112.xml" ContentType="application/vnd.openxmlformats-officedocument.drawingml.chart+xml"/>
  <Override PartName="/xl/drawings/drawing110.xml" ContentType="application/vnd.openxmlformats-officedocument.drawing+xml"/>
  <Override PartName="/xl/charts/chart113.xml" ContentType="application/vnd.openxmlformats-officedocument.drawingml.chart+xml"/>
  <Override PartName="/xl/drawings/drawing111.xml" ContentType="application/vnd.openxmlformats-officedocument.drawing+xml"/>
  <Override PartName="/xl/charts/chart114.xml" ContentType="application/vnd.openxmlformats-officedocument.drawingml.chart+xml"/>
  <Override PartName="/xl/drawings/drawing112.xml" ContentType="application/vnd.openxmlformats-officedocument.drawing+xml"/>
  <Override PartName="/xl/charts/chart115.xml" ContentType="application/vnd.openxmlformats-officedocument.drawingml.chart+xml"/>
  <Override PartName="/xl/drawings/drawing113.xml" ContentType="application/vnd.openxmlformats-officedocument.drawing+xml"/>
  <Override PartName="/xl/charts/chart116.xml" ContentType="application/vnd.openxmlformats-officedocument.drawingml.chart+xml"/>
  <Override PartName="/xl/drawings/drawing114.xml" ContentType="application/vnd.openxmlformats-officedocument.drawing+xml"/>
  <Override PartName="/xl/charts/chart117.xml" ContentType="application/vnd.openxmlformats-officedocument.drawingml.chart+xml"/>
  <Override PartName="/xl/drawings/drawing115.xml" ContentType="application/vnd.openxmlformats-officedocument.drawing+xml"/>
  <Override PartName="/xl/charts/chart118.xml" ContentType="application/vnd.openxmlformats-officedocument.drawingml.chart+xml"/>
  <Override PartName="/xl/drawings/drawing116.xml" ContentType="application/vnd.openxmlformats-officedocument.drawing+xml"/>
  <Override PartName="/xl/charts/chart119.xml" ContentType="application/vnd.openxmlformats-officedocument.drawingml.chart+xml"/>
  <Override PartName="/xl/drawings/drawing117.xml" ContentType="application/vnd.openxmlformats-officedocument.drawing+xml"/>
  <Override PartName="/xl/charts/chart120.xml" ContentType="application/vnd.openxmlformats-officedocument.drawingml.chart+xml"/>
  <Override PartName="/xl/drawings/drawing118.xml" ContentType="application/vnd.openxmlformats-officedocument.drawing+xml"/>
  <Override PartName="/xl/charts/chart121.xml" ContentType="application/vnd.openxmlformats-officedocument.drawingml.chart+xml"/>
  <Override PartName="/xl/drawings/drawing119.xml" ContentType="application/vnd.openxmlformats-officedocument.drawing+xml"/>
  <Override PartName="/xl/charts/chart122.xml" ContentType="application/vnd.openxmlformats-officedocument.drawingml.chart+xml"/>
  <Override PartName="/xl/drawings/drawing120.xml" ContentType="application/vnd.openxmlformats-officedocument.drawing+xml"/>
  <Override PartName="/xl/charts/chart123.xml" ContentType="application/vnd.openxmlformats-officedocument.drawingml.chart+xml"/>
  <Override PartName="/xl/drawings/drawing121.xml" ContentType="application/vnd.openxmlformats-officedocument.drawing+xml"/>
  <Override PartName="/xl/charts/chart124.xml" ContentType="application/vnd.openxmlformats-officedocument.drawingml.chart+xml"/>
  <Override PartName="/xl/drawings/drawing122.xml" ContentType="application/vnd.openxmlformats-officedocument.drawing+xml"/>
  <Override PartName="/xl/charts/chart125.xml" ContentType="application/vnd.openxmlformats-officedocument.drawingml.chart+xml"/>
  <Override PartName="/xl/drawings/drawing123.xml" ContentType="application/vnd.openxmlformats-officedocument.drawing+xml"/>
  <Override PartName="/xl/charts/chart126.xml" ContentType="application/vnd.openxmlformats-officedocument.drawingml.chart+xml"/>
  <Override PartName="/xl/drawings/drawing124.xml" ContentType="application/vnd.openxmlformats-officedocument.drawing+xml"/>
  <Override PartName="/xl/charts/chart127.xml" ContentType="application/vnd.openxmlformats-officedocument.drawingml.chart+xml"/>
  <Override PartName="/xl/drawings/drawing125.xml" ContentType="application/vnd.openxmlformats-officedocument.drawing+xml"/>
  <Override PartName="/xl/charts/chart128.xml" ContentType="application/vnd.openxmlformats-officedocument.drawingml.chart+xml"/>
  <Override PartName="/xl/drawings/drawing126.xml" ContentType="application/vnd.openxmlformats-officedocument.drawing+xml"/>
  <Override PartName="/xl/charts/chart129.xml" ContentType="application/vnd.openxmlformats-officedocument.drawingml.chart+xml"/>
  <Override PartName="/xl/drawings/drawing127.xml" ContentType="application/vnd.openxmlformats-officedocument.drawing+xml"/>
  <Override PartName="/xl/charts/chart130.xml" ContentType="application/vnd.openxmlformats-officedocument.drawingml.chart+xml"/>
  <Override PartName="/xl/drawings/drawing128.xml" ContentType="application/vnd.openxmlformats-officedocument.drawing+xml"/>
  <Override PartName="/xl/charts/chart131.xml" ContentType="application/vnd.openxmlformats-officedocument.drawingml.chart+xml"/>
  <Override PartName="/xl/drawings/drawing129.xml" ContentType="application/vnd.openxmlformats-officedocument.drawing+xml"/>
  <Override PartName="/xl/charts/chart132.xml" ContentType="application/vnd.openxmlformats-officedocument.drawingml.chart+xml"/>
  <Override PartName="/xl/drawings/drawing130.xml" ContentType="application/vnd.openxmlformats-officedocument.drawing+xml"/>
  <Override PartName="/xl/charts/chart133.xml" ContentType="application/vnd.openxmlformats-officedocument.drawingml.chart+xml"/>
  <Override PartName="/xl/drawings/drawing131.xml" ContentType="application/vnd.openxmlformats-officedocument.drawing+xml"/>
  <Override PartName="/xl/charts/chart134.xml" ContentType="application/vnd.openxmlformats-officedocument.drawingml.chart+xml"/>
  <Override PartName="/xl/drawings/drawing132.xml" ContentType="application/vnd.openxmlformats-officedocument.drawing+xml"/>
  <Override PartName="/xl/charts/chart135.xml" ContentType="application/vnd.openxmlformats-officedocument.drawingml.chart+xml"/>
  <Override PartName="/xl/drawings/drawing133.xml" ContentType="application/vnd.openxmlformats-officedocument.drawing+xml"/>
  <Override PartName="/xl/charts/chart136.xml" ContentType="application/vnd.openxmlformats-officedocument.drawingml.chart+xml"/>
  <Override PartName="/xl/drawings/drawing134.xml" ContentType="application/vnd.openxmlformats-officedocument.drawing+xml"/>
  <Override PartName="/xl/charts/chart137.xml" ContentType="application/vnd.openxmlformats-officedocument.drawingml.chart+xml"/>
  <Override PartName="/xl/drawings/drawing135.xml" ContentType="application/vnd.openxmlformats-officedocument.drawing+xml"/>
  <Override PartName="/xl/charts/chart138.xml" ContentType="application/vnd.openxmlformats-officedocument.drawingml.chart+xml"/>
  <Override PartName="/xl/drawings/drawing136.xml" ContentType="application/vnd.openxmlformats-officedocument.drawing+xml"/>
  <Override PartName="/xl/charts/chart139.xml" ContentType="application/vnd.openxmlformats-officedocument.drawingml.chart+xml"/>
  <Override PartName="/xl/drawings/drawing137.xml" ContentType="application/vnd.openxmlformats-officedocument.drawing+xml"/>
  <Override PartName="/xl/charts/chart140.xml" ContentType="application/vnd.openxmlformats-officedocument.drawingml.chart+xml"/>
  <Override PartName="/xl/drawings/drawing138.xml" ContentType="application/vnd.openxmlformats-officedocument.drawing+xml"/>
  <Override PartName="/xl/charts/chart141.xml" ContentType="application/vnd.openxmlformats-officedocument.drawingml.chart+xml"/>
  <Override PartName="/xl/drawings/drawing139.xml" ContentType="application/vnd.openxmlformats-officedocument.drawing+xml"/>
  <Override PartName="/xl/charts/chart142.xml" ContentType="application/vnd.openxmlformats-officedocument.drawingml.chart+xml"/>
  <Override PartName="/xl/drawings/drawing140.xml" ContentType="application/vnd.openxmlformats-officedocument.drawing+xml"/>
  <Override PartName="/xl/charts/chart143.xml" ContentType="application/vnd.openxmlformats-officedocument.drawingml.chart+xml"/>
  <Override PartName="/xl/drawings/drawing141.xml" ContentType="application/vnd.openxmlformats-officedocument.drawing+xml"/>
  <Override PartName="/xl/charts/chart144.xml" ContentType="application/vnd.openxmlformats-officedocument.drawingml.chart+xml"/>
  <Override PartName="/xl/drawings/drawing142.xml" ContentType="application/vnd.openxmlformats-officedocument.drawing+xml"/>
  <Override PartName="/xl/charts/chart145.xml" ContentType="application/vnd.openxmlformats-officedocument.drawingml.chart+xml"/>
  <Override PartName="/xl/drawings/drawing143.xml" ContentType="application/vnd.openxmlformats-officedocument.drawing+xml"/>
  <Override PartName="/xl/charts/chart146.xml" ContentType="application/vnd.openxmlformats-officedocument.drawingml.chart+xml"/>
  <Override PartName="/xl/drawings/drawing144.xml" ContentType="application/vnd.openxmlformats-officedocument.drawing+xml"/>
  <Override PartName="/xl/charts/chart147.xml" ContentType="application/vnd.openxmlformats-officedocument.drawingml.chart+xml"/>
  <Override PartName="/xl/drawings/drawing145.xml" ContentType="application/vnd.openxmlformats-officedocument.drawing+xml"/>
  <Override PartName="/xl/charts/chart148.xml" ContentType="application/vnd.openxmlformats-officedocument.drawingml.chart+xml"/>
  <Override PartName="/xl/drawings/drawing146.xml" ContentType="application/vnd.openxmlformats-officedocument.drawing+xml"/>
  <Override PartName="/xl/charts/chart149.xml" ContentType="application/vnd.openxmlformats-officedocument.drawingml.chart+xml"/>
  <Override PartName="/xl/drawings/drawing147.xml" ContentType="application/vnd.openxmlformats-officedocument.drawing+xml"/>
  <Override PartName="/xl/charts/chart150.xml" ContentType="application/vnd.openxmlformats-officedocument.drawingml.chart+xml"/>
  <Override PartName="/xl/drawings/drawing148.xml" ContentType="application/vnd.openxmlformats-officedocument.drawing+xml"/>
  <Override PartName="/xl/charts/chart151.xml" ContentType="application/vnd.openxmlformats-officedocument.drawingml.chart+xml"/>
  <Override PartName="/xl/drawings/drawing149.xml" ContentType="application/vnd.openxmlformats-officedocument.drawing+xml"/>
  <Override PartName="/xl/charts/chart152.xml" ContentType="application/vnd.openxmlformats-officedocument.drawingml.chart+xml"/>
  <Override PartName="/xl/drawings/drawing150.xml" ContentType="application/vnd.openxmlformats-officedocument.drawing+xml"/>
  <Override PartName="/xl/charts/chart153.xml" ContentType="application/vnd.openxmlformats-officedocument.drawingml.chart+xml"/>
  <Override PartName="/xl/drawings/drawing151.xml" ContentType="application/vnd.openxmlformats-officedocument.drawing+xml"/>
  <Override PartName="/xl/charts/chart154.xml" ContentType="application/vnd.openxmlformats-officedocument.drawingml.chart+xml"/>
  <Override PartName="/xl/drawings/drawing152.xml" ContentType="application/vnd.openxmlformats-officedocument.drawing+xml"/>
  <Override PartName="/xl/charts/chart155.xml" ContentType="application/vnd.openxmlformats-officedocument.drawingml.chart+xml"/>
  <Override PartName="/xl/drawings/drawing153.xml" ContentType="application/vnd.openxmlformats-officedocument.drawing+xml"/>
  <Override PartName="/xl/charts/chart156.xml" ContentType="application/vnd.openxmlformats-officedocument.drawingml.chart+xml"/>
  <Override PartName="/xl/drawings/drawing154.xml" ContentType="application/vnd.openxmlformats-officedocument.drawing+xml"/>
  <Override PartName="/xl/charts/chart157.xml" ContentType="application/vnd.openxmlformats-officedocument.drawingml.chart+xml"/>
  <Override PartName="/xl/drawings/drawing155.xml" ContentType="application/vnd.openxmlformats-officedocument.drawing+xml"/>
  <Override PartName="/xl/charts/chart158.xml" ContentType="application/vnd.openxmlformats-officedocument.drawingml.chart+xml"/>
  <Override PartName="/xl/drawings/drawing156.xml" ContentType="application/vnd.openxmlformats-officedocument.drawing+xml"/>
  <Override PartName="/xl/charts/chart159.xml" ContentType="application/vnd.openxmlformats-officedocument.drawingml.chart+xml"/>
  <Override PartName="/xl/drawings/drawing157.xml" ContentType="application/vnd.openxmlformats-officedocument.drawing+xml"/>
  <Override PartName="/xl/charts/chart160.xml" ContentType="application/vnd.openxmlformats-officedocument.drawingml.chart+xml"/>
  <Override PartName="/xl/drawings/drawing158.xml" ContentType="application/vnd.openxmlformats-officedocument.drawing+xml"/>
  <Override PartName="/xl/charts/chart161.xml" ContentType="application/vnd.openxmlformats-officedocument.drawingml.chart+xml"/>
  <Override PartName="/xl/drawings/drawing159.xml" ContentType="application/vnd.openxmlformats-officedocument.drawing+xml"/>
  <Override PartName="/xl/charts/chart162.xml" ContentType="application/vnd.openxmlformats-officedocument.drawingml.chart+xml"/>
  <Override PartName="/xl/drawings/drawing160.xml" ContentType="application/vnd.openxmlformats-officedocument.drawing+xml"/>
  <Override PartName="/xl/charts/chart163.xml" ContentType="application/vnd.openxmlformats-officedocument.drawingml.chart+xml"/>
  <Override PartName="/xl/drawings/drawing161.xml" ContentType="application/vnd.openxmlformats-officedocument.drawing+xml"/>
  <Override PartName="/xl/charts/chart164.xml" ContentType="application/vnd.openxmlformats-officedocument.drawingml.chart+xml"/>
  <Override PartName="/xl/drawings/drawing162.xml" ContentType="application/vnd.openxmlformats-officedocument.drawing+xml"/>
  <Override PartName="/xl/charts/chart165.xml" ContentType="application/vnd.openxmlformats-officedocument.drawingml.chart+xml"/>
  <Override PartName="/xl/drawings/drawing163.xml" ContentType="application/vnd.openxmlformats-officedocument.drawing+xml"/>
  <Override PartName="/xl/charts/chart166.xml" ContentType="application/vnd.openxmlformats-officedocument.drawingml.chart+xml"/>
  <Override PartName="/xl/drawings/drawing164.xml" ContentType="application/vnd.openxmlformats-officedocument.drawing+xml"/>
  <Override PartName="/xl/charts/chart167.xml" ContentType="application/vnd.openxmlformats-officedocument.drawingml.chart+xml"/>
  <Override PartName="/xl/drawings/drawing165.xml" ContentType="application/vnd.openxmlformats-officedocument.drawing+xml"/>
  <Override PartName="/xl/charts/chart168.xml" ContentType="application/vnd.openxmlformats-officedocument.drawingml.chart+xml"/>
  <Override PartName="/xl/drawings/drawing166.xml" ContentType="application/vnd.openxmlformats-officedocument.drawing+xml"/>
  <Override PartName="/xl/charts/chart169.xml" ContentType="application/vnd.openxmlformats-officedocument.drawingml.chart+xml"/>
  <Override PartName="/xl/drawings/drawing167.xml" ContentType="application/vnd.openxmlformats-officedocument.drawing+xml"/>
  <Override PartName="/xl/charts/chart170.xml" ContentType="application/vnd.openxmlformats-officedocument.drawingml.chart+xml"/>
  <Override PartName="/xl/drawings/drawing168.xml" ContentType="application/vnd.openxmlformats-officedocument.drawing+xml"/>
  <Override PartName="/xl/charts/chart171.xml" ContentType="application/vnd.openxmlformats-officedocument.drawingml.chart+xml"/>
  <Override PartName="/xl/drawings/drawing169.xml" ContentType="application/vnd.openxmlformats-officedocument.drawing+xml"/>
  <Override PartName="/xl/charts/chart172.xml" ContentType="application/vnd.openxmlformats-officedocument.drawingml.chart+xml"/>
  <Override PartName="/xl/drawings/drawing170.xml" ContentType="application/vnd.openxmlformats-officedocument.drawing+xml"/>
  <Override PartName="/xl/charts/chart173.xml" ContentType="application/vnd.openxmlformats-officedocument.drawingml.chart+xml"/>
  <Override PartName="/xl/drawings/drawing171.xml" ContentType="application/vnd.openxmlformats-officedocument.drawing+xml"/>
  <Override PartName="/xl/charts/chart174.xml" ContentType="application/vnd.openxmlformats-officedocument.drawingml.chart+xml"/>
  <Override PartName="/xl/drawings/drawing172.xml" ContentType="application/vnd.openxmlformats-officedocument.drawing+xml"/>
  <Override PartName="/xl/charts/chart175.xml" ContentType="application/vnd.openxmlformats-officedocument.drawingml.chart+xml"/>
  <Override PartName="/xl/drawings/drawing173.xml" ContentType="application/vnd.openxmlformats-officedocument.drawing+xml"/>
  <Override PartName="/xl/charts/chart176.xml" ContentType="application/vnd.openxmlformats-officedocument.drawingml.chart+xml"/>
  <Override PartName="/xl/drawings/drawing174.xml" ContentType="application/vnd.openxmlformats-officedocument.drawing+xml"/>
  <Override PartName="/xl/charts/chart177.xml" ContentType="application/vnd.openxmlformats-officedocument.drawingml.chart+xml"/>
  <Override PartName="/xl/drawings/drawing175.xml" ContentType="application/vnd.openxmlformats-officedocument.drawing+xml"/>
  <Override PartName="/xl/charts/chart178.xml" ContentType="application/vnd.openxmlformats-officedocument.drawingml.chart+xml"/>
  <Override PartName="/xl/drawings/drawing176.xml" ContentType="application/vnd.openxmlformats-officedocument.drawing+xml"/>
  <Override PartName="/xl/charts/chart179.xml" ContentType="application/vnd.openxmlformats-officedocument.drawingml.chart+xml"/>
  <Override PartName="/xl/drawings/drawing177.xml" ContentType="application/vnd.openxmlformats-officedocument.drawing+xml"/>
  <Override PartName="/xl/charts/chart180.xml" ContentType="application/vnd.openxmlformats-officedocument.drawingml.chart+xml"/>
  <Override PartName="/xl/drawings/drawing178.xml" ContentType="application/vnd.openxmlformats-officedocument.drawing+xml"/>
  <Override PartName="/xl/charts/chart181.xml" ContentType="application/vnd.openxmlformats-officedocument.drawingml.chart+xml"/>
  <Override PartName="/xl/drawings/drawing179.xml" ContentType="application/vnd.openxmlformats-officedocument.drawing+xml"/>
  <Override PartName="/xl/charts/chart182.xml" ContentType="application/vnd.openxmlformats-officedocument.drawingml.chart+xml"/>
  <Override PartName="/xl/drawings/drawing180.xml" ContentType="application/vnd.openxmlformats-officedocument.drawing+xml"/>
  <Override PartName="/xl/charts/chart183.xml" ContentType="application/vnd.openxmlformats-officedocument.drawingml.chart+xml"/>
  <Override PartName="/xl/drawings/drawing181.xml" ContentType="application/vnd.openxmlformats-officedocument.drawing+xml"/>
  <Override PartName="/xl/charts/chart184.xml" ContentType="application/vnd.openxmlformats-officedocument.drawingml.chart+xml"/>
  <Override PartName="/xl/drawings/drawing182.xml" ContentType="application/vnd.openxmlformats-officedocument.drawing+xml"/>
  <Override PartName="/xl/charts/chart185.xml" ContentType="application/vnd.openxmlformats-officedocument.drawingml.chart+xml"/>
  <Override PartName="/xl/drawings/drawing183.xml" ContentType="application/vnd.openxmlformats-officedocument.drawing+xml"/>
  <Override PartName="/xl/charts/chart186.xml" ContentType="application/vnd.openxmlformats-officedocument.drawingml.chart+xml"/>
  <Override PartName="/xl/drawings/drawing184.xml" ContentType="application/vnd.openxmlformats-officedocument.drawing+xml"/>
  <Override PartName="/xl/charts/chart187.xml" ContentType="application/vnd.openxmlformats-officedocument.drawingml.chart+xml"/>
  <Override PartName="/xl/drawings/drawing185.xml" ContentType="application/vnd.openxmlformats-officedocument.drawing+xml"/>
  <Override PartName="/xl/charts/chart188.xml" ContentType="application/vnd.openxmlformats-officedocument.drawingml.chart+xml"/>
  <Override PartName="/xl/drawings/drawing186.xml" ContentType="application/vnd.openxmlformats-officedocument.drawing+xml"/>
  <Override PartName="/xl/charts/chart189.xml" ContentType="application/vnd.openxmlformats-officedocument.drawingml.chart+xml"/>
  <Override PartName="/xl/drawings/drawing187.xml" ContentType="application/vnd.openxmlformats-officedocument.drawing+xml"/>
  <Override PartName="/xl/charts/chart190.xml" ContentType="application/vnd.openxmlformats-officedocument.drawingml.chart+xml"/>
  <Override PartName="/xl/drawings/drawing188.xml" ContentType="application/vnd.openxmlformats-officedocument.drawing+xml"/>
  <Override PartName="/xl/charts/chart191.xml" ContentType="application/vnd.openxmlformats-officedocument.drawingml.chart+xml"/>
  <Override PartName="/xl/drawings/drawing189.xml" ContentType="application/vnd.openxmlformats-officedocument.drawing+xml"/>
  <Override PartName="/xl/charts/chart192.xml" ContentType="application/vnd.openxmlformats-officedocument.drawingml.chart+xml"/>
  <Override PartName="/xl/drawings/drawing190.xml" ContentType="application/vnd.openxmlformats-officedocument.drawing+xml"/>
  <Override PartName="/xl/charts/chart193.xml" ContentType="application/vnd.openxmlformats-officedocument.drawingml.chart+xml"/>
  <Override PartName="/xl/drawings/drawing191.xml" ContentType="application/vnd.openxmlformats-officedocument.drawing+xml"/>
  <Override PartName="/xl/charts/chart194.xml" ContentType="application/vnd.openxmlformats-officedocument.drawingml.chart+xml"/>
  <Override PartName="/xl/drawings/drawing192.xml" ContentType="application/vnd.openxmlformats-officedocument.drawing+xml"/>
  <Override PartName="/xl/charts/chart195.xml" ContentType="application/vnd.openxmlformats-officedocument.drawingml.chart+xml"/>
  <Override PartName="/xl/drawings/drawing193.xml" ContentType="application/vnd.openxmlformats-officedocument.drawing+xml"/>
  <Override PartName="/xl/charts/chart196.xml" ContentType="application/vnd.openxmlformats-officedocument.drawingml.chart+xml"/>
  <Override PartName="/xl/drawings/drawing194.xml" ContentType="application/vnd.openxmlformats-officedocument.drawing+xml"/>
  <Override PartName="/xl/charts/chart197.xml" ContentType="application/vnd.openxmlformats-officedocument.drawingml.chart+xml"/>
  <Override PartName="/xl/drawings/drawing195.xml" ContentType="application/vnd.openxmlformats-officedocument.drawing+xml"/>
  <Override PartName="/xl/charts/chart198.xml" ContentType="application/vnd.openxmlformats-officedocument.drawingml.chart+xml"/>
  <Override PartName="/xl/drawings/drawing196.xml" ContentType="application/vnd.openxmlformats-officedocument.drawing+xml"/>
  <Override PartName="/xl/charts/chart199.xml" ContentType="application/vnd.openxmlformats-officedocument.drawingml.chart+xml"/>
  <Override PartName="/xl/drawings/drawing197.xml" ContentType="application/vnd.openxmlformats-officedocument.drawing+xml"/>
  <Override PartName="/xl/charts/chart200.xml" ContentType="application/vnd.openxmlformats-officedocument.drawingml.chart+xml"/>
  <Override PartName="/xl/drawings/drawing198.xml" ContentType="application/vnd.openxmlformats-officedocument.drawing+xml"/>
  <Override PartName="/xl/charts/chart201.xml" ContentType="application/vnd.openxmlformats-officedocument.drawingml.chart+xml"/>
  <Override PartName="/xl/drawings/drawing199.xml" ContentType="application/vnd.openxmlformats-officedocument.drawing+xml"/>
  <Override PartName="/xl/charts/chart202.xml" ContentType="application/vnd.openxmlformats-officedocument.drawingml.chart+xml"/>
  <Override PartName="/xl/drawings/drawing200.xml" ContentType="application/vnd.openxmlformats-officedocument.drawing+xml"/>
  <Override PartName="/xl/charts/chart203.xml" ContentType="application/vnd.openxmlformats-officedocument.drawingml.chart+xml"/>
  <Override PartName="/xl/drawings/drawing201.xml" ContentType="application/vnd.openxmlformats-officedocument.drawing+xml"/>
  <Override PartName="/xl/charts/chart204.xml" ContentType="application/vnd.openxmlformats-officedocument.drawingml.chart+xml"/>
  <Override PartName="/xl/drawings/drawing202.xml" ContentType="application/vnd.openxmlformats-officedocument.drawing+xml"/>
  <Override PartName="/xl/charts/chart205.xml" ContentType="application/vnd.openxmlformats-officedocument.drawingml.chart+xml"/>
  <Override PartName="/xl/drawings/drawing203.xml" ContentType="application/vnd.openxmlformats-officedocument.drawing+xml"/>
  <Override PartName="/xl/charts/chart206.xml" ContentType="application/vnd.openxmlformats-officedocument.drawingml.chart+xml"/>
  <Override PartName="/xl/drawings/drawing204.xml" ContentType="application/vnd.openxmlformats-officedocument.drawing+xml"/>
  <Override PartName="/xl/charts/chart207.xml" ContentType="application/vnd.openxmlformats-officedocument.drawingml.chart+xml"/>
  <Override PartName="/xl/drawings/drawing205.xml" ContentType="application/vnd.openxmlformats-officedocument.drawing+xml"/>
  <Override PartName="/xl/charts/chart208.xml" ContentType="application/vnd.openxmlformats-officedocument.drawingml.chart+xml"/>
  <Override PartName="/xl/drawings/drawing206.xml" ContentType="application/vnd.openxmlformats-officedocument.drawing+xml"/>
  <Override PartName="/xl/charts/chart209.xml" ContentType="application/vnd.openxmlformats-officedocument.drawingml.chart+xml"/>
  <Override PartName="/xl/drawings/drawing207.xml" ContentType="application/vnd.openxmlformats-officedocument.drawing+xml"/>
  <Override PartName="/xl/charts/chart210.xml" ContentType="application/vnd.openxmlformats-officedocument.drawingml.chart+xml"/>
  <Override PartName="/xl/drawings/drawing208.xml" ContentType="application/vnd.openxmlformats-officedocument.drawing+xml"/>
  <Override PartName="/xl/charts/chart211.xml" ContentType="application/vnd.openxmlformats-officedocument.drawingml.chart+xml"/>
  <Override PartName="/xl/drawings/drawing209.xml" ContentType="application/vnd.openxmlformats-officedocument.drawing+xml"/>
  <Override PartName="/xl/charts/chart212.xml" ContentType="application/vnd.openxmlformats-officedocument.drawingml.chart+xml"/>
  <Override PartName="/xl/drawings/drawing210.xml" ContentType="application/vnd.openxmlformats-officedocument.drawing+xml"/>
  <Override PartName="/xl/charts/chart213.xml" ContentType="application/vnd.openxmlformats-officedocument.drawingml.chart+xml"/>
  <Override PartName="/xl/drawings/drawing211.xml" ContentType="application/vnd.openxmlformats-officedocument.drawing+xml"/>
  <Override PartName="/xl/charts/chart214.xml" ContentType="application/vnd.openxmlformats-officedocument.drawingml.chart+xml"/>
  <Override PartName="/xl/drawings/drawing212.xml" ContentType="application/vnd.openxmlformats-officedocument.drawing+xml"/>
  <Override PartName="/xl/charts/chart215.xml" ContentType="application/vnd.openxmlformats-officedocument.drawingml.chart+xml"/>
  <Override PartName="/xl/drawings/drawing213.xml" ContentType="application/vnd.openxmlformats-officedocument.drawing+xml"/>
  <Override PartName="/xl/charts/chart216.xml" ContentType="application/vnd.openxmlformats-officedocument.drawingml.chart+xml"/>
  <Override PartName="/xl/drawings/drawing214.xml" ContentType="application/vnd.openxmlformats-officedocument.drawing+xml"/>
  <Override PartName="/xl/charts/chart217.xml" ContentType="application/vnd.openxmlformats-officedocument.drawingml.chart+xml"/>
  <Override PartName="/xl/drawings/drawing215.xml" ContentType="application/vnd.openxmlformats-officedocument.drawing+xml"/>
  <Override PartName="/xl/charts/chart218.xml" ContentType="application/vnd.openxmlformats-officedocument.drawingml.chart+xml"/>
  <Override PartName="/xl/drawings/drawing216.xml" ContentType="application/vnd.openxmlformats-officedocument.drawing+xml"/>
  <Override PartName="/xl/charts/chart219.xml" ContentType="application/vnd.openxmlformats-officedocument.drawingml.chart+xml"/>
  <Override PartName="/xl/drawings/drawing217.xml" ContentType="application/vnd.openxmlformats-officedocument.drawing+xml"/>
  <Override PartName="/xl/charts/chart220.xml" ContentType="application/vnd.openxmlformats-officedocument.drawingml.chart+xml"/>
  <Override PartName="/xl/drawings/drawing218.xml" ContentType="application/vnd.openxmlformats-officedocument.drawing+xml"/>
  <Override PartName="/xl/charts/chart221.xml" ContentType="application/vnd.openxmlformats-officedocument.drawingml.chart+xml"/>
  <Override PartName="/xl/drawings/drawing219.xml" ContentType="application/vnd.openxmlformats-officedocument.drawing+xml"/>
  <Override PartName="/xl/charts/chart222.xml" ContentType="application/vnd.openxmlformats-officedocument.drawingml.chart+xml"/>
  <Override PartName="/xl/drawings/drawing220.xml" ContentType="application/vnd.openxmlformats-officedocument.drawing+xml"/>
  <Override PartName="/xl/charts/chart223.xml" ContentType="application/vnd.openxmlformats-officedocument.drawingml.chart+xml"/>
  <Override PartName="/xl/drawings/drawing221.xml" ContentType="application/vnd.openxmlformats-officedocument.drawing+xml"/>
  <Override PartName="/xl/charts/chart224.xml" ContentType="application/vnd.openxmlformats-officedocument.drawingml.chart+xml"/>
  <Override PartName="/xl/drawings/drawing222.xml" ContentType="application/vnd.openxmlformats-officedocument.drawing+xml"/>
  <Override PartName="/xl/charts/chart225.xml" ContentType="application/vnd.openxmlformats-officedocument.drawingml.chart+xml"/>
  <Override PartName="/xl/drawings/drawing223.xml" ContentType="application/vnd.openxmlformats-officedocument.drawing+xml"/>
  <Override PartName="/xl/charts/chart226.xml" ContentType="application/vnd.openxmlformats-officedocument.drawingml.chart+xml"/>
  <Override PartName="/xl/drawings/drawing224.xml" ContentType="application/vnd.openxmlformats-officedocument.drawing+xml"/>
  <Override PartName="/xl/charts/chart227.xml" ContentType="application/vnd.openxmlformats-officedocument.drawingml.chart+xml"/>
  <Override PartName="/xl/drawings/drawing225.xml" ContentType="application/vnd.openxmlformats-officedocument.drawing+xml"/>
  <Override PartName="/xl/charts/chart228.xml" ContentType="application/vnd.openxmlformats-officedocument.drawingml.chart+xml"/>
  <Override PartName="/xl/drawings/drawing226.xml" ContentType="application/vnd.openxmlformats-officedocument.drawing+xml"/>
  <Override PartName="/xl/charts/chart229.xml" ContentType="application/vnd.openxmlformats-officedocument.drawingml.chart+xml"/>
  <Override PartName="/xl/drawings/drawing227.xml" ContentType="application/vnd.openxmlformats-officedocument.drawing+xml"/>
  <Override PartName="/xl/charts/chart230.xml" ContentType="application/vnd.openxmlformats-officedocument.drawingml.chart+xml"/>
  <Override PartName="/xl/drawings/drawing228.xml" ContentType="application/vnd.openxmlformats-officedocument.drawing+xml"/>
  <Override PartName="/xl/charts/chart231.xml" ContentType="application/vnd.openxmlformats-officedocument.drawingml.chart+xml"/>
  <Override PartName="/xl/drawings/drawing229.xml" ContentType="application/vnd.openxmlformats-officedocument.drawing+xml"/>
  <Override PartName="/xl/charts/chart232.xml" ContentType="application/vnd.openxmlformats-officedocument.drawingml.chart+xml"/>
  <Override PartName="/xl/drawings/drawing230.xml" ContentType="application/vnd.openxmlformats-officedocument.drawing+xml"/>
  <Override PartName="/xl/charts/chart233.xml" ContentType="application/vnd.openxmlformats-officedocument.drawingml.chart+xml"/>
  <Override PartName="/xl/drawings/drawing231.xml" ContentType="application/vnd.openxmlformats-officedocument.drawing+xml"/>
  <Override PartName="/xl/charts/chart234.xml" ContentType="application/vnd.openxmlformats-officedocument.drawingml.chart+xml"/>
  <Override PartName="/xl/drawings/drawing232.xml" ContentType="application/vnd.openxmlformats-officedocument.drawing+xml"/>
  <Override PartName="/xl/charts/chart235.xml" ContentType="application/vnd.openxmlformats-officedocument.drawingml.chart+xml"/>
  <Override PartName="/xl/drawings/drawing233.xml" ContentType="application/vnd.openxmlformats-officedocument.drawing+xml"/>
  <Override PartName="/xl/charts/chart236.xml" ContentType="application/vnd.openxmlformats-officedocument.drawingml.chart+xml"/>
  <Override PartName="/xl/drawings/drawing234.xml" ContentType="application/vnd.openxmlformats-officedocument.drawing+xml"/>
  <Override PartName="/xl/charts/chart237.xml" ContentType="application/vnd.openxmlformats-officedocument.drawingml.chart+xml"/>
  <Override PartName="/xl/drawings/drawing235.xml" ContentType="application/vnd.openxmlformats-officedocument.drawing+xml"/>
  <Override PartName="/xl/charts/chart238.xml" ContentType="application/vnd.openxmlformats-officedocument.drawingml.chart+xml"/>
  <Override PartName="/xl/drawings/drawing236.xml" ContentType="application/vnd.openxmlformats-officedocument.drawing+xml"/>
  <Override PartName="/xl/charts/chart239.xml" ContentType="application/vnd.openxmlformats-officedocument.drawingml.chart+xml"/>
  <Override PartName="/xl/drawings/drawing237.xml" ContentType="application/vnd.openxmlformats-officedocument.drawing+xml"/>
  <Override PartName="/xl/charts/chart240.xml" ContentType="application/vnd.openxmlformats-officedocument.drawingml.chart+xml"/>
  <Override PartName="/xl/drawings/drawing238.xml" ContentType="application/vnd.openxmlformats-officedocument.drawing+xml"/>
  <Override PartName="/xl/charts/chart241.xml" ContentType="application/vnd.openxmlformats-officedocument.drawingml.chart+xml"/>
  <Override PartName="/xl/drawings/drawing239.xml" ContentType="application/vnd.openxmlformats-officedocument.drawing+xml"/>
  <Override PartName="/xl/charts/chart242.xml" ContentType="application/vnd.openxmlformats-officedocument.drawingml.chart+xml"/>
  <Override PartName="/xl/drawings/drawing240.xml" ContentType="application/vnd.openxmlformats-officedocument.drawing+xml"/>
  <Override PartName="/xl/charts/chart243.xml" ContentType="application/vnd.openxmlformats-officedocument.drawingml.chart+xml"/>
  <Override PartName="/xl/drawings/drawing241.xml" ContentType="application/vnd.openxmlformats-officedocument.drawing+xml"/>
  <Override PartName="/xl/charts/chart244.xml" ContentType="application/vnd.openxmlformats-officedocument.drawingml.chart+xml"/>
  <Override PartName="/xl/drawings/drawing242.xml" ContentType="application/vnd.openxmlformats-officedocument.drawing+xml"/>
  <Override PartName="/xl/charts/chart245.xml" ContentType="application/vnd.openxmlformats-officedocument.drawingml.chart+xml"/>
  <Override PartName="/xl/drawings/drawing243.xml" ContentType="application/vnd.openxmlformats-officedocument.drawing+xml"/>
  <Override PartName="/xl/charts/chart246.xml" ContentType="application/vnd.openxmlformats-officedocument.drawingml.chart+xml"/>
  <Override PartName="/xl/drawings/drawing244.xml" ContentType="application/vnd.openxmlformats-officedocument.drawing+xml"/>
  <Override PartName="/xl/charts/chart247.xml" ContentType="application/vnd.openxmlformats-officedocument.drawingml.chart+xml"/>
  <Override PartName="/xl/drawings/drawing245.xml" ContentType="application/vnd.openxmlformats-officedocument.drawing+xml"/>
  <Override PartName="/xl/charts/chart248.xml" ContentType="application/vnd.openxmlformats-officedocument.drawingml.chart+xml"/>
  <Override PartName="/xl/drawings/drawing246.xml" ContentType="application/vnd.openxmlformats-officedocument.drawing+xml"/>
  <Override PartName="/xl/charts/chart249.xml" ContentType="application/vnd.openxmlformats-officedocument.drawingml.chart+xml"/>
  <Override PartName="/xl/drawings/drawing247.xml" ContentType="application/vnd.openxmlformats-officedocument.drawing+xml"/>
  <Override PartName="/xl/charts/chart250.xml" ContentType="application/vnd.openxmlformats-officedocument.drawingml.chart+xml"/>
  <Override PartName="/xl/drawings/drawing248.xml" ContentType="application/vnd.openxmlformats-officedocument.drawing+xml"/>
  <Override PartName="/xl/charts/chart251.xml" ContentType="application/vnd.openxmlformats-officedocument.drawingml.chart+xml"/>
  <Override PartName="/xl/drawings/drawing249.xml" ContentType="application/vnd.openxmlformats-officedocument.drawing+xml"/>
  <Override PartName="/xl/charts/chart252.xml" ContentType="application/vnd.openxmlformats-officedocument.drawingml.chart+xml"/>
  <Override PartName="/xl/drawings/drawing250.xml" ContentType="application/vnd.openxmlformats-officedocument.drawing+xml"/>
  <Override PartName="/xl/charts/chart253.xml" ContentType="application/vnd.openxmlformats-officedocument.drawingml.chart+xml"/>
  <Override PartName="/xl/drawings/drawing251.xml" ContentType="application/vnd.openxmlformats-officedocument.drawing+xml"/>
  <Override PartName="/xl/charts/chart254.xml" ContentType="application/vnd.openxmlformats-officedocument.drawingml.chart+xml"/>
  <Override PartName="/xl/drawings/drawing252.xml" ContentType="application/vnd.openxmlformats-officedocument.drawing+xml"/>
  <Override PartName="/xl/charts/chart255.xml" ContentType="application/vnd.openxmlformats-officedocument.drawingml.chart+xml"/>
  <Override PartName="/xl/drawings/drawing253.xml" ContentType="application/vnd.openxmlformats-officedocument.drawing+xml"/>
  <Override PartName="/xl/charts/chart256.xml" ContentType="application/vnd.openxmlformats-officedocument.drawingml.chart+xml"/>
  <Override PartName="/xl/drawings/drawing254.xml" ContentType="application/vnd.openxmlformats-officedocument.drawing+xml"/>
  <Override PartName="/xl/charts/chart257.xml" ContentType="application/vnd.openxmlformats-officedocument.drawingml.chart+xml"/>
  <Override PartName="/xl/drawings/drawing255.xml" ContentType="application/vnd.openxmlformats-officedocument.drawing+xml"/>
  <Override PartName="/xl/charts/chart258.xml" ContentType="application/vnd.openxmlformats-officedocument.drawingml.chart+xml"/>
  <Override PartName="/xl/drawings/drawing256.xml" ContentType="application/vnd.openxmlformats-officedocument.drawing+xml"/>
  <Override PartName="/xl/charts/chart259.xml" ContentType="application/vnd.openxmlformats-officedocument.drawingml.chart+xml"/>
  <Override PartName="/xl/drawings/drawing257.xml" ContentType="application/vnd.openxmlformats-officedocument.drawing+xml"/>
  <Override PartName="/xl/charts/chart260.xml" ContentType="application/vnd.openxmlformats-officedocument.drawingml.chart+xml"/>
  <Override PartName="/xl/drawings/drawing258.xml" ContentType="application/vnd.openxmlformats-officedocument.drawing+xml"/>
  <Override PartName="/xl/charts/chart261.xml" ContentType="application/vnd.openxmlformats-officedocument.drawingml.chart+xml"/>
  <Override PartName="/xl/drawings/drawing259.xml" ContentType="application/vnd.openxmlformats-officedocument.drawing+xml"/>
  <Override PartName="/xl/charts/chart262.xml" ContentType="application/vnd.openxmlformats-officedocument.drawingml.chart+xml"/>
  <Override PartName="/xl/drawings/drawing260.xml" ContentType="application/vnd.openxmlformats-officedocument.drawing+xml"/>
  <Override PartName="/xl/charts/chart263.xml" ContentType="application/vnd.openxmlformats-officedocument.drawingml.chart+xml"/>
  <Override PartName="/xl/drawings/drawing261.xml" ContentType="application/vnd.openxmlformats-officedocument.drawing+xml"/>
  <Override PartName="/xl/charts/chart264.xml" ContentType="application/vnd.openxmlformats-officedocument.drawingml.chart+xml"/>
  <Override PartName="/xl/drawings/drawing262.xml" ContentType="application/vnd.openxmlformats-officedocument.drawing+xml"/>
  <Override PartName="/xl/charts/chart265.xml" ContentType="application/vnd.openxmlformats-officedocument.drawingml.chart+xml"/>
  <Override PartName="/xl/drawings/drawing263.xml" ContentType="application/vnd.openxmlformats-officedocument.drawing+xml"/>
  <Override PartName="/xl/charts/chart266.xml" ContentType="application/vnd.openxmlformats-officedocument.drawingml.chart+xml"/>
  <Override PartName="/xl/drawings/drawing264.xml" ContentType="application/vnd.openxmlformats-officedocument.drawing+xml"/>
  <Override PartName="/xl/charts/chart26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gro\Documents\PASTA TJ\TURMAS DE RECURSOS\2026\Julho 2026\"/>
    </mc:Choice>
  </mc:AlternateContent>
  <xr:revisionPtr revIDLastSave="0" documentId="13_ncr:1_{73303F62-B764-435B-BE7E-8B9FEBC95E47}" xr6:coauthVersionLast="47" xr6:coauthVersionMax="47" xr10:uidLastSave="{00000000-0000-0000-0000-000000000000}"/>
  <bookViews>
    <workbookView xWindow="-120" yWindow="-120" windowWidth="29040" windowHeight="15720" tabRatio="812" firstSheet="249" activeTab="264" xr2:uid="{00000000-000D-0000-FFFF-FFFF00000000}"/>
  </bookViews>
  <sheets>
    <sheet name="Geral2002" sheetId="1" r:id="rId1"/>
    <sheet name="Geral2003" sheetId="2" r:id="rId2"/>
    <sheet name="Geral2004" sheetId="4" r:id="rId3"/>
    <sheet name="Geral2005" sheetId="5" r:id="rId4"/>
    <sheet name="Geral2006" sheetId="6" r:id="rId5"/>
    <sheet name="Geral2007" sheetId="7" r:id="rId6"/>
    <sheet name="JAN08" sheetId="8" r:id="rId7"/>
    <sheet name="FEV08" sheetId="9" r:id="rId8"/>
    <sheet name="MAR08" sheetId="10" r:id="rId9"/>
    <sheet name="ABR08" sheetId="11" r:id="rId10"/>
    <sheet name="MAI08" sheetId="12" r:id="rId11"/>
    <sheet name="JUN08" sheetId="13" r:id="rId12"/>
    <sheet name="JUL08" sheetId="15" r:id="rId13"/>
    <sheet name="AGO08" sheetId="16" r:id="rId14"/>
    <sheet name="SET08" sheetId="17" r:id="rId15"/>
    <sheet name="OUT08" sheetId="18" r:id="rId16"/>
    <sheet name="NOV08" sheetId="19" r:id="rId17"/>
    <sheet name="DEZ08" sheetId="20" r:id="rId18"/>
    <sheet name="Geral2008" sheetId="21" r:id="rId19"/>
    <sheet name="JAN09" sheetId="22" r:id="rId20"/>
    <sheet name="FEV09" sheetId="23" r:id="rId21"/>
    <sheet name="MAR09" sheetId="24" r:id="rId22"/>
    <sheet name="ABR09" sheetId="25" r:id="rId23"/>
    <sheet name="MAI09" sheetId="26" r:id="rId24"/>
    <sheet name="JUN09" sheetId="27" r:id="rId25"/>
    <sheet name="JUL09" sheetId="28" r:id="rId26"/>
    <sheet name="AGO09" sheetId="29" r:id="rId27"/>
    <sheet name="SET09" sheetId="30" r:id="rId28"/>
    <sheet name="OUT09" sheetId="31" r:id="rId29"/>
    <sheet name="NOV09" sheetId="32" r:id="rId30"/>
    <sheet name="DEZ09" sheetId="33" r:id="rId31"/>
    <sheet name="Geral2009" sheetId="35" r:id="rId32"/>
    <sheet name="JAN10" sheetId="34" r:id="rId33"/>
    <sheet name="FEV10" sheetId="36" r:id="rId34"/>
    <sheet name="MAR10" sheetId="37" r:id="rId35"/>
    <sheet name="ABR10" sheetId="38" r:id="rId36"/>
    <sheet name="MAI10" sheetId="39" r:id="rId37"/>
    <sheet name="JUN10" sheetId="40" r:id="rId38"/>
    <sheet name="JUL10" sheetId="41" r:id="rId39"/>
    <sheet name="AGO10" sheetId="42" r:id="rId40"/>
    <sheet name="SET10" sheetId="43" r:id="rId41"/>
    <sheet name="OUT10" sheetId="44" r:id="rId42"/>
    <sheet name="NOV10" sheetId="45" r:id="rId43"/>
    <sheet name="DEZ10" sheetId="46" r:id="rId44"/>
    <sheet name="Geral2010" sheetId="47" r:id="rId45"/>
    <sheet name="JAN11" sheetId="48" r:id="rId46"/>
    <sheet name="FEV11" sheetId="49" r:id="rId47"/>
    <sheet name="MAR11" sheetId="50" r:id="rId48"/>
    <sheet name="ABR11" sheetId="51" r:id="rId49"/>
    <sheet name="MAI11" sheetId="52" r:id="rId50"/>
    <sheet name="JUN11" sheetId="53" r:id="rId51"/>
    <sheet name="1º_semestre_11" sheetId="54" r:id="rId52"/>
    <sheet name="JUL11" sheetId="55" r:id="rId53"/>
    <sheet name="AGO11" sheetId="56" r:id="rId54"/>
    <sheet name="SET11" sheetId="57" r:id="rId55"/>
    <sheet name="OUT11" sheetId="58" r:id="rId56"/>
    <sheet name="NOV11" sheetId="59" r:id="rId57"/>
    <sheet name="DEZ11" sheetId="60" r:id="rId58"/>
    <sheet name="2º_semestre_11" sheetId="63" r:id="rId59"/>
    <sheet name="Geral2011" sheetId="69" r:id="rId60"/>
    <sheet name="JAN12" sheetId="61" r:id="rId61"/>
    <sheet name="FEV12" sheetId="62" r:id="rId62"/>
    <sheet name="MAR12" sheetId="65" r:id="rId63"/>
    <sheet name="ABR12" sheetId="70" r:id="rId64"/>
    <sheet name="MAI12 " sheetId="71" r:id="rId65"/>
    <sheet name="JUN12" sheetId="72" r:id="rId66"/>
    <sheet name="1º_semestre_12" sheetId="74" r:id="rId67"/>
    <sheet name="JUL12" sheetId="75" r:id="rId68"/>
    <sheet name="AGO12" sheetId="76" r:id="rId69"/>
    <sheet name="SET12" sheetId="77" r:id="rId70"/>
    <sheet name="OUT12" sheetId="78" r:id="rId71"/>
    <sheet name="NOV12" sheetId="79" r:id="rId72"/>
    <sheet name="DEZ12" sheetId="80" r:id="rId73"/>
    <sheet name="2º_semestre_12" sheetId="81" r:id="rId74"/>
    <sheet name="JAN13" sheetId="82" r:id="rId75"/>
    <sheet name="FEV13" sheetId="83" r:id="rId76"/>
    <sheet name="MAR13" sheetId="84" r:id="rId77"/>
    <sheet name="ABR13" sheetId="85" r:id="rId78"/>
    <sheet name="MAI13" sheetId="86" r:id="rId79"/>
    <sheet name="JUN13" sheetId="88" r:id="rId80"/>
    <sheet name="Plan1" sheetId="117" r:id="rId81"/>
    <sheet name="1ºSemestre_2013" sheetId="89" r:id="rId82"/>
    <sheet name="JUL13 " sheetId="90" r:id="rId83"/>
    <sheet name="AGO13" sheetId="91" r:id="rId84"/>
    <sheet name="SET13" sheetId="92" r:id="rId85"/>
    <sheet name="OUT13" sheetId="93" r:id="rId86"/>
    <sheet name="NOV13" sheetId="94" r:id="rId87"/>
    <sheet name="DEZ13" sheetId="95" r:id="rId88"/>
    <sheet name="2ºSemestre_2013" sheetId="119" r:id="rId89"/>
    <sheet name="JAN14" sheetId="98" r:id="rId90"/>
    <sheet name="FEV14" sheetId="99" r:id="rId91"/>
    <sheet name="MAR14" sheetId="100" r:id="rId92"/>
    <sheet name="ABR14" sheetId="101" r:id="rId93"/>
    <sheet name="MAI14" sheetId="102" r:id="rId94"/>
    <sheet name="JUN14" sheetId="103" r:id="rId95"/>
    <sheet name="1ºSemestre2014" sheetId="97" r:id="rId96"/>
    <sheet name="JUL14" sheetId="104" r:id="rId97"/>
    <sheet name="AGO14" sheetId="105" r:id="rId98"/>
    <sheet name="SET14" sheetId="106" r:id="rId99"/>
    <sheet name="OUT14" sheetId="107" r:id="rId100"/>
    <sheet name="NOV14" sheetId="108" r:id="rId101"/>
    <sheet name="DEZ14" sheetId="109" r:id="rId102"/>
    <sheet name="2ºSemestre2014" sheetId="110" r:id="rId103"/>
    <sheet name="JAN15" sheetId="111" r:id="rId104"/>
    <sheet name="FEV15" sheetId="112" r:id="rId105"/>
    <sheet name="MAR15" sheetId="113" r:id="rId106"/>
    <sheet name="ABR15" sheetId="114" r:id="rId107"/>
    <sheet name="MAI15" sheetId="115" r:id="rId108"/>
    <sheet name="JUN15" sheetId="116" r:id="rId109"/>
    <sheet name="1ºSemestre2015" sheetId="118" r:id="rId110"/>
    <sheet name="JUL15" sheetId="120" r:id="rId111"/>
    <sheet name="AGO15" sheetId="121" r:id="rId112"/>
    <sheet name="SET15" sheetId="122" r:id="rId113"/>
    <sheet name="OUT15" sheetId="123" r:id="rId114"/>
    <sheet name="NOV15" sheetId="124" r:id="rId115"/>
    <sheet name="DEZ15" sheetId="125" r:id="rId116"/>
    <sheet name="2ºSemestre2015" sheetId="127" r:id="rId117"/>
    <sheet name="JAN16" sheetId="128" r:id="rId118"/>
    <sheet name="FEV16" sheetId="129" r:id="rId119"/>
    <sheet name="MAR16" sheetId="130" r:id="rId120"/>
    <sheet name="ABR16" sheetId="131" r:id="rId121"/>
    <sheet name="MAI16" sheetId="132" r:id="rId122"/>
    <sheet name="JUN16" sheetId="133" r:id="rId123"/>
    <sheet name="1ºSemestre2016" sheetId="135" r:id="rId124"/>
    <sheet name="JUL16" sheetId="134" r:id="rId125"/>
    <sheet name="AGO16" sheetId="136" r:id="rId126"/>
    <sheet name="SET16" sheetId="137" r:id="rId127"/>
    <sheet name="OUT16" sheetId="138" r:id="rId128"/>
    <sheet name="NOV16" sheetId="139" r:id="rId129"/>
    <sheet name="DEZ16" sheetId="140" r:id="rId130"/>
    <sheet name="2ºSemestre2016" sheetId="142" r:id="rId131"/>
    <sheet name="JAN17" sheetId="141" r:id="rId132"/>
    <sheet name="FEV17" sheetId="143" r:id="rId133"/>
    <sheet name="MAR17" sheetId="144" r:id="rId134"/>
    <sheet name="ABR17" sheetId="145" r:id="rId135"/>
    <sheet name="MAI17" sheetId="146" r:id="rId136"/>
    <sheet name="JUN17" sheetId="147" r:id="rId137"/>
    <sheet name="1ºSemestre2017" sheetId="151" r:id="rId138"/>
    <sheet name="JUL17" sheetId="148" r:id="rId139"/>
    <sheet name="AGO17" sheetId="149" r:id="rId140"/>
    <sheet name="SET17" sheetId="150" r:id="rId141"/>
    <sheet name="OUT17" sheetId="152" r:id="rId142"/>
    <sheet name="NOV17" sheetId="154" r:id="rId143"/>
    <sheet name="DEZ17" sheetId="156" r:id="rId144"/>
    <sheet name="2ºSemestre2017" sheetId="155" r:id="rId145"/>
    <sheet name="JAN18" sheetId="157" r:id="rId146"/>
    <sheet name="FEV18" sheetId="158" r:id="rId147"/>
    <sheet name="MAR18" sheetId="159" r:id="rId148"/>
    <sheet name="ABR18" sheetId="160" r:id="rId149"/>
    <sheet name="MAI18" sheetId="161" r:id="rId150"/>
    <sheet name="JUN18" sheetId="162" r:id="rId151"/>
    <sheet name="1ºSemestre2018" sheetId="164" r:id="rId152"/>
    <sheet name="JUL18" sheetId="163" r:id="rId153"/>
    <sheet name="AGO18" sheetId="165" r:id="rId154"/>
    <sheet name="SET18" sheetId="166" r:id="rId155"/>
    <sheet name="OUT18" sheetId="168" r:id="rId156"/>
    <sheet name="NOV18" sheetId="169" r:id="rId157"/>
    <sheet name="DEZ18" sheetId="170" r:id="rId158"/>
    <sheet name="2ºSemestre2018" sheetId="171" r:id="rId159"/>
    <sheet name="JAN19" sheetId="172" r:id="rId160"/>
    <sheet name="FEV19" sheetId="173" r:id="rId161"/>
    <sheet name="MAR19" sheetId="176" r:id="rId162"/>
    <sheet name="ABR19" sheetId="177" r:id="rId163"/>
    <sheet name="MAI19" sheetId="178" r:id="rId164"/>
    <sheet name="JUN19" sheetId="179" r:id="rId165"/>
    <sheet name="1ºSemestre2019" sheetId="180" r:id="rId166"/>
    <sheet name="JUL19" sheetId="181" r:id="rId167"/>
    <sheet name="AGO19" sheetId="182" r:id="rId168"/>
    <sheet name="SET19" sheetId="183" r:id="rId169"/>
    <sheet name="OUT19" sheetId="184" r:id="rId170"/>
    <sheet name="NOV19" sheetId="185" r:id="rId171"/>
    <sheet name="DEZ19" sheetId="186" r:id="rId172"/>
    <sheet name="2ºSemestre2019 " sheetId="187" r:id="rId173"/>
    <sheet name="JAN20" sheetId="188" r:id="rId174"/>
    <sheet name="FEV20" sheetId="189" r:id="rId175"/>
    <sheet name="MAR20" sheetId="190" r:id="rId176"/>
    <sheet name="ABR20" sheetId="191" r:id="rId177"/>
    <sheet name="MAI20" sheetId="192" r:id="rId178"/>
    <sheet name="JUN20" sheetId="193" r:id="rId179"/>
    <sheet name="1ºSemestre2020" sheetId="194" r:id="rId180"/>
    <sheet name="JUL20" sheetId="195" r:id="rId181"/>
    <sheet name="AGO20" sheetId="196" r:id="rId182"/>
    <sheet name="SET20" sheetId="197" r:id="rId183"/>
    <sheet name="OUT20" sheetId="198" r:id="rId184"/>
    <sheet name="NOV20" sheetId="199" r:id="rId185"/>
    <sheet name="DEZ20" sheetId="200" r:id="rId186"/>
    <sheet name="2ºSemestre2020" sheetId="201" r:id="rId187"/>
    <sheet name="JAN21" sheetId="202" r:id="rId188"/>
    <sheet name="FEV21" sheetId="203" r:id="rId189"/>
    <sheet name="MAR21" sheetId="204" r:id="rId190"/>
    <sheet name="ABR21" sheetId="205" r:id="rId191"/>
    <sheet name="MAI21" sheetId="206" r:id="rId192"/>
    <sheet name="JUN21" sheetId="207" r:id="rId193"/>
    <sheet name="1ºSemestre2021" sheetId="208" r:id="rId194"/>
    <sheet name="JUL21" sheetId="209" r:id="rId195"/>
    <sheet name="AGO21" sheetId="210" r:id="rId196"/>
    <sheet name="SET21" sheetId="211" r:id="rId197"/>
    <sheet name="OUT21" sheetId="212" r:id="rId198"/>
    <sheet name="NOV21" sheetId="213" r:id="rId199"/>
    <sheet name="DEZ21" sheetId="214" r:id="rId200"/>
    <sheet name="2ºSemestre2021" sheetId="216" r:id="rId201"/>
    <sheet name="JAN22" sheetId="217" r:id="rId202"/>
    <sheet name="FEV22" sheetId="218" r:id="rId203"/>
    <sheet name="MAR22" sheetId="219" r:id="rId204"/>
    <sheet name="ABR22" sheetId="220" r:id="rId205"/>
    <sheet name="MAI22" sheetId="222" r:id="rId206"/>
    <sheet name="JUN22" sheetId="223" r:id="rId207"/>
    <sheet name="1º Semestre 2022" sheetId="224" r:id="rId208"/>
    <sheet name="JUL22" sheetId="225" r:id="rId209"/>
    <sheet name="AGO22" sheetId="226" r:id="rId210"/>
    <sheet name="SET22" sheetId="227" r:id="rId211"/>
    <sheet name="OUT22" sheetId="228" r:id="rId212"/>
    <sheet name="NOV22" sheetId="229" r:id="rId213"/>
    <sheet name="DEZ22" sheetId="230" r:id="rId214"/>
    <sheet name="2º Semestre 2022" sheetId="231" r:id="rId215"/>
    <sheet name="JAN23" sheetId="232" r:id="rId216"/>
    <sheet name="FEV23" sheetId="233" r:id="rId217"/>
    <sheet name="MAR23" sheetId="234" r:id="rId218"/>
    <sheet name="ABR23" sheetId="235" r:id="rId219"/>
    <sheet name="MAI23" sheetId="236" r:id="rId220"/>
    <sheet name="JUN23" sheetId="237" r:id="rId221"/>
    <sheet name="1º Semestre 2023" sheetId="238" r:id="rId222"/>
    <sheet name="JUL23" sheetId="239" r:id="rId223"/>
    <sheet name="AGO23" sheetId="240" r:id="rId224"/>
    <sheet name="SET23" sheetId="241" r:id="rId225"/>
    <sheet name="OUT23" sheetId="242" r:id="rId226"/>
    <sheet name="NOV23" sheetId="243" r:id="rId227"/>
    <sheet name="DEZ23" sheetId="244" r:id="rId228"/>
    <sheet name="2º Semestre 2023" sheetId="245" r:id="rId229"/>
    <sheet name="JAN24" sheetId="246" r:id="rId230"/>
    <sheet name="FEV24" sheetId="247" r:id="rId231"/>
    <sheet name="MAR24" sheetId="248" r:id="rId232"/>
    <sheet name="ABR24" sheetId="249" r:id="rId233"/>
    <sheet name="MAI24" sheetId="250" r:id="rId234"/>
    <sheet name="JUN 24" sheetId="251" r:id="rId235"/>
    <sheet name="1º Semestre 2024" sheetId="252" r:id="rId236"/>
    <sheet name="JUL 24" sheetId="253" r:id="rId237"/>
    <sheet name="AGO 24" sheetId="254" r:id="rId238"/>
    <sheet name="SET 24" sheetId="255" r:id="rId239"/>
    <sheet name="OUT 24" sheetId="256" r:id="rId240"/>
    <sheet name="NOV 24" sheetId="257" r:id="rId241"/>
    <sheet name="DEZ 24" sheetId="258" r:id="rId242"/>
    <sheet name="2º Semestre 2024" sheetId="259" r:id="rId243"/>
    <sheet name="JAN 25" sheetId="260" r:id="rId244"/>
    <sheet name="FEV 25" sheetId="261" r:id="rId245"/>
    <sheet name="MAR 25" sheetId="262" r:id="rId246"/>
    <sheet name="ABR 25" sheetId="263" r:id="rId247"/>
    <sheet name="MAI 25" sheetId="264" r:id="rId248"/>
    <sheet name="JUN 25" sheetId="265" r:id="rId249"/>
    <sheet name="1º Semestre 2025" sheetId="266" r:id="rId250"/>
    <sheet name="JUL 25" sheetId="267" r:id="rId251"/>
    <sheet name="AGO 25" sheetId="268" r:id="rId252"/>
    <sheet name="SET 25" sheetId="269" r:id="rId253"/>
    <sheet name="OUT 25" sheetId="270" r:id="rId254"/>
    <sheet name="NOV 25" sheetId="271" r:id="rId255"/>
    <sheet name="DEZ 25" sheetId="272" r:id="rId256"/>
    <sheet name="2º Semestre 2025" sheetId="273" r:id="rId257"/>
    <sheet name="JAN 26" sheetId="274" r:id="rId258"/>
    <sheet name="FEV 26" sheetId="275" r:id="rId259"/>
    <sheet name="MAR 26" sheetId="276" r:id="rId260"/>
    <sheet name="ABR 26" sheetId="277" r:id="rId261"/>
    <sheet name="MAI 26" sheetId="278" r:id="rId262"/>
    <sheet name="JUN 26" sheetId="279" r:id="rId263"/>
    <sheet name="1º Semestre 2026" sheetId="280" r:id="rId264"/>
    <sheet name="JUL 26" sheetId="281" r:id="rId265"/>
  </sheets>
  <definedNames>
    <definedName name="_xlnm.Print_Area" localSheetId="207">'1º Semestre 2022'!$A$1:$G$44</definedName>
    <definedName name="_xlnm.Print_Area" localSheetId="221">'1º Semestre 2023'!$A$1:$G$44</definedName>
    <definedName name="_xlnm.Print_Area" localSheetId="235">'1º Semestre 2024'!$A$1:$G$44</definedName>
    <definedName name="_xlnm.Print_Area" localSheetId="249">'1º Semestre 2025'!$A$1:$G$44</definedName>
    <definedName name="_xlnm.Print_Area" localSheetId="263">'1º Semestre 2026'!$A$1:$G$44</definedName>
    <definedName name="_xlnm.Print_Area" localSheetId="51">'1º_semestre_11'!$A$1:$F$49</definedName>
    <definedName name="_xlnm.Print_Area" localSheetId="137">'1ºSemestre2017'!$A$1:$G$53</definedName>
    <definedName name="_xlnm.Print_Area" localSheetId="151">'1ºSemestre2018'!$A$1:$H$53</definedName>
    <definedName name="_xlnm.Print_Area" localSheetId="165">'1ºSemestre2019'!$A$1:$H$52</definedName>
    <definedName name="_xlnm.Print_Area" localSheetId="179">'1ºSemestre2020'!$A$1:$H$47</definedName>
    <definedName name="_xlnm.Print_Area" localSheetId="193">'1ºSemestre2021'!$A$1:$H$47</definedName>
    <definedName name="_xlnm.Print_Area" localSheetId="214">'2º Semestre 2022'!$A$1:$G$44</definedName>
    <definedName name="_xlnm.Print_Area" localSheetId="228">'2º Semestre 2023'!$A$1:$G$44</definedName>
    <definedName name="_xlnm.Print_Area" localSheetId="242">'2º Semestre 2024'!$A$1:$G$44</definedName>
    <definedName name="_xlnm.Print_Area" localSheetId="256">'2º Semestre 2025'!$A$1:$G$44</definedName>
    <definedName name="_xlnm.Print_Area" localSheetId="58">'2º_semestre_11'!$A$1:$F$49</definedName>
    <definedName name="_xlnm.Print_Area" localSheetId="144">'2ºSemestre2017'!$A$1:$H$53</definedName>
    <definedName name="_xlnm.Print_Area" localSheetId="158">'2ºSemestre2018'!$A$1:$H$53</definedName>
    <definedName name="_xlnm.Print_Area" localSheetId="172">'2ºSemestre2019 '!$A$1:$H$52</definedName>
    <definedName name="_xlnm.Print_Area" localSheetId="186">'2ºSemestre2020'!$A$1:$H$47</definedName>
    <definedName name="_xlnm.Print_Area" localSheetId="200">'2ºSemestre2021'!$A$1:$H$47</definedName>
    <definedName name="_xlnm.Print_Area" localSheetId="246">'ABR 25'!$A$1:$G$44</definedName>
    <definedName name="_xlnm.Print_Area" localSheetId="260">'ABR 26'!$A$1:$G$44</definedName>
    <definedName name="_xlnm.Print_Area" localSheetId="148">'ABR18'!$A$1:$G$51</definedName>
    <definedName name="_xlnm.Print_Area" localSheetId="162">'ABR19'!$A$1:$G$48</definedName>
    <definedName name="_xlnm.Print_Area" localSheetId="176">'ABR20'!$A$1:$G$44</definedName>
    <definedName name="_xlnm.Print_Area" localSheetId="190">'ABR21'!$A$1:$G$44</definedName>
    <definedName name="_xlnm.Print_Area" localSheetId="204">'ABR22'!$A$1:$G$44</definedName>
    <definedName name="_xlnm.Print_Area" localSheetId="218">'ABR23'!$A$1:$G$44</definedName>
    <definedName name="_xlnm.Print_Area" localSheetId="232">'ABR24'!$A$1:$G$44</definedName>
    <definedName name="_xlnm.Print_Area" localSheetId="237">'AGO 24'!$A$1:$G$44</definedName>
    <definedName name="_xlnm.Print_Area" localSheetId="251">'AGO 25'!$A$1:$G$44</definedName>
    <definedName name="_xlnm.Print_Area" localSheetId="153">'AGO18'!$A$1:$G$51</definedName>
    <definedName name="_xlnm.Print_Area" localSheetId="167">'AGO19'!$A$1:$G$47</definedName>
    <definedName name="_xlnm.Print_Area" localSheetId="181">'AGO20'!$A$1:$G$44</definedName>
    <definedName name="_xlnm.Print_Area" localSheetId="195">'AGO21'!$A$1:$G$44</definedName>
    <definedName name="_xlnm.Print_Area" localSheetId="209">'AGO22'!$A$1:$G$44</definedName>
    <definedName name="_xlnm.Print_Area" localSheetId="223">'AGO23'!$A$1:$G$44</definedName>
    <definedName name="_xlnm.Print_Area" localSheetId="241">'DEZ 24'!$A$1:$G$44</definedName>
    <definedName name="_xlnm.Print_Area" localSheetId="255">'DEZ 25'!$A$1:$G$44</definedName>
    <definedName name="_xlnm.Print_Area" localSheetId="143">'DEZ17'!$A$1:$H$49</definedName>
    <definedName name="_xlnm.Print_Area" localSheetId="157">'DEZ18'!$A$1:$G$51</definedName>
    <definedName name="_xlnm.Print_Area" localSheetId="171">'DEZ19'!$A$1:$G$48</definedName>
    <definedName name="_xlnm.Print_Area" localSheetId="185">'DEZ20'!$A$1:$G$44</definedName>
    <definedName name="_xlnm.Print_Area" localSheetId="199">'DEZ21'!$A$1:$G$44</definedName>
    <definedName name="_xlnm.Print_Area" localSheetId="213">'DEZ22'!$A$1:$G$44</definedName>
    <definedName name="_xlnm.Print_Area" localSheetId="227">'DEZ23'!$A$1:$G$44</definedName>
    <definedName name="_xlnm.Print_Area" localSheetId="244">'FEV 25'!$A$1:$G$44</definedName>
    <definedName name="_xlnm.Print_Area" localSheetId="258">'FEV 26'!$A$1:$G$44</definedName>
    <definedName name="_xlnm.Print_Area" localSheetId="146">'FEV18'!$A$1:$G$53</definedName>
    <definedName name="_xlnm.Print_Area" localSheetId="174">'FEV20'!$A$1:$G$44</definedName>
    <definedName name="_xlnm.Print_Area" localSheetId="188">'FEV21'!$A$1:$G$44</definedName>
    <definedName name="_xlnm.Print_Area" localSheetId="202">'FEV22'!$A$1:$G$44</definedName>
    <definedName name="_xlnm.Print_Area" localSheetId="216">'FEV23'!$A$1:$G$44</definedName>
    <definedName name="_xlnm.Print_Area" localSheetId="230">'FEV24'!$A$1:$G$44</definedName>
    <definedName name="_xlnm.Print_Area" localSheetId="243">'JAN 25'!$A$1:$G$44</definedName>
    <definedName name="_xlnm.Print_Area" localSheetId="257">'JAN 26'!$A$1:$G$44</definedName>
    <definedName name="_xlnm.Print_Area" localSheetId="173">'JAN20'!$A$1:$G$44</definedName>
    <definedName name="_xlnm.Print_Area" localSheetId="187">'JAN21'!$A$1:$G$44</definedName>
    <definedName name="_xlnm.Print_Area" localSheetId="201">'JAN22'!$A$1:$G$44</definedName>
    <definedName name="_xlnm.Print_Area" localSheetId="215">'JAN23'!$A$1:$G$44</definedName>
    <definedName name="_xlnm.Print_Area" localSheetId="229">'JAN24'!$A$1:$G$44</definedName>
    <definedName name="_xlnm.Print_Area" localSheetId="236">'JUL 24'!$A$1:$G$44</definedName>
    <definedName name="_xlnm.Print_Area" localSheetId="250">'JUL 25'!$A$1:$G$44</definedName>
    <definedName name="_xlnm.Print_Area" localSheetId="264">'JUL 26'!$A$1:$G$44</definedName>
    <definedName name="_xlnm.Print_Area" localSheetId="152">'JUL18'!$A$1:$G$52</definedName>
    <definedName name="_xlnm.Print_Area" localSheetId="166">'JUL19'!$A$1:$G$48</definedName>
    <definedName name="_xlnm.Print_Area" localSheetId="180">'JUL20'!$A$1:$G$44</definedName>
    <definedName name="_xlnm.Print_Area" localSheetId="194">'JUL21'!$A$1:$G$44</definedName>
    <definedName name="_xlnm.Print_Area" localSheetId="208">'JUL22'!$A$1:$G$44</definedName>
    <definedName name="_xlnm.Print_Area" localSheetId="222">'JUL23'!$A$1:$G$44</definedName>
    <definedName name="_xlnm.Print_Area" localSheetId="234">'JUN 24'!$A$1:$G$44</definedName>
    <definedName name="_xlnm.Print_Area" localSheetId="248">'JUN 25'!$A$1:$G$44</definedName>
    <definedName name="_xlnm.Print_Area" localSheetId="262">'JUN 26'!$A$1:$G$44</definedName>
    <definedName name="_xlnm.Print_Area" localSheetId="150">'JUN18'!$A$1:$G$51</definedName>
    <definedName name="_xlnm.Print_Area" localSheetId="164">'JUN19'!$A$1:$G$47</definedName>
    <definedName name="_xlnm.Print_Area" localSheetId="178">'JUN20'!$A$1:$G$44</definedName>
    <definedName name="_xlnm.Print_Area" localSheetId="192">'JUN21'!$A$1:$G$44</definedName>
    <definedName name="_xlnm.Print_Area" localSheetId="206">'JUN22'!$A$1:$G$44</definedName>
    <definedName name="_xlnm.Print_Area" localSheetId="220">'JUN23'!$A$1:$G$44</definedName>
    <definedName name="_xlnm.Print_Area" localSheetId="247">'MAI 25'!$A$1:$G$44</definedName>
    <definedName name="_xlnm.Print_Area" localSheetId="261">'MAI 26'!$A$1:$G$44</definedName>
    <definedName name="_xlnm.Print_Area" localSheetId="149">'MAI18'!$A$1:$G$51</definedName>
    <definedName name="_xlnm.Print_Area" localSheetId="163">'MAI19'!$A$1:$G$47</definedName>
    <definedName name="_xlnm.Print_Area" localSheetId="177">'MAI20'!$A$1:$G$44</definedName>
    <definedName name="_xlnm.Print_Area" localSheetId="191">'MAI21'!$A$1:$G$44</definedName>
    <definedName name="_xlnm.Print_Area" localSheetId="205">'MAI22'!$A$1:$G$44</definedName>
    <definedName name="_xlnm.Print_Area" localSheetId="219">'MAI23'!$A$1:$G$44</definedName>
    <definedName name="_xlnm.Print_Area" localSheetId="233">'MAI24'!$A$1:$G$44</definedName>
    <definedName name="_xlnm.Print_Area" localSheetId="245">'MAR 25'!$A$1:$G$44</definedName>
    <definedName name="_xlnm.Print_Area" localSheetId="259">'MAR 26'!$A$1:$G$44</definedName>
    <definedName name="_xlnm.Print_Area" localSheetId="147">'MAR18'!$A$1:$G$53</definedName>
    <definedName name="_xlnm.Print_Area" localSheetId="161">'MAR19'!$A$1:$G$48</definedName>
    <definedName name="_xlnm.Print_Area" localSheetId="175">'MAR20'!$A$1:$G$44</definedName>
    <definedName name="_xlnm.Print_Area" localSheetId="189">'MAR21'!$A$1:$G$44</definedName>
    <definedName name="_xlnm.Print_Area" localSheetId="203">'MAR22'!$A$1:$G$44</definedName>
    <definedName name="_xlnm.Print_Area" localSheetId="217">'MAR23'!$A$1:$G$44</definedName>
    <definedName name="_xlnm.Print_Area" localSheetId="231">'MAR24'!$A$1:$G$44</definedName>
    <definedName name="_xlnm.Print_Area" localSheetId="240">'NOV 24'!$A$1:$G$44</definedName>
    <definedName name="_xlnm.Print_Area" localSheetId="254">'NOV 25'!$A$1:$G$44</definedName>
    <definedName name="_xlnm.Print_Area" localSheetId="156">'NOV18'!$A$1:$G$52</definedName>
    <definedName name="_xlnm.Print_Area" localSheetId="170">'NOV19'!$A$1:$G$48</definedName>
    <definedName name="_xlnm.Print_Area" localSheetId="184">'NOV20'!$A$1:$G$44</definedName>
    <definedName name="_xlnm.Print_Area" localSheetId="198">'NOV21'!$A$1:$G$44</definedName>
    <definedName name="_xlnm.Print_Area" localSheetId="212">'NOV22'!$A$1:$G$44</definedName>
    <definedName name="_xlnm.Print_Area" localSheetId="226">'NOV23'!$A$1:$G$44</definedName>
    <definedName name="_xlnm.Print_Area" localSheetId="239">'OUT 24'!$A$1:$G$44</definedName>
    <definedName name="_xlnm.Print_Area" localSheetId="253">'OUT 25'!$A$1:$G$44</definedName>
    <definedName name="_xlnm.Print_Area" localSheetId="155">'OUT18'!$A$1:$G$51</definedName>
    <definedName name="_xlnm.Print_Area" localSheetId="169">'OUT19'!$A$1:$G$48</definedName>
    <definedName name="_xlnm.Print_Area" localSheetId="183">'OUT20'!$A$1:$G$44</definedName>
    <definedName name="_xlnm.Print_Area" localSheetId="197">'OUT21'!$A$1:$G$44</definedName>
    <definedName name="_xlnm.Print_Area" localSheetId="211">'OUT22'!$A$1:$G$44</definedName>
    <definedName name="_xlnm.Print_Area" localSheetId="225">'OUT23'!$A$1:$G$44</definedName>
    <definedName name="_xlnm.Print_Area" localSheetId="238">'SET 24'!$A$1:$G$44</definedName>
    <definedName name="_xlnm.Print_Area" localSheetId="252">'SET 25'!$A$1:$G$44</definedName>
    <definedName name="_xlnm.Print_Area" localSheetId="140">'SET17'!$A$1:$G$48</definedName>
    <definedName name="_xlnm.Print_Area" localSheetId="154">'SET18'!$A$1:$G$51</definedName>
    <definedName name="_xlnm.Print_Area" localSheetId="168">'SET19'!$A$1:$G$48</definedName>
    <definedName name="_xlnm.Print_Area" localSheetId="182">'SET20'!$A$1:$G$44</definedName>
    <definedName name="_xlnm.Print_Area" localSheetId="196">'SET21'!$A$1:$G$44</definedName>
    <definedName name="_xlnm.Print_Area" localSheetId="210">'SET22'!$A$1:$G$44</definedName>
    <definedName name="_xlnm.Print_Area" localSheetId="224">'SET23'!$A$1:$G$44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81" l="1"/>
  <c r="E11" i="281"/>
  <c r="D11" i="281"/>
  <c r="C11" i="281"/>
  <c r="B11" i="281"/>
  <c r="G10" i="281"/>
  <c r="G9" i="281"/>
  <c r="G8" i="281"/>
  <c r="C9" i="280"/>
  <c r="D9" i="280"/>
  <c r="G9" i="280"/>
  <c r="F11" i="280"/>
  <c r="C10" i="280"/>
  <c r="D10" i="280"/>
  <c r="D8" i="280"/>
  <c r="G8" i="280"/>
  <c r="C8" i="280"/>
  <c r="C11" i="280" s="1"/>
  <c r="B11" i="280"/>
  <c r="G10" i="280"/>
  <c r="F11" i="279"/>
  <c r="E11" i="279"/>
  <c r="D11" i="279"/>
  <c r="C11" i="279"/>
  <c r="B11" i="279"/>
  <c r="G10" i="279"/>
  <c r="G9" i="279"/>
  <c r="G8" i="279"/>
  <c r="F11" i="278"/>
  <c r="E11" i="278"/>
  <c r="D11" i="278"/>
  <c r="C11" i="278"/>
  <c r="B11" i="278"/>
  <c r="G10" i="278"/>
  <c r="G9" i="278"/>
  <c r="G8" i="278"/>
  <c r="F11" i="277"/>
  <c r="E11" i="277"/>
  <c r="G11" i="277" s="1"/>
  <c r="D11" i="277"/>
  <c r="C11" i="277"/>
  <c r="B11" i="277"/>
  <c r="G10" i="277"/>
  <c r="G9" i="277"/>
  <c r="G8" i="277"/>
  <c r="F11" i="276"/>
  <c r="E11" i="276"/>
  <c r="G11" i="276" s="1"/>
  <c r="D11" i="276"/>
  <c r="C11" i="276"/>
  <c r="B11" i="276"/>
  <c r="G10" i="276"/>
  <c r="G9" i="276"/>
  <c r="G8" i="276"/>
  <c r="F11" i="275"/>
  <c r="E11" i="275"/>
  <c r="G11" i="275" s="1"/>
  <c r="D11" i="275"/>
  <c r="C11" i="275"/>
  <c r="B11" i="275"/>
  <c r="G10" i="275"/>
  <c r="G9" i="275"/>
  <c r="G8" i="275"/>
  <c r="F11" i="274"/>
  <c r="E11" i="274"/>
  <c r="G11" i="274" s="1"/>
  <c r="D11" i="274"/>
  <c r="C11" i="274"/>
  <c r="B11" i="274"/>
  <c r="G10" i="274"/>
  <c r="G9" i="274"/>
  <c r="G8" i="274"/>
  <c r="C9" i="273"/>
  <c r="D9" i="273"/>
  <c r="C10" i="273"/>
  <c r="D10" i="273"/>
  <c r="D8" i="273"/>
  <c r="C8" i="273"/>
  <c r="F11" i="273"/>
  <c r="E11" i="273"/>
  <c r="B11" i="273"/>
  <c r="G10" i="273"/>
  <c r="G8" i="273"/>
  <c r="F11" i="272"/>
  <c r="E11" i="272"/>
  <c r="D11" i="272"/>
  <c r="C11" i="272"/>
  <c r="B11" i="272"/>
  <c r="G10" i="272"/>
  <c r="G9" i="272"/>
  <c r="G8" i="272"/>
  <c r="F11" i="271"/>
  <c r="E11" i="271"/>
  <c r="D11" i="271"/>
  <c r="C11" i="271"/>
  <c r="B11" i="271"/>
  <c r="G10" i="271"/>
  <c r="G9" i="271"/>
  <c r="G8" i="271"/>
  <c r="F11" i="270"/>
  <c r="E11" i="270"/>
  <c r="D11" i="270"/>
  <c r="C11" i="270"/>
  <c r="B11" i="270"/>
  <c r="G10" i="270"/>
  <c r="G9" i="270"/>
  <c r="G8" i="270"/>
  <c r="F11" i="269"/>
  <c r="E11" i="269"/>
  <c r="D11" i="269"/>
  <c r="C11" i="269"/>
  <c r="B11" i="269"/>
  <c r="G10" i="269"/>
  <c r="G9" i="269"/>
  <c r="G8" i="269"/>
  <c r="F11" i="268"/>
  <c r="E11" i="268"/>
  <c r="D11" i="268"/>
  <c r="C11" i="268"/>
  <c r="B11" i="268"/>
  <c r="G10" i="268"/>
  <c r="G9" i="268"/>
  <c r="G8" i="268"/>
  <c r="F11" i="267"/>
  <c r="E11" i="267"/>
  <c r="D11" i="267"/>
  <c r="C11" i="267"/>
  <c r="B11" i="267"/>
  <c r="G10" i="267"/>
  <c r="G9" i="267"/>
  <c r="G8" i="267"/>
  <c r="C9" i="266"/>
  <c r="D9" i="266"/>
  <c r="C10" i="266"/>
  <c r="D10" i="266"/>
  <c r="D8" i="266"/>
  <c r="C8" i="266"/>
  <c r="F11" i="266"/>
  <c r="E11" i="266"/>
  <c r="B11" i="266"/>
  <c r="G10" i="266"/>
  <c r="G9" i="266"/>
  <c r="G8" i="266"/>
  <c r="F11" i="265"/>
  <c r="E11" i="265"/>
  <c r="D11" i="265"/>
  <c r="C11" i="265"/>
  <c r="B11" i="265"/>
  <c r="G10" i="265"/>
  <c r="G9" i="265"/>
  <c r="G8" i="265"/>
  <c r="F11" i="264"/>
  <c r="E11" i="264"/>
  <c r="D11" i="264"/>
  <c r="C11" i="264"/>
  <c r="B11" i="264"/>
  <c r="G10" i="264"/>
  <c r="G9" i="264"/>
  <c r="G8" i="264"/>
  <c r="F11" i="263"/>
  <c r="E11" i="263"/>
  <c r="D11" i="263"/>
  <c r="C11" i="263"/>
  <c r="B11" i="263"/>
  <c r="G10" i="263"/>
  <c r="G9" i="263"/>
  <c r="G8" i="263"/>
  <c r="F11" i="262"/>
  <c r="E11" i="262"/>
  <c r="D11" i="262"/>
  <c r="C11" i="262"/>
  <c r="B11" i="262"/>
  <c r="G10" i="262"/>
  <c r="G9" i="262"/>
  <c r="G8" i="262"/>
  <c r="F11" i="261"/>
  <c r="E11" i="261"/>
  <c r="D11" i="261"/>
  <c r="C11" i="261"/>
  <c r="B11" i="261"/>
  <c r="G10" i="261"/>
  <c r="G9" i="261"/>
  <c r="G8" i="261"/>
  <c r="F11" i="260"/>
  <c r="E11" i="260"/>
  <c r="D11" i="260"/>
  <c r="C11" i="260"/>
  <c r="B11" i="260"/>
  <c r="G10" i="260"/>
  <c r="G9" i="260"/>
  <c r="G8" i="260"/>
  <c r="C9" i="259"/>
  <c r="D9" i="259"/>
  <c r="G9" i="259"/>
  <c r="F11" i="259"/>
  <c r="C10" i="259"/>
  <c r="D10" i="259"/>
  <c r="G10" i="259"/>
  <c r="D8" i="259"/>
  <c r="C8" i="259"/>
  <c r="G8" i="259"/>
  <c r="G9" i="258"/>
  <c r="G10" i="258"/>
  <c r="G8" i="258"/>
  <c r="E11" i="259"/>
  <c r="B11" i="259"/>
  <c r="F11" i="258"/>
  <c r="E11" i="258"/>
  <c r="D11" i="258"/>
  <c r="C11" i="258"/>
  <c r="B11" i="258"/>
  <c r="F11" i="257"/>
  <c r="E11" i="257"/>
  <c r="D11" i="257"/>
  <c r="C11" i="257"/>
  <c r="B11" i="257"/>
  <c r="G10" i="257"/>
  <c r="G9" i="257"/>
  <c r="G8" i="257"/>
  <c r="F11" i="256"/>
  <c r="E11" i="256"/>
  <c r="D11" i="256"/>
  <c r="C11" i="256"/>
  <c r="B11" i="256"/>
  <c r="G10" i="256"/>
  <c r="G9" i="256"/>
  <c r="G8" i="256"/>
  <c r="F11" i="255"/>
  <c r="E11" i="255"/>
  <c r="D11" i="255"/>
  <c r="C11" i="255"/>
  <c r="B11" i="255"/>
  <c r="G10" i="255"/>
  <c r="G9" i="255"/>
  <c r="G8" i="255"/>
  <c r="F11" i="254"/>
  <c r="E11" i="254"/>
  <c r="D11" i="254"/>
  <c r="C11" i="254"/>
  <c r="B11" i="254"/>
  <c r="G10" i="254"/>
  <c r="G9" i="254"/>
  <c r="G8" i="254"/>
  <c r="F11" i="253"/>
  <c r="E11" i="253"/>
  <c r="B11" i="253"/>
  <c r="G10" i="253"/>
  <c r="D11" i="253"/>
  <c r="G9" i="253"/>
  <c r="G8" i="253"/>
  <c r="C11" i="253"/>
  <c r="C9" i="252"/>
  <c r="D9" i="252"/>
  <c r="E11" i="252"/>
  <c r="G9" i="252"/>
  <c r="C10" i="252"/>
  <c r="D10" i="252"/>
  <c r="G10" i="252"/>
  <c r="D8" i="252"/>
  <c r="C8" i="252"/>
  <c r="C11" i="252" s="1"/>
  <c r="G8" i="251"/>
  <c r="G9" i="251"/>
  <c r="G10" i="251"/>
  <c r="F11" i="252"/>
  <c r="B11" i="252"/>
  <c r="G8" i="252"/>
  <c r="F11" i="251"/>
  <c r="E11" i="251"/>
  <c r="D11" i="251"/>
  <c r="C11" i="251"/>
  <c r="B11" i="251"/>
  <c r="G8" i="250"/>
  <c r="G9" i="250"/>
  <c r="G10" i="250"/>
  <c r="F11" i="250"/>
  <c r="E11" i="250"/>
  <c r="D11" i="250"/>
  <c r="C11" i="250"/>
  <c r="B11" i="250"/>
  <c r="B11" i="249"/>
  <c r="C11" i="249"/>
  <c r="D11" i="249"/>
  <c r="E11" i="249"/>
  <c r="F11" i="249"/>
  <c r="G10" i="249"/>
  <c r="G9" i="249"/>
  <c r="G8" i="249"/>
  <c r="F11" i="248"/>
  <c r="E11" i="248"/>
  <c r="D11" i="248"/>
  <c r="C11" i="248"/>
  <c r="B11" i="248"/>
  <c r="G10" i="248"/>
  <c r="G9" i="248"/>
  <c r="G8" i="248"/>
  <c r="F11" i="247"/>
  <c r="E11" i="247"/>
  <c r="D11" i="247"/>
  <c r="C11" i="247"/>
  <c r="B11" i="247"/>
  <c r="G10" i="247"/>
  <c r="G9" i="247"/>
  <c r="G8" i="247"/>
  <c r="F11" i="246"/>
  <c r="E11" i="246"/>
  <c r="D11" i="246"/>
  <c r="C11" i="246"/>
  <c r="B11" i="246"/>
  <c r="G10" i="246"/>
  <c r="G9" i="246"/>
  <c r="G8" i="246"/>
  <c r="C9" i="245"/>
  <c r="D9" i="245"/>
  <c r="E11" i="245"/>
  <c r="F11" i="245"/>
  <c r="C10" i="245"/>
  <c r="D10" i="245"/>
  <c r="G10" i="245"/>
  <c r="D8" i="245"/>
  <c r="C8" i="245"/>
  <c r="B11" i="244"/>
  <c r="B11" i="245"/>
  <c r="G9" i="245"/>
  <c r="F11" i="244"/>
  <c r="E11" i="244"/>
  <c r="D11" i="244"/>
  <c r="C11" i="244"/>
  <c r="G10" i="244"/>
  <c r="G9" i="244"/>
  <c r="G8" i="244"/>
  <c r="F11" i="243"/>
  <c r="E11" i="243"/>
  <c r="D11" i="243"/>
  <c r="C11" i="243"/>
  <c r="B11" i="243"/>
  <c r="G10" i="243"/>
  <c r="G9" i="243"/>
  <c r="G8" i="243"/>
  <c r="F11" i="242"/>
  <c r="E11" i="242"/>
  <c r="D11" i="242"/>
  <c r="C11" i="242"/>
  <c r="B11" i="242"/>
  <c r="G10" i="242"/>
  <c r="G9" i="242"/>
  <c r="G8" i="242"/>
  <c r="F11" i="241"/>
  <c r="E11" i="241"/>
  <c r="D11" i="241"/>
  <c r="C11" i="241"/>
  <c r="B11" i="241"/>
  <c r="G10" i="241"/>
  <c r="G9" i="241"/>
  <c r="G8" i="241"/>
  <c r="F11" i="240"/>
  <c r="E11" i="240"/>
  <c r="D11" i="240"/>
  <c r="C11" i="240"/>
  <c r="B11" i="240"/>
  <c r="G10" i="240"/>
  <c r="G9" i="240"/>
  <c r="G8" i="240"/>
  <c r="F11" i="239"/>
  <c r="E11" i="239"/>
  <c r="D11" i="239"/>
  <c r="C11" i="239"/>
  <c r="B11" i="239"/>
  <c r="G10" i="239"/>
  <c r="G9" i="239"/>
  <c r="G8" i="239"/>
  <c r="G9" i="237"/>
  <c r="G10" i="237"/>
  <c r="G8" i="237"/>
  <c r="F8" i="238"/>
  <c r="F9" i="238"/>
  <c r="F10" i="238"/>
  <c r="E9" i="238"/>
  <c r="E10" i="238"/>
  <c r="E8" i="238"/>
  <c r="D8" i="238"/>
  <c r="D9" i="238"/>
  <c r="D10" i="238"/>
  <c r="C9" i="238"/>
  <c r="C10" i="238"/>
  <c r="C8" i="238"/>
  <c r="C8" i="231"/>
  <c r="B11" i="238"/>
  <c r="F11" i="237"/>
  <c r="E11" i="237"/>
  <c r="D11" i="237"/>
  <c r="C11" i="237"/>
  <c r="B11" i="237"/>
  <c r="F11" i="236"/>
  <c r="E11" i="236"/>
  <c r="D11" i="236"/>
  <c r="C11" i="236"/>
  <c r="B11" i="236"/>
  <c r="G10" i="236"/>
  <c r="G9" i="236"/>
  <c r="G8" i="236"/>
  <c r="B11" i="235"/>
  <c r="F11" i="235"/>
  <c r="E11" i="235"/>
  <c r="D11" i="235"/>
  <c r="C11" i="235"/>
  <c r="G10" i="235"/>
  <c r="G9" i="235"/>
  <c r="G8" i="235"/>
  <c r="F11" i="234"/>
  <c r="E11" i="234"/>
  <c r="D11" i="234"/>
  <c r="C11" i="234"/>
  <c r="G10" i="234"/>
  <c r="G9" i="234"/>
  <c r="G8" i="234"/>
  <c r="F11" i="233"/>
  <c r="E11" i="233"/>
  <c r="D11" i="233"/>
  <c r="C11" i="233"/>
  <c r="G10" i="233"/>
  <c r="G9" i="233"/>
  <c r="G8" i="233"/>
  <c r="B11" i="233"/>
  <c r="G10" i="232"/>
  <c r="G9" i="232"/>
  <c r="F11" i="232"/>
  <c r="G8" i="232"/>
  <c r="D11" i="232"/>
  <c r="C11" i="232"/>
  <c r="E9" i="231"/>
  <c r="F9" i="231"/>
  <c r="E10" i="231"/>
  <c r="F10" i="231"/>
  <c r="F8" i="231"/>
  <c r="E8" i="231"/>
  <c r="D9" i="231"/>
  <c r="D10" i="231"/>
  <c r="C9" i="231"/>
  <c r="C10" i="231"/>
  <c r="D8" i="231"/>
  <c r="B11" i="231"/>
  <c r="G9" i="230"/>
  <c r="G10" i="230"/>
  <c r="G8" i="230"/>
  <c r="B11" i="230"/>
  <c r="F11" i="230"/>
  <c r="E11" i="230"/>
  <c r="D11" i="230"/>
  <c r="C11" i="230"/>
  <c r="F11" i="229"/>
  <c r="E11" i="229"/>
  <c r="D11" i="229"/>
  <c r="C11" i="229"/>
  <c r="G10" i="229"/>
  <c r="G9" i="229"/>
  <c r="G8" i="229"/>
  <c r="F11" i="228"/>
  <c r="E11" i="228"/>
  <c r="D11" i="228"/>
  <c r="C11" i="228"/>
  <c r="G10" i="228"/>
  <c r="B10" i="229" s="1"/>
  <c r="G9" i="228"/>
  <c r="B9" i="229" s="1"/>
  <c r="G8" i="228"/>
  <c r="B8" i="229" s="1"/>
  <c r="F11" i="227"/>
  <c r="E11" i="227"/>
  <c r="D11" i="227"/>
  <c r="C11" i="227"/>
  <c r="B11" i="227"/>
  <c r="G10" i="227"/>
  <c r="B10" i="228" s="1"/>
  <c r="G9" i="227"/>
  <c r="B9" i="228" s="1"/>
  <c r="G8" i="227"/>
  <c r="B8" i="228" s="1"/>
  <c r="F11" i="226"/>
  <c r="E11" i="226"/>
  <c r="D11" i="226"/>
  <c r="C11" i="226"/>
  <c r="B11" i="226"/>
  <c r="G10" i="226"/>
  <c r="G9" i="226"/>
  <c r="G8" i="226"/>
  <c r="G10" i="225"/>
  <c r="G9" i="225"/>
  <c r="G8" i="225"/>
  <c r="F11" i="225"/>
  <c r="E11" i="225"/>
  <c r="D11" i="225"/>
  <c r="C11" i="225"/>
  <c r="B11" i="225"/>
  <c r="C9" i="224"/>
  <c r="D9" i="224"/>
  <c r="C10" i="224"/>
  <c r="D10" i="224"/>
  <c r="D8" i="224"/>
  <c r="C8" i="224"/>
  <c r="E9" i="224"/>
  <c r="F9" i="224"/>
  <c r="E10" i="224"/>
  <c r="F10" i="224"/>
  <c r="F8" i="224"/>
  <c r="E8" i="224"/>
  <c r="B11" i="224"/>
  <c r="F11" i="223"/>
  <c r="E11" i="223"/>
  <c r="D11" i="223"/>
  <c r="C11" i="223"/>
  <c r="B11" i="223"/>
  <c r="G10" i="223"/>
  <c r="G9" i="223"/>
  <c r="G8" i="223"/>
  <c r="G11" i="281" l="1"/>
  <c r="G11" i="279"/>
  <c r="E11" i="280"/>
  <c r="G11" i="280" s="1"/>
  <c r="D11" i="280"/>
  <c r="C11" i="273"/>
  <c r="C11" i="266"/>
  <c r="G11" i="267"/>
  <c r="G11" i="268"/>
  <c r="G11" i="278"/>
  <c r="D11" i="273"/>
  <c r="G9" i="273"/>
  <c r="G11" i="273"/>
  <c r="G11" i="272"/>
  <c r="G11" i="271"/>
  <c r="G11" i="270"/>
  <c r="G11" i="269"/>
  <c r="C11" i="259"/>
  <c r="G11" i="266"/>
  <c r="D11" i="266"/>
  <c r="G11" i="265"/>
  <c r="G11" i="261"/>
  <c r="G11" i="263"/>
  <c r="G11" i="264"/>
  <c r="G11" i="262"/>
  <c r="D11" i="259"/>
  <c r="G11" i="260"/>
  <c r="G11" i="259"/>
  <c r="G11" i="247"/>
  <c r="G11" i="255"/>
  <c r="G11" i="256"/>
  <c r="G11" i="258"/>
  <c r="D11" i="252"/>
  <c r="G11" i="248"/>
  <c r="G11" i="257"/>
  <c r="G11" i="254"/>
  <c r="G11" i="253"/>
  <c r="G11" i="252"/>
  <c r="G11" i="251"/>
  <c r="G11" i="250"/>
  <c r="G11" i="249"/>
  <c r="G11" i="246"/>
  <c r="G11" i="245"/>
  <c r="G11" i="244"/>
  <c r="C11" i="245"/>
  <c r="G8" i="245"/>
  <c r="D11" i="245"/>
  <c r="G9" i="238"/>
  <c r="G11" i="241"/>
  <c r="G11" i="242"/>
  <c r="G11" i="243"/>
  <c r="F11" i="238"/>
  <c r="G11" i="240"/>
  <c r="G11" i="239"/>
  <c r="G8" i="238"/>
  <c r="D11" i="238"/>
  <c r="C11" i="238"/>
  <c r="G10" i="238"/>
  <c r="E11" i="238"/>
  <c r="G11" i="236"/>
  <c r="G11" i="237"/>
  <c r="G11" i="228"/>
  <c r="G11" i="233"/>
  <c r="G11" i="235"/>
  <c r="G11" i="234"/>
  <c r="G8" i="224"/>
  <c r="E11" i="232"/>
  <c r="G11" i="232" s="1"/>
  <c r="D11" i="231"/>
  <c r="F11" i="231"/>
  <c r="G8" i="231"/>
  <c r="B8" i="232" s="1"/>
  <c r="G10" i="231"/>
  <c r="B10" i="232" s="1"/>
  <c r="C11" i="231"/>
  <c r="G9" i="231"/>
  <c r="B9" i="232" s="1"/>
  <c r="E11" i="231"/>
  <c r="C11" i="224"/>
  <c r="G11" i="226"/>
  <c r="G11" i="227"/>
  <c r="B11" i="228"/>
  <c r="G10" i="224"/>
  <c r="G11" i="225"/>
  <c r="G11" i="230"/>
  <c r="B11" i="229"/>
  <c r="G11" i="229"/>
  <c r="F11" i="224"/>
  <c r="E11" i="224"/>
  <c r="D11" i="224"/>
  <c r="G9" i="224"/>
  <c r="G11" i="223"/>
  <c r="F11" i="222"/>
  <c r="E11" i="222"/>
  <c r="D11" i="222"/>
  <c r="C11" i="222"/>
  <c r="B11" i="222"/>
  <c r="G10" i="222"/>
  <c r="G9" i="222"/>
  <c r="G8" i="222"/>
  <c r="F11" i="220"/>
  <c r="E11" i="220"/>
  <c r="D11" i="220"/>
  <c r="C11" i="220"/>
  <c r="B11" i="220"/>
  <c r="G10" i="220"/>
  <c r="G9" i="220"/>
  <c r="G8" i="220"/>
  <c r="F11" i="219"/>
  <c r="E11" i="219"/>
  <c r="D11" i="219"/>
  <c r="C11" i="219"/>
  <c r="B11" i="219"/>
  <c r="G10" i="219"/>
  <c r="G9" i="219"/>
  <c r="G8" i="219"/>
  <c r="F11" i="218"/>
  <c r="E11" i="218"/>
  <c r="D11" i="218"/>
  <c r="C11" i="218"/>
  <c r="B11" i="218"/>
  <c r="G10" i="218"/>
  <c r="G9" i="218"/>
  <c r="G8" i="218"/>
  <c r="D11" i="217"/>
  <c r="E11" i="217"/>
  <c r="B11" i="217"/>
  <c r="F11" i="217"/>
  <c r="C11" i="217"/>
  <c r="G10" i="217"/>
  <c r="G9" i="217"/>
  <c r="G8" i="217"/>
  <c r="F9" i="216"/>
  <c r="E9" i="216"/>
  <c r="D9" i="216"/>
  <c r="C9" i="216"/>
  <c r="F8" i="216"/>
  <c r="E8" i="216"/>
  <c r="D8" i="216"/>
  <c r="C8" i="216"/>
  <c r="F7" i="216"/>
  <c r="E7" i="216"/>
  <c r="D7" i="216"/>
  <c r="C7" i="216"/>
  <c r="B9" i="216"/>
  <c r="B8" i="216"/>
  <c r="B7" i="216"/>
  <c r="F11" i="214"/>
  <c r="E11" i="214"/>
  <c r="D11" i="214"/>
  <c r="C11" i="214"/>
  <c r="B11" i="214"/>
  <c r="G10" i="214"/>
  <c r="G9" i="214"/>
  <c r="G8" i="214"/>
  <c r="F11" i="213"/>
  <c r="E11" i="213"/>
  <c r="D11" i="213"/>
  <c r="C11" i="213"/>
  <c r="B11" i="213"/>
  <c r="G10" i="213"/>
  <c r="G9" i="213"/>
  <c r="G8" i="213"/>
  <c r="F11" i="212"/>
  <c r="E11" i="212"/>
  <c r="D11" i="212"/>
  <c r="C11" i="212"/>
  <c r="B11" i="212"/>
  <c r="G10" i="212"/>
  <c r="G9" i="212"/>
  <c r="G8" i="212"/>
  <c r="F11" i="211"/>
  <c r="E11" i="211"/>
  <c r="D11" i="211"/>
  <c r="C11" i="211"/>
  <c r="B11" i="211"/>
  <c r="G10" i="211"/>
  <c r="G9" i="211"/>
  <c r="G8" i="211"/>
  <c r="G11" i="238" l="1"/>
  <c r="B11" i="232"/>
  <c r="G11" i="224"/>
  <c r="G11" i="231"/>
  <c r="G7" i="216"/>
  <c r="G9" i="216"/>
  <c r="B10" i="216"/>
  <c r="G11" i="222"/>
  <c r="G11" i="220"/>
  <c r="G11" i="219"/>
  <c r="G11" i="218"/>
  <c r="G11" i="217"/>
  <c r="D10" i="216"/>
  <c r="G8" i="216"/>
  <c r="C10" i="216"/>
  <c r="G11" i="213"/>
  <c r="E10" i="216"/>
  <c r="F10" i="216"/>
  <c r="G11" i="214"/>
  <c r="G11" i="212"/>
  <c r="G11" i="211"/>
  <c r="B11" i="210"/>
  <c r="C11" i="210"/>
  <c r="D11" i="210"/>
  <c r="E11" i="210"/>
  <c r="F11" i="210"/>
  <c r="G10" i="210"/>
  <c r="G9" i="210"/>
  <c r="G8" i="210"/>
  <c r="G10" i="216" l="1"/>
  <c r="G11" i="210"/>
  <c r="F11" i="209"/>
  <c r="E11" i="209"/>
  <c r="D11" i="209"/>
  <c r="C11" i="209"/>
  <c r="B11" i="209"/>
  <c r="G10" i="209"/>
  <c r="G9" i="209"/>
  <c r="G8" i="209"/>
  <c r="G11" i="209" l="1"/>
  <c r="F9" i="208"/>
  <c r="E9" i="208"/>
  <c r="F8" i="208"/>
  <c r="E8" i="208"/>
  <c r="F7" i="208"/>
  <c r="E7" i="208"/>
  <c r="D9" i="208"/>
  <c r="D8" i="208"/>
  <c r="D7" i="208"/>
  <c r="C9" i="208"/>
  <c r="C8" i="208"/>
  <c r="C7" i="208"/>
  <c r="B9" i="208"/>
  <c r="B8" i="208"/>
  <c r="B7" i="208"/>
  <c r="F11" i="207"/>
  <c r="E11" i="207"/>
  <c r="D11" i="207"/>
  <c r="C11" i="207"/>
  <c r="B11" i="207"/>
  <c r="G10" i="207"/>
  <c r="G9" i="207"/>
  <c r="G8" i="207"/>
  <c r="G8" i="208" l="1"/>
  <c r="G9" i="208"/>
  <c r="E10" i="208"/>
  <c r="G7" i="208"/>
  <c r="D10" i="208"/>
  <c r="C10" i="208"/>
  <c r="B10" i="208"/>
  <c r="F10" i="208"/>
  <c r="G11" i="207"/>
  <c r="F11" i="206"/>
  <c r="E11" i="206"/>
  <c r="D11" i="206"/>
  <c r="C11" i="206"/>
  <c r="B11" i="206"/>
  <c r="G10" i="206"/>
  <c r="G9" i="206"/>
  <c r="G8" i="206"/>
  <c r="G10" i="208" l="1"/>
  <c r="G11" i="206"/>
  <c r="F11" i="205"/>
  <c r="E11" i="205"/>
  <c r="D11" i="205"/>
  <c r="C11" i="205"/>
  <c r="B11" i="205"/>
  <c r="G10" i="205"/>
  <c r="G9" i="205"/>
  <c r="G8" i="205"/>
  <c r="G11" i="205" l="1"/>
  <c r="F11" i="204"/>
  <c r="E11" i="204"/>
  <c r="D11" i="204"/>
  <c r="C11" i="204"/>
  <c r="B11" i="204"/>
  <c r="G10" i="204"/>
  <c r="G9" i="204"/>
  <c r="G8" i="204"/>
  <c r="G11" i="204" l="1"/>
  <c r="F11" i="203"/>
  <c r="E11" i="203"/>
  <c r="D11" i="203"/>
  <c r="C11" i="203"/>
  <c r="B11" i="203"/>
  <c r="G10" i="203"/>
  <c r="G9" i="203"/>
  <c r="G8" i="203"/>
  <c r="G11" i="203" l="1"/>
  <c r="B11" i="202"/>
  <c r="C11" i="202"/>
  <c r="D11" i="202"/>
  <c r="E11" i="202"/>
  <c r="F11" i="202"/>
  <c r="G10" i="202"/>
  <c r="G9" i="202"/>
  <c r="G8" i="202"/>
  <c r="G11" i="202" l="1"/>
  <c r="F9" i="201"/>
  <c r="F8" i="201"/>
  <c r="F7" i="201"/>
  <c r="E9" i="201"/>
  <c r="E8" i="201"/>
  <c r="E7" i="201"/>
  <c r="D9" i="201"/>
  <c r="D8" i="201"/>
  <c r="D7" i="201"/>
  <c r="C9" i="201"/>
  <c r="C8" i="201"/>
  <c r="C7" i="201"/>
  <c r="B9" i="201"/>
  <c r="B8" i="201"/>
  <c r="B7" i="201"/>
  <c r="B11" i="199"/>
  <c r="C11" i="199"/>
  <c r="D11" i="199"/>
  <c r="E11" i="199"/>
  <c r="F11" i="199"/>
  <c r="F11" i="200"/>
  <c r="E11" i="200"/>
  <c r="D11" i="200"/>
  <c r="C11" i="200"/>
  <c r="B11" i="200"/>
  <c r="G10" i="200"/>
  <c r="G9" i="200"/>
  <c r="G8" i="200"/>
  <c r="G10" i="199"/>
  <c r="G9" i="199"/>
  <c r="G8" i="199"/>
  <c r="E10" i="201" l="1"/>
  <c r="D10" i="201"/>
  <c r="G9" i="201"/>
  <c r="G11" i="200"/>
  <c r="F10" i="201"/>
  <c r="C10" i="201"/>
  <c r="B10" i="201"/>
  <c r="G8" i="201"/>
  <c r="G7" i="201"/>
  <c r="G11" i="199"/>
  <c r="F11" i="198"/>
  <c r="E11" i="198"/>
  <c r="D11" i="198"/>
  <c r="C11" i="198"/>
  <c r="B11" i="198"/>
  <c r="G10" i="198"/>
  <c r="G9" i="198"/>
  <c r="G8" i="198"/>
  <c r="G10" i="201" l="1"/>
  <c r="G11" i="198"/>
  <c r="F11" i="197"/>
  <c r="E11" i="197"/>
  <c r="D11" i="197"/>
  <c r="C11" i="197"/>
  <c r="B11" i="197"/>
  <c r="G10" i="197"/>
  <c r="G9" i="197"/>
  <c r="G8" i="197"/>
  <c r="G11" i="197" l="1"/>
  <c r="G8" i="195"/>
  <c r="G9" i="195"/>
  <c r="G10" i="195"/>
  <c r="F11" i="196" l="1"/>
  <c r="E11" i="196"/>
  <c r="D11" i="196"/>
  <c r="C11" i="196"/>
  <c r="B11" i="196"/>
  <c r="G10" i="196"/>
  <c r="G9" i="196"/>
  <c r="G8" i="196"/>
  <c r="G11" i="196" l="1"/>
  <c r="F11" i="195"/>
  <c r="E11" i="195"/>
  <c r="D11" i="195"/>
  <c r="C11" i="195"/>
  <c r="B11" i="195"/>
  <c r="G11" i="195" l="1"/>
  <c r="F9" i="194"/>
  <c r="F8" i="194"/>
  <c r="F7" i="194"/>
  <c r="E9" i="194"/>
  <c r="E8" i="194"/>
  <c r="E7" i="194"/>
  <c r="D9" i="194"/>
  <c r="D8" i="194"/>
  <c r="D7" i="194"/>
  <c r="C9" i="194"/>
  <c r="C8" i="194"/>
  <c r="C7" i="194"/>
  <c r="B9" i="194"/>
  <c r="B8" i="194"/>
  <c r="B7" i="194"/>
  <c r="B11" i="193"/>
  <c r="C11" i="193"/>
  <c r="D11" i="193"/>
  <c r="E11" i="193"/>
  <c r="F11" i="193"/>
  <c r="G10" i="193"/>
  <c r="G9" i="193"/>
  <c r="G8" i="193"/>
  <c r="G7" i="194" l="1"/>
  <c r="G9" i="194"/>
  <c r="G8" i="194"/>
  <c r="E10" i="194"/>
  <c r="F10" i="194"/>
  <c r="C10" i="194"/>
  <c r="D10" i="194"/>
  <c r="B10" i="194"/>
  <c r="G11" i="193"/>
  <c r="G8" i="192"/>
  <c r="F11" i="192"/>
  <c r="E11" i="192"/>
  <c r="D11" i="192"/>
  <c r="C11" i="192"/>
  <c r="B11" i="192"/>
  <c r="G10" i="192"/>
  <c r="G9" i="192"/>
  <c r="G11" i="192" l="1"/>
  <c r="G10" i="194"/>
  <c r="B11" i="191"/>
  <c r="F11" i="191"/>
  <c r="E11" i="191"/>
  <c r="D11" i="191"/>
  <c r="C11" i="191"/>
  <c r="G10" i="191"/>
  <c r="G9" i="191"/>
  <c r="G8" i="191"/>
  <c r="G11" i="191" l="1"/>
  <c r="G10" i="190"/>
  <c r="G9" i="190"/>
  <c r="G8" i="190"/>
  <c r="G10" i="189"/>
  <c r="G9" i="189"/>
  <c r="G8" i="189"/>
  <c r="G9" i="188"/>
  <c r="G10" i="188"/>
  <c r="G8" i="188"/>
  <c r="F11" i="190" l="1"/>
  <c r="E11" i="190"/>
  <c r="D11" i="190"/>
  <c r="C11" i="190"/>
  <c r="B11" i="190"/>
  <c r="G11" i="190" l="1"/>
  <c r="F11" i="189"/>
  <c r="E11" i="189"/>
  <c r="D11" i="189"/>
  <c r="C11" i="189"/>
  <c r="B11" i="189"/>
  <c r="G11" i="189" l="1"/>
  <c r="F11" i="188"/>
  <c r="E11" i="188"/>
  <c r="D11" i="188"/>
  <c r="C11" i="188"/>
  <c r="B11" i="188"/>
  <c r="G11" i="188" l="1"/>
  <c r="F8" i="187"/>
  <c r="F9" i="187"/>
  <c r="F10" i="187"/>
  <c r="F11" i="187"/>
  <c r="F12" i="187"/>
  <c r="F13" i="187"/>
  <c r="F14" i="187"/>
  <c r="E8" i="187"/>
  <c r="E9" i="187"/>
  <c r="E10" i="187"/>
  <c r="E11" i="187"/>
  <c r="E12" i="187"/>
  <c r="E13" i="187"/>
  <c r="E14" i="187"/>
  <c r="F7" i="187"/>
  <c r="E7" i="187"/>
  <c r="D8" i="187"/>
  <c r="D9" i="187"/>
  <c r="D10" i="187"/>
  <c r="D11" i="187"/>
  <c r="D12" i="187"/>
  <c r="D13" i="187"/>
  <c r="D14" i="187"/>
  <c r="D7" i="187"/>
  <c r="C8" i="187"/>
  <c r="C9" i="187"/>
  <c r="C10" i="187"/>
  <c r="C11" i="187"/>
  <c r="C12" i="187"/>
  <c r="C13" i="187"/>
  <c r="C14" i="187"/>
  <c r="C7" i="187"/>
  <c r="B8" i="187"/>
  <c r="B9" i="187"/>
  <c r="G9" i="187" s="1"/>
  <c r="B10" i="187"/>
  <c r="B11" i="187"/>
  <c r="B12" i="187"/>
  <c r="B13" i="187"/>
  <c r="B14" i="187"/>
  <c r="B7" i="187"/>
  <c r="E15" i="186"/>
  <c r="F15" i="186"/>
  <c r="D15" i="186"/>
  <c r="C15" i="186"/>
  <c r="B15" i="186"/>
  <c r="G8" i="187" l="1"/>
  <c r="G10" i="187"/>
  <c r="G11" i="187"/>
  <c r="G7" i="187"/>
  <c r="C15" i="187"/>
  <c r="G12" i="187"/>
  <c r="G13" i="187"/>
  <c r="E15" i="187"/>
  <c r="F15" i="187"/>
  <c r="G14" i="187"/>
  <c r="D15" i="187"/>
  <c r="B15" i="187"/>
  <c r="G15" i="186"/>
  <c r="F15" i="185"/>
  <c r="E15" i="185"/>
  <c r="D15" i="185"/>
  <c r="C15" i="185"/>
  <c r="B15" i="185"/>
  <c r="G15" i="187" l="1"/>
  <c r="G15" i="185"/>
  <c r="F15" i="184"/>
  <c r="E15" i="184"/>
  <c r="D15" i="184"/>
  <c r="C15" i="184"/>
  <c r="B15" i="184"/>
  <c r="G15" i="184" l="1"/>
  <c r="F15" i="183"/>
  <c r="E15" i="183"/>
  <c r="D15" i="183"/>
  <c r="C15" i="183"/>
  <c r="B15" i="183"/>
  <c r="G15" i="183" l="1"/>
  <c r="F15" i="182"/>
  <c r="E15" i="182"/>
  <c r="D15" i="182"/>
  <c r="C15" i="182"/>
  <c r="B15" i="182"/>
  <c r="G15" i="182" l="1"/>
  <c r="F15" i="181"/>
  <c r="E15" i="181"/>
  <c r="D15" i="181"/>
  <c r="C15" i="181"/>
  <c r="B15" i="181"/>
  <c r="G15" i="181" l="1"/>
  <c r="B8" i="180"/>
  <c r="B9" i="180"/>
  <c r="B10" i="180"/>
  <c r="B11" i="180"/>
  <c r="B12" i="180"/>
  <c r="B13" i="180"/>
  <c r="B14" i="180"/>
  <c r="B7" i="180"/>
  <c r="F8" i="180"/>
  <c r="F9" i="180"/>
  <c r="F10" i="180"/>
  <c r="F11" i="180"/>
  <c r="F12" i="180"/>
  <c r="F13" i="180"/>
  <c r="F14" i="180"/>
  <c r="F7" i="180"/>
  <c r="E8" i="180"/>
  <c r="E9" i="180"/>
  <c r="E10" i="180"/>
  <c r="E11" i="180"/>
  <c r="E12" i="180"/>
  <c r="E13" i="180"/>
  <c r="E14" i="180"/>
  <c r="E7" i="180"/>
  <c r="D8" i="180"/>
  <c r="D9" i="180"/>
  <c r="D10" i="180"/>
  <c r="D11" i="180"/>
  <c r="D12" i="180"/>
  <c r="D13" i="180"/>
  <c r="D14" i="180"/>
  <c r="D7" i="180"/>
  <c r="C8" i="180"/>
  <c r="G8" i="180" s="1"/>
  <c r="C9" i="180"/>
  <c r="C10" i="180"/>
  <c r="G10" i="180" s="1"/>
  <c r="C11" i="180"/>
  <c r="C12" i="180"/>
  <c r="C13" i="180"/>
  <c r="C14" i="180"/>
  <c r="C7" i="180"/>
  <c r="G14" i="180" l="1"/>
  <c r="G9" i="180"/>
  <c r="F15" i="180"/>
  <c r="G12" i="180"/>
  <c r="G11" i="180"/>
  <c r="G7" i="180"/>
  <c r="G13" i="180"/>
  <c r="E15" i="180"/>
  <c r="D15" i="180"/>
  <c r="C15" i="180"/>
  <c r="B15" i="180"/>
  <c r="F15" i="179"/>
  <c r="E15" i="179"/>
  <c r="D15" i="179"/>
  <c r="C15" i="179"/>
  <c r="B15" i="179"/>
  <c r="G15" i="179" l="1"/>
  <c r="G15" i="180"/>
  <c r="F15" i="178"/>
  <c r="E15" i="178"/>
  <c r="D15" i="178"/>
  <c r="C15" i="178"/>
  <c r="B15" i="178"/>
  <c r="G15" i="178" l="1"/>
  <c r="F15" i="177"/>
  <c r="E15" i="177"/>
  <c r="D15" i="177"/>
  <c r="C15" i="177"/>
  <c r="B15" i="177"/>
  <c r="G14" i="177"/>
  <c r="G13" i="177"/>
  <c r="G12" i="177"/>
  <c r="G11" i="177"/>
  <c r="G10" i="177"/>
  <c r="G9" i="177"/>
  <c r="G8" i="177"/>
  <c r="G7" i="177"/>
  <c r="G15" i="177" l="1"/>
  <c r="G14" i="176"/>
  <c r="G13" i="176"/>
  <c r="G9" i="176"/>
  <c r="F15" i="176"/>
  <c r="E15" i="176"/>
  <c r="D15" i="176"/>
  <c r="C15" i="176"/>
  <c r="B15" i="176"/>
  <c r="G12" i="176"/>
  <c r="G11" i="176"/>
  <c r="G10" i="176"/>
  <c r="G8" i="176"/>
  <c r="G7" i="176"/>
  <c r="G15" i="176" l="1"/>
  <c r="F15" i="173"/>
  <c r="E15" i="173"/>
  <c r="D15" i="173"/>
  <c r="C15" i="173"/>
  <c r="B15" i="173"/>
  <c r="G14" i="173"/>
  <c r="G13" i="173"/>
  <c r="G12" i="173"/>
  <c r="G11" i="173"/>
  <c r="G10" i="173"/>
  <c r="G9" i="173"/>
  <c r="G8" i="173"/>
  <c r="G7" i="173"/>
  <c r="G15" i="173" l="1"/>
  <c r="F15" i="172"/>
  <c r="E15" i="172"/>
  <c r="D15" i="172"/>
  <c r="C15" i="172"/>
  <c r="B15" i="172"/>
  <c r="G14" i="172"/>
  <c r="G13" i="172"/>
  <c r="G12" i="172"/>
  <c r="G11" i="172"/>
  <c r="G10" i="172"/>
  <c r="G9" i="172"/>
  <c r="G8" i="172"/>
  <c r="G7" i="172"/>
  <c r="G15" i="172" l="1"/>
  <c r="D8" i="171"/>
  <c r="D9" i="171"/>
  <c r="D10" i="171"/>
  <c r="D11" i="171"/>
  <c r="D12" i="171"/>
  <c r="D13" i="171"/>
  <c r="D14" i="171"/>
  <c r="D7" i="171"/>
  <c r="C8" i="171"/>
  <c r="C9" i="171"/>
  <c r="C10" i="171"/>
  <c r="C11" i="171"/>
  <c r="C12" i="171"/>
  <c r="C13" i="171"/>
  <c r="C14" i="171"/>
  <c r="C7" i="171"/>
  <c r="F8" i="171"/>
  <c r="F9" i="171"/>
  <c r="F10" i="171"/>
  <c r="F11" i="171"/>
  <c r="F12" i="171"/>
  <c r="F13" i="171"/>
  <c r="F14" i="171"/>
  <c r="F7" i="171"/>
  <c r="E8" i="171"/>
  <c r="E9" i="171"/>
  <c r="E10" i="171"/>
  <c r="E11" i="171"/>
  <c r="E12" i="171"/>
  <c r="E13" i="171"/>
  <c r="E14" i="171"/>
  <c r="E7" i="171"/>
  <c r="C15" i="171" l="1"/>
  <c r="D15" i="171"/>
  <c r="F15" i="171"/>
  <c r="E15" i="171"/>
  <c r="F15" i="170"/>
  <c r="E15" i="170"/>
  <c r="D15" i="170"/>
  <c r="C15" i="170"/>
  <c r="B15" i="170"/>
  <c r="G14" i="170"/>
  <c r="G13" i="170"/>
  <c r="G12" i="170"/>
  <c r="G11" i="170"/>
  <c r="G10" i="170"/>
  <c r="G9" i="170"/>
  <c r="G8" i="170"/>
  <c r="G7" i="170"/>
  <c r="G15" i="170" l="1"/>
  <c r="G8" i="169"/>
  <c r="G9" i="169"/>
  <c r="G10" i="169"/>
  <c r="G11" i="169"/>
  <c r="G12" i="169"/>
  <c r="G13" i="169"/>
  <c r="G14" i="169"/>
  <c r="G7" i="169"/>
  <c r="F15" i="169" l="1"/>
  <c r="E15" i="169"/>
  <c r="D15" i="169"/>
  <c r="C15" i="169"/>
  <c r="B15" i="169"/>
  <c r="G15" i="169" l="1"/>
  <c r="F15" i="168" l="1"/>
  <c r="E15" i="168"/>
  <c r="D15" i="168"/>
  <c r="C15" i="168"/>
  <c r="B15" i="168"/>
  <c r="G15" i="168" l="1"/>
  <c r="F15" i="166"/>
  <c r="E15" i="166"/>
  <c r="D15" i="166"/>
  <c r="C15" i="166"/>
  <c r="B15" i="166"/>
  <c r="G14" i="166"/>
  <c r="G13" i="166"/>
  <c r="G12" i="166"/>
  <c r="G11" i="166"/>
  <c r="G10" i="166"/>
  <c r="G9" i="166"/>
  <c r="G8" i="166"/>
  <c r="G7" i="166"/>
  <c r="G15" i="166" l="1"/>
  <c r="F15" i="165"/>
  <c r="E15" i="165"/>
  <c r="D15" i="165"/>
  <c r="C15" i="165"/>
  <c r="B15" i="165"/>
  <c r="G14" i="165"/>
  <c r="G13" i="165"/>
  <c r="G12" i="165"/>
  <c r="G11" i="165"/>
  <c r="G10" i="165"/>
  <c r="G9" i="165"/>
  <c r="G8" i="165"/>
  <c r="G7" i="165"/>
  <c r="G15" i="165" l="1"/>
  <c r="F7" i="164"/>
  <c r="F8" i="164"/>
  <c r="F9" i="164"/>
  <c r="F10" i="164"/>
  <c r="F11" i="164"/>
  <c r="F12" i="164"/>
  <c r="F13" i="164"/>
  <c r="F14" i="164"/>
  <c r="E8" i="164"/>
  <c r="E9" i="164"/>
  <c r="E10" i="164"/>
  <c r="E11" i="164"/>
  <c r="E12" i="164"/>
  <c r="E13" i="164"/>
  <c r="E14" i="164"/>
  <c r="E7" i="164"/>
  <c r="D7" i="164"/>
  <c r="D8" i="164"/>
  <c r="D9" i="164"/>
  <c r="D10" i="164"/>
  <c r="D11" i="164"/>
  <c r="D12" i="164"/>
  <c r="D13" i="164"/>
  <c r="D14" i="164"/>
  <c r="C8" i="164"/>
  <c r="C9" i="164"/>
  <c r="C10" i="164"/>
  <c r="C11" i="164"/>
  <c r="C12" i="164"/>
  <c r="C13" i="164"/>
  <c r="C14" i="164"/>
  <c r="C7" i="164"/>
  <c r="D15" i="164" l="1"/>
  <c r="F15" i="164"/>
  <c r="E15" i="164"/>
  <c r="C15" i="164"/>
  <c r="E15" i="163"/>
  <c r="F15" i="163"/>
  <c r="D15" i="163"/>
  <c r="C15" i="163"/>
  <c r="B15" i="163"/>
  <c r="G14" i="163"/>
  <c r="G13" i="163"/>
  <c r="G12" i="163"/>
  <c r="G11" i="163"/>
  <c r="G10" i="163"/>
  <c r="G9" i="163"/>
  <c r="G8" i="163"/>
  <c r="G7" i="163"/>
  <c r="G15" i="163" l="1"/>
  <c r="C15" i="162"/>
  <c r="D15" i="162"/>
  <c r="E15" i="162"/>
  <c r="F15" i="162"/>
  <c r="B15" i="162"/>
  <c r="G14" i="162"/>
  <c r="B14" i="171" s="1"/>
  <c r="G14" i="171" s="1"/>
  <c r="G13" i="162"/>
  <c r="B13" i="171" s="1"/>
  <c r="G13" i="171" s="1"/>
  <c r="G12" i="162"/>
  <c r="B12" i="171" s="1"/>
  <c r="G12" i="171" s="1"/>
  <c r="G11" i="162"/>
  <c r="B11" i="171" s="1"/>
  <c r="G11" i="171" s="1"/>
  <c r="G10" i="162"/>
  <c r="B10" i="171" s="1"/>
  <c r="G10" i="171" s="1"/>
  <c r="G9" i="162"/>
  <c r="B9" i="171" s="1"/>
  <c r="G9" i="171" s="1"/>
  <c r="G8" i="162"/>
  <c r="B8" i="171" s="1"/>
  <c r="G8" i="171" s="1"/>
  <c r="G7" i="162"/>
  <c r="B7" i="171" s="1"/>
  <c r="G15" i="162" l="1"/>
  <c r="B15" i="171"/>
  <c r="G15" i="171" s="1"/>
  <c r="G7" i="171"/>
  <c r="F15" i="161"/>
  <c r="E15" i="161"/>
  <c r="D15" i="161"/>
  <c r="C15" i="161"/>
  <c r="G14" i="161"/>
  <c r="G13" i="161"/>
  <c r="G12" i="161"/>
  <c r="G11" i="161"/>
  <c r="G10" i="161"/>
  <c r="G9" i="161"/>
  <c r="G8" i="161"/>
  <c r="G7" i="161"/>
  <c r="G8" i="160" l="1"/>
  <c r="B8" i="161" s="1"/>
  <c r="G9" i="160"/>
  <c r="B9" i="161" s="1"/>
  <c r="G10" i="160"/>
  <c r="B10" i="161" s="1"/>
  <c r="G11" i="160"/>
  <c r="B11" i="161" s="1"/>
  <c r="G12" i="160"/>
  <c r="B12" i="161" s="1"/>
  <c r="G13" i="160"/>
  <c r="B13" i="161" s="1"/>
  <c r="G14" i="160"/>
  <c r="B14" i="161" s="1"/>
  <c r="G7" i="160"/>
  <c r="B7" i="161" s="1"/>
  <c r="F15" i="160"/>
  <c r="E15" i="160"/>
  <c r="D15" i="160"/>
  <c r="C15" i="160"/>
  <c r="B15" i="161" l="1"/>
  <c r="G15" i="161" s="1"/>
  <c r="G14" i="158"/>
  <c r="B14" i="159" s="1"/>
  <c r="G14" i="159" s="1"/>
  <c r="B14" i="160" s="1"/>
  <c r="F15" i="159"/>
  <c r="E15" i="159"/>
  <c r="D15" i="159"/>
  <c r="C15" i="159"/>
  <c r="G11" i="159"/>
  <c r="B11" i="160" s="1"/>
  <c r="G9" i="159"/>
  <c r="B9" i="160" s="1"/>
  <c r="G12" i="158" l="1"/>
  <c r="B12" i="159" s="1"/>
  <c r="G12" i="159" s="1"/>
  <c r="B12" i="160" s="1"/>
  <c r="F15" i="158"/>
  <c r="E15" i="158"/>
  <c r="D15" i="158"/>
  <c r="C15" i="158"/>
  <c r="G13" i="157" l="1"/>
  <c r="B13" i="158" s="1"/>
  <c r="G13" i="158" s="1"/>
  <c r="B13" i="159" s="1"/>
  <c r="G13" i="159" s="1"/>
  <c r="B13" i="160" s="1"/>
  <c r="G11" i="157" l="1"/>
  <c r="B11" i="158" s="1"/>
  <c r="G11" i="158" s="1"/>
  <c r="B15" i="157"/>
  <c r="F15" i="157"/>
  <c r="E15" i="157"/>
  <c r="D15" i="157"/>
  <c r="C15" i="157"/>
  <c r="G14" i="157"/>
  <c r="G12" i="157"/>
  <c r="G10" i="157"/>
  <c r="B10" i="158" s="1"/>
  <c r="G10" i="158" s="1"/>
  <c r="B10" i="159" s="1"/>
  <c r="G10" i="159" s="1"/>
  <c r="B10" i="160" s="1"/>
  <c r="G9" i="157"/>
  <c r="B9" i="158" s="1"/>
  <c r="G9" i="158" s="1"/>
  <c r="G8" i="157"/>
  <c r="B8" i="158" s="1"/>
  <c r="G8" i="158" s="1"/>
  <c r="B8" i="159" s="1"/>
  <c r="G8" i="159" s="1"/>
  <c r="B8" i="160" s="1"/>
  <c r="G15" i="157" l="1"/>
  <c r="G7" i="157"/>
  <c r="B7" i="158" s="1"/>
  <c r="H12" i="154"/>
  <c r="D7" i="155"/>
  <c r="B15" i="158" l="1"/>
  <c r="G15" i="158" s="1"/>
  <c r="G7" i="158"/>
  <c r="B7" i="159" s="1"/>
  <c r="G14" i="150"/>
  <c r="G14" i="154"/>
  <c r="G14" i="152"/>
  <c r="H9" i="145"/>
  <c r="H10" i="145"/>
  <c r="H11" i="145"/>
  <c r="H12" i="145"/>
  <c r="H13" i="145"/>
  <c r="H14" i="145"/>
  <c r="H15" i="145"/>
  <c r="H8" i="145"/>
  <c r="G7" i="156"/>
  <c r="B7" i="164" s="1"/>
  <c r="G8" i="156"/>
  <c r="B8" i="164" s="1"/>
  <c r="G8" i="164" s="1"/>
  <c r="G9" i="156"/>
  <c r="B9" i="164" s="1"/>
  <c r="G9" i="164" s="1"/>
  <c r="G10" i="156"/>
  <c r="B10" i="164" s="1"/>
  <c r="G10" i="164" s="1"/>
  <c r="G11" i="156"/>
  <c r="B11" i="164" s="1"/>
  <c r="G11" i="164" s="1"/>
  <c r="G12" i="156"/>
  <c r="B12" i="164" s="1"/>
  <c r="G12" i="164" s="1"/>
  <c r="G13" i="156"/>
  <c r="B13" i="164" s="1"/>
  <c r="G13" i="164" s="1"/>
  <c r="D8" i="155"/>
  <c r="D9" i="155"/>
  <c r="D10" i="155"/>
  <c r="D11" i="155"/>
  <c r="D12" i="155"/>
  <c r="D13" i="155"/>
  <c r="D14" i="155"/>
  <c r="C8" i="155"/>
  <c r="C9" i="155"/>
  <c r="C10" i="155"/>
  <c r="C11" i="155"/>
  <c r="C12" i="155"/>
  <c r="C13" i="155"/>
  <c r="C14" i="155"/>
  <c r="C7" i="155"/>
  <c r="H8" i="152"/>
  <c r="H9" i="152"/>
  <c r="H10" i="152"/>
  <c r="H11" i="152"/>
  <c r="H12" i="152"/>
  <c r="H13" i="152"/>
  <c r="H14" i="152"/>
  <c r="H7" i="152"/>
  <c r="H8" i="149"/>
  <c r="H9" i="149"/>
  <c r="H10" i="149"/>
  <c r="H11" i="149"/>
  <c r="H12" i="149"/>
  <c r="H13" i="149"/>
  <c r="H14" i="149"/>
  <c r="H7" i="149"/>
  <c r="H8" i="148"/>
  <c r="H9" i="148"/>
  <c r="H10" i="148"/>
  <c r="H11" i="148"/>
  <c r="H12" i="148"/>
  <c r="H13" i="148"/>
  <c r="H14" i="148"/>
  <c r="H7" i="148"/>
  <c r="G12" i="154"/>
  <c r="G13" i="154"/>
  <c r="G12" i="152"/>
  <c r="G13" i="152"/>
  <c r="G11" i="148"/>
  <c r="G12" i="148"/>
  <c r="G13" i="148"/>
  <c r="G14" i="148"/>
  <c r="G14" i="149"/>
  <c r="G8" i="154"/>
  <c r="G9" i="154"/>
  <c r="G10" i="154"/>
  <c r="G11" i="154"/>
  <c r="G7" i="152"/>
  <c r="G8" i="152"/>
  <c r="G9" i="152"/>
  <c r="G10" i="152"/>
  <c r="G11" i="152"/>
  <c r="G7" i="154"/>
  <c r="G7" i="150"/>
  <c r="G8" i="150"/>
  <c r="G9" i="150"/>
  <c r="G10" i="150"/>
  <c r="G11" i="150"/>
  <c r="G12" i="150"/>
  <c r="G13" i="150"/>
  <c r="G7" i="149"/>
  <c r="G8" i="149"/>
  <c r="G9" i="149"/>
  <c r="G10" i="149"/>
  <c r="G11" i="149"/>
  <c r="G12" i="149"/>
  <c r="G13" i="149"/>
  <c r="G7" i="148"/>
  <c r="G8" i="148"/>
  <c r="G9" i="148"/>
  <c r="G10" i="148"/>
  <c r="F8" i="155"/>
  <c r="F9" i="155"/>
  <c r="F10" i="155"/>
  <c r="F11" i="155"/>
  <c r="F12" i="155"/>
  <c r="F13" i="155"/>
  <c r="F14" i="155"/>
  <c r="F7" i="155"/>
  <c r="E8" i="155"/>
  <c r="E9" i="155"/>
  <c r="E10" i="155"/>
  <c r="E11" i="155"/>
  <c r="E12" i="155"/>
  <c r="E13" i="155"/>
  <c r="E14" i="155"/>
  <c r="E7" i="155"/>
  <c r="G14" i="155" l="1"/>
  <c r="H15" i="149"/>
  <c r="G16" i="148"/>
  <c r="H15" i="148"/>
  <c r="H15" i="152"/>
  <c r="G7" i="164"/>
  <c r="B15" i="159"/>
  <c r="G15" i="159" s="1"/>
  <c r="G7" i="159"/>
  <c r="B7" i="160" s="1"/>
  <c r="B15" i="160" s="1"/>
  <c r="G15" i="160" s="1"/>
  <c r="G12" i="155"/>
  <c r="D15" i="156"/>
  <c r="G15" i="154" l="1"/>
  <c r="F15" i="156"/>
  <c r="E15" i="156"/>
  <c r="C15" i="156"/>
  <c r="G14" i="156" l="1"/>
  <c r="B14" i="164" s="1"/>
  <c r="B15" i="156"/>
  <c r="G15" i="156" s="1"/>
  <c r="G14" i="164" l="1"/>
  <c r="B15" i="164"/>
  <c r="G15" i="164" s="1"/>
  <c r="E15" i="155"/>
  <c r="C15" i="155"/>
  <c r="D15" i="155"/>
  <c r="F15" i="155"/>
  <c r="H8" i="147"/>
  <c r="H9" i="147"/>
  <c r="H10" i="147"/>
  <c r="H11" i="147"/>
  <c r="H12" i="147"/>
  <c r="H13" i="147"/>
  <c r="H14" i="147"/>
  <c r="H7" i="147"/>
  <c r="F15" i="154" l="1"/>
  <c r="E15" i="154"/>
  <c r="C15" i="154"/>
  <c r="B15" i="154"/>
  <c r="B15" i="152" l="1"/>
  <c r="F15" i="152"/>
  <c r="E15" i="152"/>
  <c r="D15" i="152"/>
  <c r="C15" i="152"/>
  <c r="G15" i="152" l="1"/>
  <c r="E8" i="151"/>
  <c r="F8" i="151"/>
  <c r="E9" i="151"/>
  <c r="F9" i="151"/>
  <c r="E10" i="151"/>
  <c r="F10" i="151"/>
  <c r="E11" i="151"/>
  <c r="F11" i="151"/>
  <c r="E12" i="151"/>
  <c r="F12" i="151"/>
  <c r="E13" i="151"/>
  <c r="F13" i="151"/>
  <c r="E14" i="151"/>
  <c r="F14" i="151"/>
  <c r="F7" i="151"/>
  <c r="E7" i="151"/>
  <c r="D7" i="151"/>
  <c r="D8" i="151"/>
  <c r="D9" i="151"/>
  <c r="D10" i="151"/>
  <c r="D11" i="151"/>
  <c r="D12" i="151"/>
  <c r="D13" i="151"/>
  <c r="D14" i="151"/>
  <c r="C8" i="151"/>
  <c r="C9" i="151"/>
  <c r="C10" i="151"/>
  <c r="C11" i="151"/>
  <c r="C12" i="151"/>
  <c r="C13" i="151"/>
  <c r="C14" i="151"/>
  <c r="C7" i="151"/>
  <c r="B8" i="151"/>
  <c r="B9" i="151"/>
  <c r="B10" i="151"/>
  <c r="B11" i="151"/>
  <c r="B12" i="151"/>
  <c r="B13" i="151"/>
  <c r="B14" i="151"/>
  <c r="B7" i="151"/>
  <c r="F15" i="150"/>
  <c r="E15" i="150"/>
  <c r="D15" i="150"/>
  <c r="C15" i="150"/>
  <c r="B15" i="150"/>
  <c r="G15" i="150" l="1"/>
  <c r="C15" i="151"/>
  <c r="E15" i="151"/>
  <c r="B15" i="151"/>
  <c r="F15" i="151"/>
  <c r="D15" i="151"/>
  <c r="F16" i="149"/>
  <c r="D16" i="149"/>
  <c r="C16" i="149"/>
  <c r="B16" i="149"/>
  <c r="H15" i="151" l="1"/>
  <c r="G16" i="149"/>
  <c r="E16" i="149"/>
  <c r="B16" i="148"/>
  <c r="C16" i="148"/>
  <c r="D16" i="148"/>
  <c r="E16" i="148"/>
  <c r="F16" i="148"/>
  <c r="G8" i="147" l="1"/>
  <c r="G9" i="147"/>
  <c r="G10" i="147"/>
  <c r="G11" i="147"/>
  <c r="G12" i="147"/>
  <c r="G12" i="151" s="1"/>
  <c r="G13" i="147"/>
  <c r="G14" i="147"/>
  <c r="G14" i="151" s="1"/>
  <c r="G7" i="147"/>
  <c r="F16" i="147"/>
  <c r="E16" i="147"/>
  <c r="D16" i="147"/>
  <c r="C16" i="147"/>
  <c r="B16" i="147"/>
  <c r="G7" i="151" l="1"/>
  <c r="B7" i="155"/>
  <c r="G11" i="151"/>
  <c r="B11" i="155"/>
  <c r="G11" i="155" s="1"/>
  <c r="G9" i="151"/>
  <c r="B9" i="155"/>
  <c r="G9" i="155" s="1"/>
  <c r="G13" i="151"/>
  <c r="B13" i="155"/>
  <c r="G13" i="155" s="1"/>
  <c r="G10" i="151"/>
  <c r="B10" i="155"/>
  <c r="G10" i="155" s="1"/>
  <c r="G16" i="147"/>
  <c r="G8" i="151"/>
  <c r="B8" i="155"/>
  <c r="G8" i="155" s="1"/>
  <c r="F17" i="146"/>
  <c r="E17" i="146"/>
  <c r="D17" i="146"/>
  <c r="C17" i="146"/>
  <c r="B17" i="146"/>
  <c r="G7" i="155" l="1"/>
  <c r="B15" i="155"/>
  <c r="G15" i="155" s="1"/>
  <c r="G15" i="151"/>
  <c r="I15" i="151" s="1"/>
  <c r="G17" i="146"/>
  <c r="F17" i="145"/>
  <c r="E17" i="145"/>
  <c r="D17" i="145"/>
  <c r="C17" i="145"/>
  <c r="B17" i="145"/>
  <c r="G15" i="145"/>
  <c r="G14" i="145"/>
  <c r="G13" i="145"/>
  <c r="G12" i="145"/>
  <c r="G11" i="145"/>
  <c r="G10" i="145"/>
  <c r="G9" i="145"/>
  <c r="G8" i="145"/>
  <c r="G17" i="145" l="1"/>
  <c r="F17" i="144"/>
  <c r="E17" i="144"/>
  <c r="D17" i="144"/>
  <c r="C17" i="144"/>
  <c r="B17" i="144"/>
  <c r="G15" i="144"/>
  <c r="G14" i="144"/>
  <c r="G13" i="144"/>
  <c r="G12" i="144"/>
  <c r="G11" i="144"/>
  <c r="G10" i="144"/>
  <c r="G9" i="144"/>
  <c r="G8" i="144"/>
  <c r="G17" i="144" l="1"/>
  <c r="F17" i="143"/>
  <c r="E17" i="143"/>
  <c r="D17" i="143"/>
  <c r="C17" i="143"/>
  <c r="B17" i="143"/>
  <c r="G15" i="143"/>
  <c r="G14" i="143"/>
  <c r="G13" i="143"/>
  <c r="G12" i="143"/>
  <c r="G11" i="143"/>
  <c r="G10" i="143"/>
  <c r="G9" i="143"/>
  <c r="G8" i="143"/>
  <c r="G17" i="143" l="1"/>
  <c r="D8" i="142"/>
  <c r="D9" i="142"/>
  <c r="D10" i="142"/>
  <c r="D11" i="142"/>
  <c r="D12" i="142"/>
  <c r="D13" i="142"/>
  <c r="D14" i="142"/>
  <c r="D15" i="142"/>
  <c r="C9" i="142"/>
  <c r="C10" i="142"/>
  <c r="C11" i="142"/>
  <c r="C12" i="142"/>
  <c r="C13" i="142"/>
  <c r="C14" i="142"/>
  <c r="C15" i="142"/>
  <c r="C8" i="142"/>
  <c r="F17" i="142"/>
  <c r="E17" i="142"/>
  <c r="B17" i="142"/>
  <c r="G11" i="142" l="1"/>
  <c r="G9" i="142"/>
  <c r="G13" i="142"/>
  <c r="G12" i="142"/>
  <c r="G14" i="142"/>
  <c r="G15" i="142"/>
  <c r="G10" i="142"/>
  <c r="D17" i="142"/>
  <c r="G8" i="142"/>
  <c r="C17" i="142"/>
  <c r="F17" i="141"/>
  <c r="E17" i="141"/>
  <c r="D17" i="141"/>
  <c r="C17" i="141"/>
  <c r="B17" i="141"/>
  <c r="G15" i="141"/>
  <c r="G14" i="141"/>
  <c r="G13" i="141"/>
  <c r="G12" i="141"/>
  <c r="G11" i="141"/>
  <c r="G10" i="141"/>
  <c r="G9" i="141"/>
  <c r="G8" i="141"/>
  <c r="G17" i="142" l="1"/>
  <c r="G17" i="141"/>
  <c r="F17" i="140"/>
  <c r="E17" i="140"/>
  <c r="D17" i="140"/>
  <c r="C17" i="140"/>
  <c r="B17" i="140"/>
  <c r="G15" i="140"/>
  <c r="G14" i="140"/>
  <c r="G13" i="140"/>
  <c r="G12" i="140"/>
  <c r="G11" i="140"/>
  <c r="G10" i="140"/>
  <c r="G9" i="140"/>
  <c r="G8" i="140"/>
  <c r="F17" i="139"/>
  <c r="E17" i="139"/>
  <c r="D17" i="139"/>
  <c r="C17" i="139"/>
  <c r="B17" i="139"/>
  <c r="G15" i="139"/>
  <c r="G14" i="139"/>
  <c r="G13" i="139"/>
  <c r="G12" i="139"/>
  <c r="G11" i="139"/>
  <c r="G10" i="139"/>
  <c r="G9" i="139"/>
  <c r="G8" i="139"/>
  <c r="F17" i="138"/>
  <c r="E17" i="138"/>
  <c r="D17" i="138"/>
  <c r="C17" i="138"/>
  <c r="B17" i="138"/>
  <c r="G15" i="138"/>
  <c r="G14" i="138"/>
  <c r="G13" i="138"/>
  <c r="G12" i="138"/>
  <c r="G11" i="138"/>
  <c r="G10" i="138"/>
  <c r="G9" i="138"/>
  <c r="G8" i="138"/>
  <c r="F17" i="137"/>
  <c r="E17" i="137"/>
  <c r="D17" i="137"/>
  <c r="C17" i="137"/>
  <c r="B17" i="137"/>
  <c r="G15" i="137"/>
  <c r="G14" i="137"/>
  <c r="G13" i="137"/>
  <c r="G12" i="137"/>
  <c r="G11" i="137"/>
  <c r="G10" i="137"/>
  <c r="G9" i="137"/>
  <c r="G8" i="137"/>
  <c r="F17" i="136"/>
  <c r="E17" i="136"/>
  <c r="D17" i="136"/>
  <c r="C17" i="136"/>
  <c r="B17" i="136"/>
  <c r="G15" i="136"/>
  <c r="G14" i="136"/>
  <c r="G13" i="136"/>
  <c r="G12" i="136"/>
  <c r="G11" i="136"/>
  <c r="G10" i="136"/>
  <c r="G9" i="136"/>
  <c r="G8" i="136"/>
  <c r="E17" i="135"/>
  <c r="G8" i="135"/>
  <c r="D9" i="135"/>
  <c r="D10" i="135"/>
  <c r="D11" i="135"/>
  <c r="D12" i="135"/>
  <c r="D13" i="135"/>
  <c r="D14" i="135"/>
  <c r="D15" i="135"/>
  <c r="D8" i="135"/>
  <c r="C9" i="135"/>
  <c r="C10" i="135"/>
  <c r="C11" i="135"/>
  <c r="C12" i="135"/>
  <c r="C13" i="135"/>
  <c r="C14" i="135"/>
  <c r="C15" i="135"/>
  <c r="C8" i="135"/>
  <c r="F17" i="135"/>
  <c r="G15" i="135"/>
  <c r="G14" i="135"/>
  <c r="G13" i="135"/>
  <c r="G12" i="135"/>
  <c r="G11" i="135"/>
  <c r="G10" i="135"/>
  <c r="G9" i="135"/>
  <c r="F17" i="134"/>
  <c r="E17" i="134"/>
  <c r="D17" i="134"/>
  <c r="C17" i="134"/>
  <c r="B17" i="134"/>
  <c r="G15" i="134"/>
  <c r="G14" i="134"/>
  <c r="G13" i="134"/>
  <c r="G12" i="134"/>
  <c r="G11" i="134"/>
  <c r="G10" i="134"/>
  <c r="G9" i="134"/>
  <c r="G8" i="134"/>
  <c r="F17" i="133"/>
  <c r="E17" i="133"/>
  <c r="D17" i="133"/>
  <c r="C17" i="133"/>
  <c r="B17" i="133"/>
  <c r="G17" i="133" s="1"/>
  <c r="G15" i="133"/>
  <c r="G14" i="133"/>
  <c r="G13" i="133"/>
  <c r="G12" i="133"/>
  <c r="G11" i="133"/>
  <c r="G10" i="133"/>
  <c r="G9" i="133"/>
  <c r="G8" i="133"/>
  <c r="G13" i="132"/>
  <c r="F17" i="132"/>
  <c r="E17" i="132"/>
  <c r="D17" i="132"/>
  <c r="C17" i="132"/>
  <c r="B17" i="132"/>
  <c r="G15" i="132"/>
  <c r="G14" i="132"/>
  <c r="G12" i="132"/>
  <c r="G11" i="132"/>
  <c r="G10" i="132"/>
  <c r="G9" i="132"/>
  <c r="G8" i="132"/>
  <c r="B17" i="131"/>
  <c r="C17" i="131"/>
  <c r="F17" i="131"/>
  <c r="E17" i="131"/>
  <c r="D17" i="131"/>
  <c r="G15" i="131"/>
  <c r="G14" i="131"/>
  <c r="G13" i="131"/>
  <c r="G12" i="131"/>
  <c r="G11" i="131"/>
  <c r="G10" i="131"/>
  <c r="G9" i="131"/>
  <c r="G8" i="131"/>
  <c r="G8" i="130"/>
  <c r="G9" i="130"/>
  <c r="G10" i="130"/>
  <c r="G11" i="130"/>
  <c r="G12" i="130"/>
  <c r="G13" i="130"/>
  <c r="G14" i="130"/>
  <c r="G15" i="130"/>
  <c r="B17" i="130"/>
  <c r="C17" i="130"/>
  <c r="D17" i="130"/>
  <c r="E17" i="130"/>
  <c r="F17" i="130"/>
  <c r="F17" i="129"/>
  <c r="E17" i="129"/>
  <c r="D17" i="129"/>
  <c r="C17" i="129"/>
  <c r="B17" i="129"/>
  <c r="G15" i="129"/>
  <c r="G14" i="129"/>
  <c r="G13" i="129"/>
  <c r="G12" i="129"/>
  <c r="G11" i="129"/>
  <c r="G10" i="129"/>
  <c r="G9" i="129"/>
  <c r="G8" i="129"/>
  <c r="F17" i="128"/>
  <c r="E17" i="128"/>
  <c r="D17" i="128"/>
  <c r="C17" i="128"/>
  <c r="B17" i="128"/>
  <c r="G15" i="128"/>
  <c r="G14" i="128"/>
  <c r="G13" i="128"/>
  <c r="G12" i="128"/>
  <c r="G11" i="128"/>
  <c r="G10" i="128"/>
  <c r="G9" i="128"/>
  <c r="G8" i="128"/>
  <c r="G9" i="127"/>
  <c r="B9" i="135" s="1"/>
  <c r="G10" i="127"/>
  <c r="B10" i="135" s="1"/>
  <c r="G11" i="127"/>
  <c r="B11" i="135" s="1"/>
  <c r="G12" i="127"/>
  <c r="B12" i="135" s="1"/>
  <c r="G13" i="127"/>
  <c r="G14" i="127"/>
  <c r="B14" i="135" s="1"/>
  <c r="G15" i="127"/>
  <c r="B15" i="135" s="1"/>
  <c r="G8" i="127"/>
  <c r="B8" i="135" s="1"/>
  <c r="D9" i="127"/>
  <c r="D10" i="127"/>
  <c r="D11" i="127"/>
  <c r="D12" i="127"/>
  <c r="D13" i="127"/>
  <c r="D14" i="127"/>
  <c r="D15" i="127"/>
  <c r="D8" i="127"/>
  <c r="C9" i="127"/>
  <c r="C10" i="127"/>
  <c r="C11" i="127"/>
  <c r="C12" i="127"/>
  <c r="C13" i="127"/>
  <c r="C14" i="127"/>
  <c r="C15" i="127"/>
  <c r="C8" i="127"/>
  <c r="B13" i="127"/>
  <c r="B14" i="127"/>
  <c r="B8" i="127"/>
  <c r="F17" i="127"/>
  <c r="E17" i="127"/>
  <c r="F17" i="125"/>
  <c r="E17" i="125"/>
  <c r="D17" i="125"/>
  <c r="C17" i="125"/>
  <c r="B17" i="125"/>
  <c r="G15" i="125"/>
  <c r="G14" i="125"/>
  <c r="G13" i="125"/>
  <c r="G12" i="125"/>
  <c r="G11" i="125"/>
  <c r="G10" i="125"/>
  <c r="G9" i="125"/>
  <c r="G8" i="125"/>
  <c r="F17" i="124"/>
  <c r="E17" i="124"/>
  <c r="D17" i="124"/>
  <c r="C17" i="124"/>
  <c r="B17" i="124"/>
  <c r="G15" i="124"/>
  <c r="G14" i="124"/>
  <c r="G13" i="124"/>
  <c r="G12" i="124"/>
  <c r="G11" i="124"/>
  <c r="G10" i="124"/>
  <c r="G9" i="124"/>
  <c r="G8" i="124"/>
  <c r="F17" i="123"/>
  <c r="E17" i="123"/>
  <c r="G14" i="123"/>
  <c r="G13" i="123"/>
  <c r="G10" i="123"/>
  <c r="G9" i="123"/>
  <c r="D17" i="123"/>
  <c r="C17" i="123"/>
  <c r="B17" i="123"/>
  <c r="G15" i="123"/>
  <c r="G12" i="123"/>
  <c r="G11" i="123"/>
  <c r="G8" i="123"/>
  <c r="E13" i="122"/>
  <c r="E9" i="122"/>
  <c r="D17" i="122"/>
  <c r="C17" i="122"/>
  <c r="B17" i="122"/>
  <c r="E15" i="122"/>
  <c r="E14" i="122"/>
  <c r="E12" i="122"/>
  <c r="E11" i="122"/>
  <c r="E10" i="122"/>
  <c r="E8" i="122"/>
  <c r="E8" i="121"/>
  <c r="D17" i="121"/>
  <c r="C17" i="121"/>
  <c r="B17" i="121"/>
  <c r="E15" i="121"/>
  <c r="E14" i="121"/>
  <c r="E13" i="121"/>
  <c r="E12" i="121"/>
  <c r="E11" i="121"/>
  <c r="E10" i="121"/>
  <c r="E9" i="121"/>
  <c r="D17" i="120"/>
  <c r="C17" i="120"/>
  <c r="B17" i="120"/>
  <c r="E15" i="120"/>
  <c r="E14" i="120"/>
  <c r="E13" i="120"/>
  <c r="E12" i="120"/>
  <c r="E11" i="120"/>
  <c r="E10" i="120"/>
  <c r="E9" i="120"/>
  <c r="E8" i="120"/>
  <c r="E9" i="119"/>
  <c r="E10" i="119"/>
  <c r="E11" i="119"/>
  <c r="E12" i="119"/>
  <c r="E13" i="119"/>
  <c r="E14" i="119"/>
  <c r="E15" i="119"/>
  <c r="E8" i="119"/>
  <c r="D9" i="119"/>
  <c r="D10" i="119"/>
  <c r="F10" i="119" s="1"/>
  <c r="D11" i="119"/>
  <c r="F11" i="119" s="1"/>
  <c r="D12" i="119"/>
  <c r="D13" i="119"/>
  <c r="F13" i="119" s="1"/>
  <c r="D14" i="119"/>
  <c r="F14" i="119" s="1"/>
  <c r="D15" i="119"/>
  <c r="F15" i="119" s="1"/>
  <c r="D8" i="119"/>
  <c r="F8" i="119" s="1"/>
  <c r="C17" i="119"/>
  <c r="D9" i="118"/>
  <c r="D10" i="118"/>
  <c r="D11" i="118"/>
  <c r="D12" i="118"/>
  <c r="D13" i="118"/>
  <c r="D14" i="118"/>
  <c r="D15" i="118"/>
  <c r="D8" i="118"/>
  <c r="C9" i="118"/>
  <c r="C10" i="118"/>
  <c r="C11" i="118"/>
  <c r="C12" i="118"/>
  <c r="C13" i="118"/>
  <c r="C14" i="118"/>
  <c r="C15" i="118"/>
  <c r="C8" i="118"/>
  <c r="E12" i="115"/>
  <c r="B17" i="115"/>
  <c r="D17" i="116"/>
  <c r="C17" i="116"/>
  <c r="B17" i="116"/>
  <c r="E15" i="116"/>
  <c r="E14" i="116"/>
  <c r="E13" i="116"/>
  <c r="E12" i="116"/>
  <c r="E11" i="116"/>
  <c r="E10" i="116"/>
  <c r="E9" i="116"/>
  <c r="E8" i="116"/>
  <c r="D17" i="115"/>
  <c r="C17" i="115"/>
  <c r="E15" i="115"/>
  <c r="E14" i="115"/>
  <c r="E13" i="115"/>
  <c r="E11" i="115"/>
  <c r="E10" i="115"/>
  <c r="E9" i="115"/>
  <c r="D17" i="114"/>
  <c r="C17" i="114"/>
  <c r="B17" i="114"/>
  <c r="E15" i="114"/>
  <c r="E14" i="114"/>
  <c r="E13" i="114"/>
  <c r="E12" i="114"/>
  <c r="E11" i="114"/>
  <c r="E10" i="114"/>
  <c r="E9" i="114"/>
  <c r="E8" i="114"/>
  <c r="D17" i="113"/>
  <c r="C17" i="113"/>
  <c r="B17" i="113"/>
  <c r="E15" i="113"/>
  <c r="E14" i="113"/>
  <c r="E13" i="113"/>
  <c r="E12" i="113"/>
  <c r="E11" i="113"/>
  <c r="E10" i="113"/>
  <c r="E9" i="113"/>
  <c r="E8" i="113"/>
  <c r="D17" i="112"/>
  <c r="C17" i="112"/>
  <c r="B17" i="112"/>
  <c r="E15" i="112"/>
  <c r="E14" i="112"/>
  <c r="E13" i="112"/>
  <c r="E12" i="112"/>
  <c r="E11" i="112"/>
  <c r="E10" i="112"/>
  <c r="E9" i="112"/>
  <c r="E8" i="112"/>
  <c r="D17" i="111"/>
  <c r="C17" i="111"/>
  <c r="B17" i="111"/>
  <c r="E15" i="111"/>
  <c r="E14" i="111"/>
  <c r="E13" i="111"/>
  <c r="E12" i="111"/>
  <c r="E11" i="111"/>
  <c r="E10" i="111"/>
  <c r="E9" i="111"/>
  <c r="E8" i="111"/>
  <c r="E15" i="110"/>
  <c r="E11" i="110"/>
  <c r="E9" i="110"/>
  <c r="E10" i="110"/>
  <c r="E12" i="110"/>
  <c r="E13" i="110"/>
  <c r="E14" i="110"/>
  <c r="D17" i="110"/>
  <c r="C17" i="110"/>
  <c r="B17" i="110"/>
  <c r="E8" i="110"/>
  <c r="E17" i="109"/>
  <c r="D17" i="109"/>
  <c r="C17" i="109"/>
  <c r="F15" i="109"/>
  <c r="B15" i="118" s="1"/>
  <c r="F14" i="109"/>
  <c r="B14" i="118" s="1"/>
  <c r="F13" i="109"/>
  <c r="B13" i="118" s="1"/>
  <c r="F12" i="109"/>
  <c r="B12" i="118" s="1"/>
  <c r="F11" i="109"/>
  <c r="B11" i="118" s="1"/>
  <c r="F10" i="109"/>
  <c r="B10" i="118" s="1"/>
  <c r="F9" i="109"/>
  <c r="B9" i="118" s="1"/>
  <c r="F8" i="109"/>
  <c r="B8" i="118" s="1"/>
  <c r="E17" i="108"/>
  <c r="D17" i="108"/>
  <c r="C17" i="108"/>
  <c r="F15" i="108"/>
  <c r="F14" i="108"/>
  <c r="F13" i="108"/>
  <c r="F12" i="108"/>
  <c r="F11" i="108"/>
  <c r="F10" i="108"/>
  <c r="F9" i="108"/>
  <c r="F8" i="108"/>
  <c r="E17" i="107"/>
  <c r="D17" i="107"/>
  <c r="C17" i="107"/>
  <c r="F15" i="107"/>
  <c r="F14" i="107"/>
  <c r="F13" i="107"/>
  <c r="F12" i="107"/>
  <c r="F11" i="107"/>
  <c r="F10" i="107"/>
  <c r="F9" i="107"/>
  <c r="F8" i="107"/>
  <c r="E17" i="106"/>
  <c r="D17" i="106"/>
  <c r="C17" i="106"/>
  <c r="F15" i="106"/>
  <c r="F14" i="106"/>
  <c r="F13" i="106"/>
  <c r="F12" i="106"/>
  <c r="F11" i="106"/>
  <c r="F10" i="106"/>
  <c r="F9" i="106"/>
  <c r="F8" i="106"/>
  <c r="F15" i="105"/>
  <c r="E17" i="105"/>
  <c r="D17" i="105"/>
  <c r="C17" i="105"/>
  <c r="F14" i="105"/>
  <c r="F13" i="105"/>
  <c r="F12" i="105"/>
  <c r="F11" i="105"/>
  <c r="F10" i="105"/>
  <c r="F9" i="105"/>
  <c r="F8" i="105"/>
  <c r="F15" i="104"/>
  <c r="F14" i="104"/>
  <c r="F13" i="104"/>
  <c r="F12" i="104"/>
  <c r="F11" i="104"/>
  <c r="F10" i="104"/>
  <c r="F9" i="104"/>
  <c r="F8" i="104"/>
  <c r="E17" i="104"/>
  <c r="D17" i="104"/>
  <c r="C17" i="104"/>
  <c r="F8" i="97"/>
  <c r="F15" i="97"/>
  <c r="F13" i="97"/>
  <c r="E17" i="103"/>
  <c r="D17" i="103"/>
  <c r="C17" i="103"/>
  <c r="F15" i="103"/>
  <c r="F14" i="103"/>
  <c r="F13" i="103"/>
  <c r="F12" i="103"/>
  <c r="F11" i="103"/>
  <c r="F10" i="103"/>
  <c r="F9" i="103"/>
  <c r="F8" i="103"/>
  <c r="E17" i="102"/>
  <c r="D17" i="102"/>
  <c r="C17" i="102"/>
  <c r="F15" i="102"/>
  <c r="F14" i="102"/>
  <c r="F13" i="102"/>
  <c r="F12" i="102"/>
  <c r="F11" i="102"/>
  <c r="F10" i="102"/>
  <c r="F9" i="102"/>
  <c r="F8" i="102"/>
  <c r="E17" i="101"/>
  <c r="D17" i="101"/>
  <c r="C17" i="101"/>
  <c r="F15" i="101"/>
  <c r="F14" i="101"/>
  <c r="F13" i="101"/>
  <c r="F12" i="101"/>
  <c r="F11" i="101"/>
  <c r="F10" i="101"/>
  <c r="F9" i="101"/>
  <c r="F8" i="101"/>
  <c r="E17" i="100"/>
  <c r="D17" i="100"/>
  <c r="C17" i="100"/>
  <c r="F15" i="100"/>
  <c r="F14" i="100"/>
  <c r="F13" i="100"/>
  <c r="F12" i="100"/>
  <c r="F11" i="100"/>
  <c r="F10" i="100"/>
  <c r="F9" i="100"/>
  <c r="F8" i="100"/>
  <c r="E17" i="99"/>
  <c r="D17" i="99"/>
  <c r="C17" i="99"/>
  <c r="F15" i="99"/>
  <c r="F14" i="99"/>
  <c r="F13" i="99"/>
  <c r="F12" i="99"/>
  <c r="F11" i="99"/>
  <c r="F10" i="99"/>
  <c r="F9" i="99"/>
  <c r="F8" i="99"/>
  <c r="E17" i="98"/>
  <c r="D17" i="98"/>
  <c r="C17" i="98"/>
  <c r="F15" i="98"/>
  <c r="F14" i="98"/>
  <c r="F13" i="98"/>
  <c r="F12" i="98"/>
  <c r="F11" i="98"/>
  <c r="F10" i="98"/>
  <c r="F9" i="98"/>
  <c r="F8" i="98"/>
  <c r="E17" i="97"/>
  <c r="D17" i="97"/>
  <c r="C17" i="97"/>
  <c r="F14" i="97"/>
  <c r="F12" i="97"/>
  <c r="F11" i="97"/>
  <c r="F10" i="97"/>
  <c r="C8" i="89"/>
  <c r="E17" i="95"/>
  <c r="D17" i="95"/>
  <c r="C17" i="95"/>
  <c r="F15" i="95"/>
  <c r="F14" i="95"/>
  <c r="F13" i="95"/>
  <c r="F12" i="95"/>
  <c r="F11" i="95"/>
  <c r="F10" i="95"/>
  <c r="F9" i="95"/>
  <c r="F8" i="95"/>
  <c r="E17" i="94"/>
  <c r="D17" i="94"/>
  <c r="C17" i="94"/>
  <c r="F15" i="94"/>
  <c r="F14" i="94"/>
  <c r="F13" i="94"/>
  <c r="F12" i="94"/>
  <c r="F11" i="94"/>
  <c r="F10" i="94"/>
  <c r="F9" i="94"/>
  <c r="F8" i="94"/>
  <c r="E17" i="93"/>
  <c r="D17" i="93"/>
  <c r="C17" i="93"/>
  <c r="F15" i="93"/>
  <c r="F14" i="93"/>
  <c r="F13" i="93"/>
  <c r="F12" i="93"/>
  <c r="F11" i="93"/>
  <c r="F10" i="93"/>
  <c r="F9" i="93"/>
  <c r="F8" i="93"/>
  <c r="E17" i="92"/>
  <c r="D17" i="92"/>
  <c r="C17" i="92"/>
  <c r="F15" i="92"/>
  <c r="F14" i="92"/>
  <c r="F13" i="92"/>
  <c r="F12" i="92"/>
  <c r="F11" i="92"/>
  <c r="F10" i="92"/>
  <c r="F9" i="92"/>
  <c r="F8" i="92"/>
  <c r="E17" i="91"/>
  <c r="D17" i="91"/>
  <c r="C17" i="91"/>
  <c r="F15" i="91"/>
  <c r="F14" i="91"/>
  <c r="F13" i="91"/>
  <c r="F12" i="91"/>
  <c r="F11" i="91"/>
  <c r="F10" i="91"/>
  <c r="F9" i="91"/>
  <c r="F8" i="91"/>
  <c r="E17" i="90"/>
  <c r="D17" i="90"/>
  <c r="C17" i="90"/>
  <c r="F15" i="90"/>
  <c r="F14" i="90"/>
  <c r="F13" i="90"/>
  <c r="F12" i="90"/>
  <c r="F11" i="90"/>
  <c r="F10" i="90"/>
  <c r="F9" i="90"/>
  <c r="F8" i="90"/>
  <c r="E8" i="89"/>
  <c r="E9" i="89"/>
  <c r="E10" i="89"/>
  <c r="E11" i="89"/>
  <c r="E12" i="89"/>
  <c r="E13" i="89"/>
  <c r="E14" i="89"/>
  <c r="E15" i="89"/>
  <c r="F15" i="89" s="1"/>
  <c r="D9" i="89"/>
  <c r="D10" i="89"/>
  <c r="D11" i="89"/>
  <c r="D12" i="89"/>
  <c r="D13" i="89"/>
  <c r="D14" i="89"/>
  <c r="D8" i="89"/>
  <c r="C9" i="89"/>
  <c r="C10" i="89"/>
  <c r="C11" i="89"/>
  <c r="C12" i="89"/>
  <c r="C14" i="89"/>
  <c r="E17" i="88"/>
  <c r="D17" i="88"/>
  <c r="C17" i="88"/>
  <c r="F15" i="88"/>
  <c r="F14" i="88"/>
  <c r="F13" i="88"/>
  <c r="F12" i="88"/>
  <c r="F11" i="88"/>
  <c r="F10" i="88"/>
  <c r="F9" i="88"/>
  <c r="F8" i="88"/>
  <c r="F8" i="86"/>
  <c r="F9" i="86"/>
  <c r="F10" i="86"/>
  <c r="F11" i="86"/>
  <c r="F12" i="86"/>
  <c r="F13" i="86"/>
  <c r="F14" i="86"/>
  <c r="F15" i="86"/>
  <c r="C17" i="86"/>
  <c r="D17" i="86"/>
  <c r="E17" i="86"/>
  <c r="F8" i="85"/>
  <c r="F9" i="85"/>
  <c r="F10" i="85"/>
  <c r="F11" i="85"/>
  <c r="F12" i="85"/>
  <c r="F13" i="85"/>
  <c r="F14" i="85"/>
  <c r="F15" i="85"/>
  <c r="C17" i="85"/>
  <c r="D17" i="85"/>
  <c r="E17" i="85"/>
  <c r="F8" i="84"/>
  <c r="F9" i="84"/>
  <c r="F10" i="84"/>
  <c r="F11" i="84"/>
  <c r="F12" i="84"/>
  <c r="F13" i="84"/>
  <c r="F14" i="84"/>
  <c r="F15" i="84"/>
  <c r="C17" i="84"/>
  <c r="D17" i="84"/>
  <c r="E17" i="84"/>
  <c r="F8" i="83"/>
  <c r="F9" i="83"/>
  <c r="F10" i="83"/>
  <c r="F11" i="83"/>
  <c r="F12" i="83"/>
  <c r="F13" i="83"/>
  <c r="F14" i="83"/>
  <c r="F15" i="83"/>
  <c r="C17" i="83"/>
  <c r="D17" i="83"/>
  <c r="E17" i="83"/>
  <c r="F8" i="82"/>
  <c r="F9" i="82"/>
  <c r="F10" i="82"/>
  <c r="F11" i="82"/>
  <c r="F12" i="82"/>
  <c r="F13" i="82"/>
  <c r="F14" i="82"/>
  <c r="F15" i="82"/>
  <c r="C17" i="82"/>
  <c r="D17" i="82"/>
  <c r="E17" i="82"/>
  <c r="F8" i="81"/>
  <c r="F9" i="81"/>
  <c r="F10" i="81"/>
  <c r="F11" i="81"/>
  <c r="F12" i="81"/>
  <c r="F13" i="81"/>
  <c r="F14" i="81"/>
  <c r="F15" i="81"/>
  <c r="C17" i="81"/>
  <c r="D17" i="81"/>
  <c r="E17" i="81"/>
  <c r="F8" i="80"/>
  <c r="F9" i="80"/>
  <c r="F10" i="80"/>
  <c r="F11" i="80"/>
  <c r="F12" i="80"/>
  <c r="F13" i="80"/>
  <c r="F14" i="80"/>
  <c r="F15" i="80"/>
  <c r="C17" i="80"/>
  <c r="D17" i="80"/>
  <c r="E17" i="80"/>
  <c r="F8" i="79"/>
  <c r="F9" i="79"/>
  <c r="F10" i="79"/>
  <c r="F11" i="79"/>
  <c r="F12" i="79"/>
  <c r="F13" i="79"/>
  <c r="F14" i="79"/>
  <c r="F15" i="79"/>
  <c r="C17" i="79"/>
  <c r="D17" i="79"/>
  <c r="E17" i="79"/>
  <c r="F8" i="78"/>
  <c r="F9" i="78"/>
  <c r="F10" i="78"/>
  <c r="F11" i="78"/>
  <c r="F12" i="78"/>
  <c r="F13" i="78"/>
  <c r="F14" i="78"/>
  <c r="F15" i="78"/>
  <c r="C17" i="78"/>
  <c r="D17" i="78"/>
  <c r="E17" i="78"/>
  <c r="F8" i="77"/>
  <c r="F9" i="77"/>
  <c r="F10" i="77"/>
  <c r="F11" i="77"/>
  <c r="F12" i="77"/>
  <c r="F13" i="77"/>
  <c r="F14" i="77"/>
  <c r="F15" i="77"/>
  <c r="C17" i="77"/>
  <c r="D17" i="77"/>
  <c r="E17" i="77"/>
  <c r="F8" i="76"/>
  <c r="F9" i="76"/>
  <c r="F10" i="76"/>
  <c r="F11" i="76"/>
  <c r="F12" i="76"/>
  <c r="F13" i="76"/>
  <c r="F14" i="76"/>
  <c r="F15" i="76"/>
  <c r="C17" i="76"/>
  <c r="D17" i="76"/>
  <c r="E17" i="76"/>
  <c r="F8" i="75"/>
  <c r="F9" i="75"/>
  <c r="F10" i="75"/>
  <c r="F11" i="75"/>
  <c r="F12" i="75"/>
  <c r="F13" i="75"/>
  <c r="F14" i="75"/>
  <c r="F15" i="75"/>
  <c r="C17" i="75"/>
  <c r="D17" i="75"/>
  <c r="E17" i="75"/>
  <c r="F8" i="74"/>
  <c r="F9" i="74"/>
  <c r="F10" i="74"/>
  <c r="F11" i="74"/>
  <c r="F12" i="74"/>
  <c r="F13" i="74"/>
  <c r="F14" i="74"/>
  <c r="F15" i="74"/>
  <c r="C17" i="74"/>
  <c r="D17" i="74"/>
  <c r="E17" i="74"/>
  <c r="F8" i="72"/>
  <c r="F9" i="72"/>
  <c r="F10" i="72"/>
  <c r="F11" i="72"/>
  <c r="F12" i="72"/>
  <c r="F13" i="72"/>
  <c r="F14" i="72"/>
  <c r="F15" i="72"/>
  <c r="C17" i="72"/>
  <c r="D17" i="72"/>
  <c r="E17" i="72"/>
  <c r="F8" i="71"/>
  <c r="F9" i="71"/>
  <c r="F10" i="71"/>
  <c r="F11" i="71"/>
  <c r="F12" i="71"/>
  <c r="F13" i="71"/>
  <c r="F14" i="71"/>
  <c r="F15" i="71"/>
  <c r="C17" i="71"/>
  <c r="D17" i="71"/>
  <c r="E17" i="71"/>
  <c r="F8" i="70"/>
  <c r="F9" i="70"/>
  <c r="F10" i="70"/>
  <c r="F11" i="70"/>
  <c r="F12" i="70"/>
  <c r="F13" i="70"/>
  <c r="F14" i="70"/>
  <c r="F15" i="70"/>
  <c r="C17" i="70"/>
  <c r="D17" i="70"/>
  <c r="E17" i="70"/>
  <c r="F8" i="65"/>
  <c r="F9" i="65"/>
  <c r="F10" i="65"/>
  <c r="F11" i="65"/>
  <c r="F12" i="65"/>
  <c r="F13" i="65"/>
  <c r="F14" i="65"/>
  <c r="F15" i="65"/>
  <c r="C17" i="65"/>
  <c r="D17" i="65"/>
  <c r="E17" i="65"/>
  <c r="F8" i="62"/>
  <c r="F9" i="62"/>
  <c r="F10" i="62"/>
  <c r="F11" i="62"/>
  <c r="F12" i="62"/>
  <c r="F13" i="62"/>
  <c r="F14" i="62"/>
  <c r="C16" i="62"/>
  <c r="D16" i="62"/>
  <c r="E16" i="62"/>
  <c r="F8" i="61"/>
  <c r="F9" i="61"/>
  <c r="F10" i="61"/>
  <c r="F11" i="61"/>
  <c r="F12" i="61"/>
  <c r="F13" i="61"/>
  <c r="F14" i="61"/>
  <c r="C16" i="61"/>
  <c r="D16" i="61"/>
  <c r="E16" i="61"/>
  <c r="F8" i="69"/>
  <c r="F9" i="69"/>
  <c r="F10" i="69"/>
  <c r="F11" i="69"/>
  <c r="F12" i="69"/>
  <c r="F13" i="69"/>
  <c r="F14" i="69"/>
  <c r="C16" i="69"/>
  <c r="D16" i="69"/>
  <c r="E16" i="69"/>
  <c r="D8" i="63"/>
  <c r="E8" i="63"/>
  <c r="D9" i="63"/>
  <c r="E9" i="63"/>
  <c r="D10" i="63"/>
  <c r="E10" i="63"/>
  <c r="D11" i="63"/>
  <c r="E11" i="63"/>
  <c r="D12" i="63"/>
  <c r="F12" i="63" s="1"/>
  <c r="D13" i="63"/>
  <c r="E13" i="63"/>
  <c r="D14" i="63"/>
  <c r="E14" i="63"/>
  <c r="C16" i="63"/>
  <c r="F8" i="60"/>
  <c r="F9" i="60"/>
  <c r="F10" i="60"/>
  <c r="F11" i="60"/>
  <c r="F12" i="60"/>
  <c r="F13" i="60"/>
  <c r="F14" i="60"/>
  <c r="C16" i="60"/>
  <c r="D16" i="60"/>
  <c r="E16" i="60"/>
  <c r="F8" i="59"/>
  <c r="F9" i="59"/>
  <c r="F10" i="59"/>
  <c r="F11" i="59"/>
  <c r="F12" i="59"/>
  <c r="F13" i="59"/>
  <c r="F14" i="59"/>
  <c r="C16" i="59"/>
  <c r="D16" i="59"/>
  <c r="E16" i="59"/>
  <c r="F8" i="58"/>
  <c r="F9" i="58"/>
  <c r="F10" i="58"/>
  <c r="F11" i="58"/>
  <c r="F12" i="58"/>
  <c r="F13" i="58"/>
  <c r="F14" i="58"/>
  <c r="C16" i="58"/>
  <c r="D16" i="58"/>
  <c r="E16" i="58"/>
  <c r="F8" i="57"/>
  <c r="F9" i="57"/>
  <c r="F10" i="57"/>
  <c r="F11" i="57"/>
  <c r="F12" i="57"/>
  <c r="F13" i="57"/>
  <c r="F14" i="57"/>
  <c r="C16" i="57"/>
  <c r="D16" i="57"/>
  <c r="E16" i="57"/>
  <c r="F8" i="56"/>
  <c r="F9" i="56"/>
  <c r="F10" i="56"/>
  <c r="F11" i="56"/>
  <c r="F12" i="56"/>
  <c r="F13" i="56"/>
  <c r="F14" i="56"/>
  <c r="C16" i="56"/>
  <c r="D16" i="56"/>
  <c r="E16" i="56"/>
  <c r="F8" i="55"/>
  <c r="F9" i="55"/>
  <c r="F10" i="55"/>
  <c r="F11" i="55"/>
  <c r="F12" i="55"/>
  <c r="F13" i="55"/>
  <c r="F14" i="55"/>
  <c r="C16" i="55"/>
  <c r="D16" i="55"/>
  <c r="E16" i="55"/>
  <c r="C8" i="54"/>
  <c r="D8" i="54"/>
  <c r="E8" i="54"/>
  <c r="C9" i="54"/>
  <c r="D9" i="54"/>
  <c r="E9" i="54"/>
  <c r="C10" i="54"/>
  <c r="D10" i="54"/>
  <c r="E10" i="54"/>
  <c r="C11" i="54"/>
  <c r="D11" i="54"/>
  <c r="E11" i="54"/>
  <c r="C12" i="54"/>
  <c r="D12" i="54"/>
  <c r="E12" i="54"/>
  <c r="C13" i="54"/>
  <c r="D13" i="54"/>
  <c r="E13" i="54"/>
  <c r="C14" i="54"/>
  <c r="D14" i="54"/>
  <c r="E14" i="54"/>
  <c r="F8" i="53"/>
  <c r="F9" i="53"/>
  <c r="F10" i="53"/>
  <c r="F11" i="53"/>
  <c r="F12" i="53"/>
  <c r="F13" i="53"/>
  <c r="F14" i="53"/>
  <c r="C16" i="53"/>
  <c r="D16" i="53"/>
  <c r="N8" i="54" s="1"/>
  <c r="E16" i="53"/>
  <c r="N10" i="54" s="1"/>
  <c r="F8" i="52"/>
  <c r="F9" i="52"/>
  <c r="F10" i="52"/>
  <c r="F11" i="52"/>
  <c r="F12" i="52"/>
  <c r="F13" i="52"/>
  <c r="F14" i="52"/>
  <c r="C16" i="52"/>
  <c r="D16" i="52"/>
  <c r="M8" i="54" s="1"/>
  <c r="E16" i="52"/>
  <c r="M10" i="54" s="1"/>
  <c r="F8" i="51"/>
  <c r="F9" i="51"/>
  <c r="F10" i="51"/>
  <c r="F11" i="51"/>
  <c r="F12" i="51"/>
  <c r="F13" i="51"/>
  <c r="F14" i="51"/>
  <c r="C16" i="51"/>
  <c r="D16" i="51"/>
  <c r="L7" i="54" s="1"/>
  <c r="E16" i="51"/>
  <c r="L11" i="54" s="1"/>
  <c r="F8" i="50"/>
  <c r="F9" i="50"/>
  <c r="F10" i="50"/>
  <c r="F11" i="50"/>
  <c r="F12" i="50"/>
  <c r="F13" i="50"/>
  <c r="F14" i="50"/>
  <c r="C16" i="50"/>
  <c r="D16" i="50"/>
  <c r="K8" i="54" s="1"/>
  <c r="E16" i="50"/>
  <c r="K11" i="54" s="1"/>
  <c r="F8" i="49"/>
  <c r="F9" i="49"/>
  <c r="F10" i="49"/>
  <c r="F11" i="49"/>
  <c r="F12" i="49"/>
  <c r="F13" i="49"/>
  <c r="F14" i="49"/>
  <c r="C16" i="49"/>
  <c r="D16" i="49"/>
  <c r="J7" i="54" s="1"/>
  <c r="E16" i="49"/>
  <c r="J11" i="54" s="1"/>
  <c r="F8" i="48"/>
  <c r="F9" i="48"/>
  <c r="F10" i="48"/>
  <c r="F11" i="48"/>
  <c r="F12" i="48"/>
  <c r="F13" i="48"/>
  <c r="F14" i="48"/>
  <c r="C16" i="48"/>
  <c r="D16" i="48"/>
  <c r="I8" i="54" s="1"/>
  <c r="E16" i="48"/>
  <c r="I11" i="54" s="1"/>
  <c r="F8" i="47"/>
  <c r="F9" i="47"/>
  <c r="F10" i="47"/>
  <c r="F11" i="47"/>
  <c r="F12" i="47"/>
  <c r="F13" i="47"/>
  <c r="F14" i="47"/>
  <c r="C16" i="47"/>
  <c r="D16" i="47"/>
  <c r="E16" i="47"/>
  <c r="F8" i="46"/>
  <c r="F9" i="46"/>
  <c r="F10" i="46"/>
  <c r="F11" i="46"/>
  <c r="F12" i="46"/>
  <c r="F13" i="46"/>
  <c r="F14" i="46"/>
  <c r="C16" i="46"/>
  <c r="D16" i="46"/>
  <c r="E16" i="46"/>
  <c r="F8" i="45"/>
  <c r="F9" i="45"/>
  <c r="F10" i="45"/>
  <c r="F11" i="45"/>
  <c r="F12" i="45"/>
  <c r="F13" i="45"/>
  <c r="F14" i="45"/>
  <c r="C16" i="45"/>
  <c r="D16" i="45"/>
  <c r="E16" i="45"/>
  <c r="F8" i="44"/>
  <c r="F9" i="44"/>
  <c r="F10" i="44"/>
  <c r="F11" i="44"/>
  <c r="F12" i="44"/>
  <c r="F13" i="44"/>
  <c r="F14" i="44"/>
  <c r="C16" i="44"/>
  <c r="D16" i="44"/>
  <c r="E16" i="44"/>
  <c r="F8" i="43"/>
  <c r="F9" i="43"/>
  <c r="F10" i="43"/>
  <c r="F11" i="43"/>
  <c r="F12" i="43"/>
  <c r="F13" i="43"/>
  <c r="F14" i="43"/>
  <c r="C16" i="43"/>
  <c r="D16" i="43"/>
  <c r="E16" i="43"/>
  <c r="F8" i="42"/>
  <c r="F9" i="42"/>
  <c r="F10" i="42"/>
  <c r="F11" i="42"/>
  <c r="F12" i="42"/>
  <c r="F13" i="42"/>
  <c r="F14" i="42"/>
  <c r="C16" i="42"/>
  <c r="D16" i="42"/>
  <c r="E16" i="42"/>
  <c r="F8" i="41"/>
  <c r="F9" i="41"/>
  <c r="F10" i="41"/>
  <c r="F11" i="41"/>
  <c r="F12" i="41"/>
  <c r="F13" i="41"/>
  <c r="F14" i="41"/>
  <c r="C16" i="41"/>
  <c r="D16" i="41"/>
  <c r="E16" i="41"/>
  <c r="F8" i="40"/>
  <c r="F9" i="40"/>
  <c r="F10" i="40"/>
  <c r="F11" i="40"/>
  <c r="F12" i="40"/>
  <c r="F13" i="40"/>
  <c r="F14" i="40"/>
  <c r="C16" i="40"/>
  <c r="D16" i="40"/>
  <c r="E16" i="40"/>
  <c r="F8" i="39"/>
  <c r="F9" i="39"/>
  <c r="F10" i="39"/>
  <c r="F11" i="39"/>
  <c r="F12" i="39"/>
  <c r="F13" i="39"/>
  <c r="F14" i="39"/>
  <c r="C16" i="39"/>
  <c r="D16" i="39"/>
  <c r="E16" i="39"/>
  <c r="F8" i="38"/>
  <c r="F9" i="38"/>
  <c r="F10" i="38"/>
  <c r="F11" i="38"/>
  <c r="F12" i="38"/>
  <c r="F13" i="38"/>
  <c r="F14" i="38"/>
  <c r="C16" i="38"/>
  <c r="D16" i="38"/>
  <c r="E16" i="38"/>
  <c r="F8" i="37"/>
  <c r="F9" i="37"/>
  <c r="F10" i="37"/>
  <c r="F11" i="37"/>
  <c r="F12" i="37"/>
  <c r="F13" i="37"/>
  <c r="F14" i="37"/>
  <c r="C16" i="37"/>
  <c r="D16" i="37"/>
  <c r="E16" i="37"/>
  <c r="F8" i="36"/>
  <c r="F9" i="36"/>
  <c r="F10" i="36"/>
  <c r="F11" i="36"/>
  <c r="F12" i="36"/>
  <c r="F13" i="36"/>
  <c r="F14" i="36"/>
  <c r="C16" i="36"/>
  <c r="D16" i="36"/>
  <c r="E16" i="36"/>
  <c r="F8" i="34"/>
  <c r="F9" i="34"/>
  <c r="F10" i="34"/>
  <c r="F11" i="34"/>
  <c r="F12" i="34"/>
  <c r="F13" i="34"/>
  <c r="F14" i="34"/>
  <c r="C16" i="34"/>
  <c r="D16" i="34"/>
  <c r="E16" i="34"/>
  <c r="F8" i="35"/>
  <c r="F9" i="35"/>
  <c r="F10" i="35"/>
  <c r="F11" i="35"/>
  <c r="F12" i="35"/>
  <c r="F13" i="35"/>
  <c r="F14" i="35"/>
  <c r="C16" i="35"/>
  <c r="D16" i="35"/>
  <c r="E16" i="35"/>
  <c r="F8" i="33"/>
  <c r="F9" i="33"/>
  <c r="F10" i="33"/>
  <c r="F11" i="33"/>
  <c r="F12" i="33"/>
  <c r="F13" i="33"/>
  <c r="F14" i="33"/>
  <c r="C16" i="33"/>
  <c r="D16" i="33"/>
  <c r="E16" i="33"/>
  <c r="C16" i="32"/>
  <c r="D16" i="32"/>
  <c r="E16" i="32"/>
  <c r="F16" i="32"/>
  <c r="C16" i="31"/>
  <c r="D16" i="31"/>
  <c r="E16" i="31"/>
  <c r="F16" i="31"/>
  <c r="C16" i="30"/>
  <c r="D16" i="30"/>
  <c r="E16" i="30"/>
  <c r="F16" i="30"/>
  <c r="C16" i="29"/>
  <c r="D16" i="29"/>
  <c r="E16" i="29"/>
  <c r="F16" i="29"/>
  <c r="C16" i="28"/>
  <c r="D16" i="28"/>
  <c r="E16" i="28"/>
  <c r="F16" i="28"/>
  <c r="C16" i="27"/>
  <c r="D16" i="27"/>
  <c r="E16" i="27"/>
  <c r="F16" i="27"/>
  <c r="C16" i="26"/>
  <c r="D16" i="26"/>
  <c r="E16" i="26"/>
  <c r="F16" i="26"/>
  <c r="C16" i="25"/>
  <c r="D16" i="25"/>
  <c r="E16" i="25"/>
  <c r="F16" i="25"/>
  <c r="C16" i="24"/>
  <c r="D16" i="24"/>
  <c r="E16" i="24"/>
  <c r="F16" i="24"/>
  <c r="C16" i="23"/>
  <c r="D16" i="23"/>
  <c r="E16" i="23"/>
  <c r="F16" i="23"/>
  <c r="C16" i="22"/>
  <c r="D16" i="22"/>
  <c r="E16" i="22"/>
  <c r="F16" i="22"/>
  <c r="F8" i="21"/>
  <c r="F9" i="21"/>
  <c r="F10" i="21"/>
  <c r="F11" i="21"/>
  <c r="F12" i="21"/>
  <c r="F13" i="21"/>
  <c r="F14" i="21"/>
  <c r="C16" i="21"/>
  <c r="D16" i="21"/>
  <c r="E16" i="21"/>
  <c r="F8" i="20"/>
  <c r="F9" i="20"/>
  <c r="F10" i="20"/>
  <c r="F12" i="20"/>
  <c r="F13" i="20"/>
  <c r="F14" i="20"/>
  <c r="C16" i="20"/>
  <c r="D16" i="20"/>
  <c r="E16" i="20"/>
  <c r="F8" i="19"/>
  <c r="F9" i="19"/>
  <c r="F10" i="19"/>
  <c r="F11" i="19"/>
  <c r="F12" i="19"/>
  <c r="F13" i="19"/>
  <c r="F14" i="19"/>
  <c r="C16" i="19"/>
  <c r="D16" i="19"/>
  <c r="E16" i="19"/>
  <c r="F8" i="18"/>
  <c r="F9" i="18"/>
  <c r="F10" i="18"/>
  <c r="F11" i="18"/>
  <c r="F12" i="18"/>
  <c r="F13" i="18"/>
  <c r="F14" i="18"/>
  <c r="C16" i="18"/>
  <c r="D16" i="18"/>
  <c r="E16" i="18"/>
  <c r="F8" i="17"/>
  <c r="F9" i="17"/>
  <c r="F10" i="17"/>
  <c r="F11" i="17"/>
  <c r="F12" i="17"/>
  <c r="F13" i="17"/>
  <c r="F14" i="17"/>
  <c r="C16" i="17"/>
  <c r="D16" i="17"/>
  <c r="E16" i="17"/>
  <c r="F8" i="16"/>
  <c r="F9" i="16"/>
  <c r="F10" i="16"/>
  <c r="F11" i="16"/>
  <c r="F12" i="16"/>
  <c r="F13" i="16"/>
  <c r="F14" i="16"/>
  <c r="C16" i="16"/>
  <c r="D16" i="16"/>
  <c r="E16" i="16"/>
  <c r="F8" i="15"/>
  <c r="F9" i="15"/>
  <c r="F10" i="15"/>
  <c r="F11" i="15"/>
  <c r="F12" i="15"/>
  <c r="F13" i="15"/>
  <c r="F14" i="15"/>
  <c r="C16" i="15"/>
  <c r="D16" i="15"/>
  <c r="E16" i="15"/>
  <c r="F8" i="13"/>
  <c r="F9" i="13"/>
  <c r="F10" i="13"/>
  <c r="F11" i="13"/>
  <c r="F12" i="13"/>
  <c r="F13" i="13"/>
  <c r="F14" i="13"/>
  <c r="C16" i="13"/>
  <c r="D16" i="13"/>
  <c r="E16" i="13"/>
  <c r="F8" i="12"/>
  <c r="F9" i="12"/>
  <c r="F10" i="12"/>
  <c r="F11" i="12"/>
  <c r="F12" i="12"/>
  <c r="F13" i="12"/>
  <c r="F14" i="12"/>
  <c r="C16" i="12"/>
  <c r="D16" i="12"/>
  <c r="E16" i="12"/>
  <c r="D16" i="11"/>
  <c r="E16" i="11"/>
  <c r="D16" i="10"/>
  <c r="E16" i="10"/>
  <c r="D16" i="9"/>
  <c r="E16" i="9"/>
  <c r="F8" i="8"/>
  <c r="C8" i="9" s="1"/>
  <c r="F8" i="9" s="1"/>
  <c r="F9" i="8"/>
  <c r="C9" i="9" s="1"/>
  <c r="F9" i="9" s="1"/>
  <c r="C9" i="10" s="1"/>
  <c r="F9" i="10" s="1"/>
  <c r="C9" i="11" s="1"/>
  <c r="F9" i="11" s="1"/>
  <c r="F10" i="8"/>
  <c r="C10" i="9" s="1"/>
  <c r="F10" i="9" s="1"/>
  <c r="C10" i="10" s="1"/>
  <c r="F10" i="10" s="1"/>
  <c r="C10" i="11" s="1"/>
  <c r="F10" i="11" s="1"/>
  <c r="F11" i="8"/>
  <c r="C11" i="9" s="1"/>
  <c r="F11" i="9" s="1"/>
  <c r="C11" i="10" s="1"/>
  <c r="F11" i="10" s="1"/>
  <c r="C11" i="11" s="1"/>
  <c r="F11" i="11" s="1"/>
  <c r="F12" i="8"/>
  <c r="C12" i="9" s="1"/>
  <c r="F12" i="9" s="1"/>
  <c r="C12" i="10" s="1"/>
  <c r="F12" i="10" s="1"/>
  <c r="C12" i="11" s="1"/>
  <c r="F12" i="11" s="1"/>
  <c r="F13" i="8"/>
  <c r="C13" i="9" s="1"/>
  <c r="F13" i="9" s="1"/>
  <c r="C13" i="10" s="1"/>
  <c r="F13" i="10" s="1"/>
  <c r="C13" i="11" s="1"/>
  <c r="F13" i="11" s="1"/>
  <c r="F14" i="8"/>
  <c r="C16" i="8"/>
  <c r="D16" i="8"/>
  <c r="E16" i="8"/>
  <c r="F8" i="7"/>
  <c r="F9" i="7"/>
  <c r="F10" i="7"/>
  <c r="F11" i="7"/>
  <c r="F12" i="7"/>
  <c r="F13" i="7"/>
  <c r="F14" i="7"/>
  <c r="C16" i="7"/>
  <c r="D16" i="7"/>
  <c r="E16" i="7"/>
  <c r="F8" i="6"/>
  <c r="F9" i="6"/>
  <c r="F10" i="6"/>
  <c r="F11" i="6"/>
  <c r="F12" i="6"/>
  <c r="D13" i="6"/>
  <c r="F13" i="6" s="1"/>
  <c r="D14" i="6"/>
  <c r="F14" i="6" s="1"/>
  <c r="C16" i="6"/>
  <c r="E16" i="6"/>
  <c r="F8" i="5"/>
  <c r="F9" i="5"/>
  <c r="F10" i="5"/>
  <c r="F11" i="5"/>
  <c r="F12" i="5"/>
  <c r="F13" i="5"/>
  <c r="F14" i="5"/>
  <c r="C16" i="5"/>
  <c r="D16" i="5"/>
  <c r="E16" i="5"/>
  <c r="H22" i="5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C16" i="4"/>
  <c r="F8" i="2"/>
  <c r="F9" i="2"/>
  <c r="F10" i="2"/>
  <c r="F11" i="2"/>
  <c r="F12" i="2"/>
  <c r="F13" i="2"/>
  <c r="F14" i="2"/>
  <c r="C16" i="2"/>
  <c r="D16" i="2"/>
  <c r="E16" i="2"/>
  <c r="F8" i="1"/>
  <c r="F9" i="1"/>
  <c r="F10" i="1"/>
  <c r="F11" i="1"/>
  <c r="F12" i="1"/>
  <c r="F13" i="1"/>
  <c r="F14" i="1"/>
  <c r="C16" i="1"/>
  <c r="D16" i="1"/>
  <c r="E16" i="1"/>
  <c r="L8" i="54"/>
  <c r="E8" i="115"/>
  <c r="F9" i="119" l="1"/>
  <c r="F17" i="119" s="1"/>
  <c r="J10" i="54"/>
  <c r="E11" i="118"/>
  <c r="B11" i="127" s="1"/>
  <c r="E15" i="118"/>
  <c r="B15" i="127" s="1"/>
  <c r="E17" i="116"/>
  <c r="K7" i="54"/>
  <c r="K10" i="54"/>
  <c r="F10" i="63"/>
  <c r="F13" i="89"/>
  <c r="E17" i="120"/>
  <c r="G17" i="132"/>
  <c r="G17" i="139"/>
  <c r="N11" i="54"/>
  <c r="E10" i="118"/>
  <c r="B10" i="127" s="1"/>
  <c r="D16" i="63"/>
  <c r="F8" i="89"/>
  <c r="F17" i="103"/>
  <c r="F17" i="105"/>
  <c r="E17" i="114"/>
  <c r="F8" i="4"/>
  <c r="F8" i="63"/>
  <c r="F17" i="98"/>
  <c r="F17" i="109"/>
  <c r="M11" i="54"/>
  <c r="F17" i="95"/>
  <c r="F17" i="97"/>
  <c r="F17" i="104"/>
  <c r="F14" i="89"/>
  <c r="F17" i="100"/>
  <c r="G17" i="124"/>
  <c r="F11" i="89"/>
  <c r="E12" i="118"/>
  <c r="B12" i="127" s="1"/>
  <c r="G17" i="129"/>
  <c r="E17" i="121"/>
  <c r="F9" i="4"/>
  <c r="D16" i="6"/>
  <c r="F12" i="54"/>
  <c r="F16" i="59"/>
  <c r="F9" i="63"/>
  <c r="F17" i="85"/>
  <c r="F17" i="88"/>
  <c r="D17" i="89"/>
  <c r="F17" i="90"/>
  <c r="F17" i="93"/>
  <c r="E17" i="112"/>
  <c r="E17" i="115"/>
  <c r="G17" i="131"/>
  <c r="F16" i="16"/>
  <c r="F10" i="89"/>
  <c r="C17" i="118"/>
  <c r="D17" i="118"/>
  <c r="F16" i="20"/>
  <c r="F16" i="52"/>
  <c r="F17" i="65"/>
  <c r="F17" i="78"/>
  <c r="F17" i="81"/>
  <c r="F17" i="86"/>
  <c r="F9" i="89"/>
  <c r="E9" i="118"/>
  <c r="B9" i="127" s="1"/>
  <c r="F12" i="4"/>
  <c r="F16" i="21"/>
  <c r="F16" i="38"/>
  <c r="F16" i="42"/>
  <c r="F16" i="46"/>
  <c r="F16" i="2"/>
  <c r="E16" i="4"/>
  <c r="F13" i="54"/>
  <c r="F17" i="91"/>
  <c r="F17" i="101"/>
  <c r="F17" i="108"/>
  <c r="E17" i="110"/>
  <c r="F16" i="55"/>
  <c r="F17" i="94"/>
  <c r="E17" i="113"/>
  <c r="F11" i="4"/>
  <c r="F16" i="8"/>
  <c r="F16" i="12"/>
  <c r="F16" i="17"/>
  <c r="F16" i="39"/>
  <c r="F16" i="43"/>
  <c r="F16" i="56"/>
  <c r="F11" i="63"/>
  <c r="F17" i="72"/>
  <c r="F17" i="107"/>
  <c r="F16" i="15"/>
  <c r="F16" i="34"/>
  <c r="F16" i="47"/>
  <c r="F16" i="48"/>
  <c r="F17" i="76"/>
  <c r="F17" i="84"/>
  <c r="E17" i="119"/>
  <c r="F16" i="18"/>
  <c r="F16" i="44"/>
  <c r="I10" i="54"/>
  <c r="D16" i="54"/>
  <c r="F16" i="61"/>
  <c r="F17" i="70"/>
  <c r="F17" i="79"/>
  <c r="F16" i="36"/>
  <c r="F16" i="40"/>
  <c r="F17" i="74"/>
  <c r="J8" i="54"/>
  <c r="F16" i="19"/>
  <c r="I7" i="54"/>
  <c r="F16" i="58"/>
  <c r="F16" i="62"/>
  <c r="F17" i="77"/>
  <c r="F17" i="80"/>
  <c r="F16" i="1"/>
  <c r="F16" i="33"/>
  <c r="F16" i="41"/>
  <c r="F16" i="45"/>
  <c r="F13" i="63"/>
  <c r="F16" i="69"/>
  <c r="F17" i="71"/>
  <c r="F17" i="83"/>
  <c r="F17" i="99"/>
  <c r="F17" i="106"/>
  <c r="E17" i="111"/>
  <c r="F16" i="13"/>
  <c r="F16" i="35"/>
  <c r="F17" i="75"/>
  <c r="E17" i="89"/>
  <c r="F17" i="92"/>
  <c r="F17" i="102"/>
  <c r="C17" i="127"/>
  <c r="G17" i="138"/>
  <c r="F13" i="4"/>
  <c r="F16" i="51"/>
  <c r="F14" i="54"/>
  <c r="F9" i="54"/>
  <c r="F16" i="60"/>
  <c r="C17" i="135"/>
  <c r="F16" i="6"/>
  <c r="F16" i="49"/>
  <c r="E16" i="54"/>
  <c r="F16" i="7"/>
  <c r="F11" i="54"/>
  <c r="F16" i="57"/>
  <c r="F12" i="89"/>
  <c r="G17" i="137"/>
  <c r="C16" i="54"/>
  <c r="F14" i="63"/>
  <c r="G17" i="125"/>
  <c r="D17" i="135"/>
  <c r="F16" i="5"/>
  <c r="F16" i="50"/>
  <c r="F16" i="53"/>
  <c r="F16" i="37"/>
  <c r="N7" i="54"/>
  <c r="F10" i="54"/>
  <c r="E16" i="63"/>
  <c r="G17" i="123"/>
  <c r="G17" i="130"/>
  <c r="G17" i="134"/>
  <c r="G17" i="136"/>
  <c r="F14" i="4"/>
  <c r="F17" i="82"/>
  <c r="E17" i="122"/>
  <c r="D17" i="127"/>
  <c r="G17" i="128"/>
  <c r="D16" i="4"/>
  <c r="B17" i="118"/>
  <c r="C8" i="10"/>
  <c r="B17" i="135"/>
  <c r="F10" i="4"/>
  <c r="G17" i="127"/>
  <c r="G17" i="135"/>
  <c r="C14" i="9"/>
  <c r="F14" i="9" s="1"/>
  <c r="C14" i="10" s="1"/>
  <c r="F14" i="10" s="1"/>
  <c r="C14" i="11" s="1"/>
  <c r="F14" i="11" s="1"/>
  <c r="D17" i="119"/>
  <c r="L10" i="54"/>
  <c r="C17" i="89"/>
  <c r="M7" i="54"/>
  <c r="F8" i="54"/>
  <c r="G17" i="140"/>
  <c r="F17" i="89" l="1"/>
  <c r="E17" i="118"/>
  <c r="B17" i="127"/>
  <c r="F16" i="4"/>
  <c r="F16" i="63"/>
  <c r="F16" i="54"/>
  <c r="F16" i="9"/>
  <c r="F8" i="10"/>
  <c r="C16" i="10"/>
  <c r="C16" i="9"/>
  <c r="F16" i="10" l="1"/>
  <c r="C8" i="11"/>
  <c r="C16" i="11" l="1"/>
  <c r="F8" i="11"/>
  <c r="F16" i="11" s="1"/>
</calcChain>
</file>

<file path=xl/sharedStrings.xml><?xml version="1.0" encoding="utf-8"?>
<sst xmlns="http://schemas.openxmlformats.org/spreadsheetml/2006/main" count="5047" uniqueCount="899">
  <si>
    <t>CORREGEDORIA GERAL DA JUSTIÇA</t>
  </si>
  <si>
    <t>DIVISÃO JUDICIÁRIA</t>
  </si>
  <si>
    <t>MOVIMENTO FORENSE DAS TURMAS DE RECURSOS - ANO DE 2002</t>
  </si>
  <si>
    <t>TURMAS</t>
  </si>
  <si>
    <t>Vindos de 2001</t>
  </si>
  <si>
    <t>Distribuídos</t>
  </si>
  <si>
    <t>Julgados definitivos</t>
  </si>
  <si>
    <t>Passam p/ 2003</t>
  </si>
  <si>
    <t>1ª - Capital</t>
  </si>
  <si>
    <t>2ª - Blumenau</t>
  </si>
  <si>
    <t>3ª - Chapecó</t>
  </si>
  <si>
    <t>4ª - Criciúma</t>
  </si>
  <si>
    <t>5ª Joinville</t>
  </si>
  <si>
    <t>6ª - Lages</t>
  </si>
  <si>
    <t>7ª - Itajaí</t>
  </si>
  <si>
    <t>Total</t>
  </si>
  <si>
    <t>Fonte: mapas estatísticos mensais remetidos pelas turmas</t>
  </si>
  <si>
    <t>MOVIMENTO FORENSE DAS TURMAS DE RECURSOS - ANO DE 2003</t>
  </si>
  <si>
    <t>Vindos de 2002</t>
  </si>
  <si>
    <t>Passam p/ jan/04</t>
  </si>
  <si>
    <t>MOVIMENTO FORENSE DAS TURMAS DE RECURSOS - 2004</t>
  </si>
  <si>
    <t>Vindos de 2003</t>
  </si>
  <si>
    <t>Passam p/ jan/05</t>
  </si>
  <si>
    <t>MOVIMENTO FORENSE DAS TURMAS DE RECURSOS - 2005</t>
  </si>
  <si>
    <t>Vindos de 2004</t>
  </si>
  <si>
    <t>Passam p/ 2006</t>
  </si>
  <si>
    <t>MOVIMENTO FORENSE DAS TURMAS DE RECURSOS - 2006</t>
  </si>
  <si>
    <t>Vindos de 2005</t>
  </si>
  <si>
    <t>Passam p/ 2007</t>
  </si>
  <si>
    <t>MOVIMENTO FORENSE DAS TURMAS DE RECURSOS -  2007</t>
  </si>
  <si>
    <t>Vindos de 2006</t>
  </si>
  <si>
    <t>Passam p/ 2008</t>
  </si>
  <si>
    <t>MOVIMENTO FORENSE DAS TURMAS DE RECURSOS -  JANEIRO/2008</t>
  </si>
  <si>
    <t>Vindos - dez/07</t>
  </si>
  <si>
    <t>Passam p/ fev/08</t>
  </si>
  <si>
    <t>5ª - Joinville</t>
  </si>
  <si>
    <t>MOVIMENTO FORENSE DAS TURMAS DE RECURSOS -  FEVEREIRO/2008</t>
  </si>
  <si>
    <t>Vindos - jan/08</t>
  </si>
  <si>
    <t>Passam p/ mar/08</t>
  </si>
  <si>
    <t>MOVIMENTO FORENSE DAS TURMAS DE RECURSOS -  MARÇO/2008</t>
  </si>
  <si>
    <t>Vindos - fev/08</t>
  </si>
  <si>
    <t>Passam p/ abr/08</t>
  </si>
  <si>
    <t>MOVIMENTO FORENSE DAS TURMAS DE RECURSOS -  ABR/2008</t>
  </si>
  <si>
    <t>Vindos - mar/08</t>
  </si>
  <si>
    <t>Passam p/ mai/08</t>
  </si>
  <si>
    <t>MOVIMENTO FORENSE DAS TURMAS DE RECURSOS -  MAI/2008</t>
  </si>
  <si>
    <t>Vindos - abr/08</t>
  </si>
  <si>
    <t>Passam p/ jun/08</t>
  </si>
  <si>
    <t>MOVIMENTO FORENSE DAS TURMAS DE RECURSOS -  JUNHO/2008</t>
  </si>
  <si>
    <t>Vindos - mai/08</t>
  </si>
  <si>
    <t>Passam p/ jul/08</t>
  </si>
  <si>
    <t>MOVIMENTO FORENSE DAS TURMAS DE RECURSOS -  JULHO/2008</t>
  </si>
  <si>
    <t>Vindos - jun/08</t>
  </si>
  <si>
    <t>Passam p/ ago/08</t>
  </si>
  <si>
    <t>MOVIMENTO FORENSE DAS TURMAS DE RECURSOS -  AGOSTO/2008</t>
  </si>
  <si>
    <t>Vindos - jul/08</t>
  </si>
  <si>
    <t>Passam p/ set/08</t>
  </si>
  <si>
    <t>MOVIMENTO FORENSE DAS TURMAS DE RECURSOS -  SETEMBRO/2008</t>
  </si>
  <si>
    <t>Vindos - ago/08</t>
  </si>
  <si>
    <t>Passam p/ out/08</t>
  </si>
  <si>
    <t>MOVIMENTO FORENSE DAS TURMAS DE RECURSOS -  OUTUBRO/2008</t>
  </si>
  <si>
    <t>Vindos - set/08</t>
  </si>
  <si>
    <t>Passam p/ nov/08</t>
  </si>
  <si>
    <t>MOVIMENTO FORENSE DAS TURMAS DE RECURSOS -  NOVEMBRO/2008</t>
  </si>
  <si>
    <t>Vindos - out/08</t>
  </si>
  <si>
    <t>Passam p/ dez/08</t>
  </si>
  <si>
    <t>MOVIMENTO FORENSE DAS TURMAS DE RECURSOS -  DEZEMBRO/2008</t>
  </si>
  <si>
    <t>Vindos - nov/08</t>
  </si>
  <si>
    <t>Passam p/jan/09</t>
  </si>
  <si>
    <t>MOVIMENTO FORENSE DAS TURMAS DE RECURSOS -  2008</t>
  </si>
  <si>
    <t>Vindos de 2007</t>
  </si>
  <si>
    <t>Passam p/ 2009</t>
  </si>
  <si>
    <t>MOVIMENTO FORENSE DAS TURMAS DE RECURSOS -  JANEIRO/2009</t>
  </si>
  <si>
    <t>Vindos - dez/08</t>
  </si>
  <si>
    <t>Passam p/ fev/09</t>
  </si>
  <si>
    <t>MOVIMENTO FORENSE DAS TURMAS DE RECURSOS -  FEVEREIRO/2009</t>
  </si>
  <si>
    <t>Vindos - jan/09</t>
  </si>
  <si>
    <t>Passam p/ mar/09</t>
  </si>
  <si>
    <t>MOVIMENTO FORENSE DAS TURMAS DE RECURSOS -  MARÇO/2009</t>
  </si>
  <si>
    <t>Vindos - fev/09</t>
  </si>
  <si>
    <t>Passam p/ abr/09</t>
  </si>
  <si>
    <t>MOVIMENTO FORENSE DAS TURMAS DE RECURSOS -  ABRIL/2009</t>
  </si>
  <si>
    <t>Vindos - mar/09</t>
  </si>
  <si>
    <t>Passam p/ mai/09</t>
  </si>
  <si>
    <t>MOVIMENTO FORENSE DAS TURMAS DE RECURSOS -  MAIO/2009</t>
  </si>
  <si>
    <t>Vindos - abr/09</t>
  </si>
  <si>
    <t>Passam p/ jun/09</t>
  </si>
  <si>
    <t>MOVIMENTO FORENSE DAS TURMAS DE RECURSOS -  JUNHO/2009</t>
  </si>
  <si>
    <t>Vindos - mai/09</t>
  </si>
  <si>
    <t>Passam p/ jul/09</t>
  </si>
  <si>
    <t>MOVIMENTO FORENSE DAS TURMAS DE RECURSOS -  JULHO/2009</t>
  </si>
  <si>
    <t>Vindos - jun/09</t>
  </si>
  <si>
    <t>Passam p/ ago/09</t>
  </si>
  <si>
    <t>MOVIMENTO FORENSE DAS TURMAS DE RECURSOS -  AGOSTO/2009</t>
  </si>
  <si>
    <t>Vindos - jul/09</t>
  </si>
  <si>
    <t>Passam p/ set/09</t>
  </si>
  <si>
    <t>MOVIMENTO FORENSE DAS TURMAS DE RECURSOS -  SETEMBRO/2009</t>
  </si>
  <si>
    <t>Vindos - ago/09</t>
  </si>
  <si>
    <t>Passam p/ out/09</t>
  </si>
  <si>
    <t>MOVIMENTO FORENSE DAS TURMAS DE RECURSOS -  OUTUBRO/2009</t>
  </si>
  <si>
    <t>Vindos - set/09</t>
  </si>
  <si>
    <t>Passam p/ nov/09</t>
  </si>
  <si>
    <t>MOVIMENTO FORENSE DAS TURMAS DE RECURSOS -  NOVEMBRO/2009</t>
  </si>
  <si>
    <t>Vindos - out/09</t>
  </si>
  <si>
    <t>Passam p/ dez/09</t>
  </si>
  <si>
    <t>MOVIMENTO FORENSE DAS TURMAS DE RECURSOS - DEZEMBRO/2009</t>
  </si>
  <si>
    <t>Vindos - nov/09</t>
  </si>
  <si>
    <t>Passam p/ jan/10</t>
  </si>
  <si>
    <t>MOVIMENTO FORENSE DAS TURMAS DE RECURSOS - 2009</t>
  </si>
  <si>
    <t>Vindos de 2008</t>
  </si>
  <si>
    <t>Passam p/ 2010</t>
  </si>
  <si>
    <t>MOVIMENTO FORENSE DAS TURMAS DE RECURSOS - JANEIRO/10</t>
  </si>
  <si>
    <t>Vindos - dez/09</t>
  </si>
  <si>
    <t>Passam p/ fev/10</t>
  </si>
  <si>
    <t>MOVIMENTO FORENSE DAS TURMAS DE RECURSOS - FEVEREIRO/10</t>
  </si>
  <si>
    <t>Vindos - jan/10</t>
  </si>
  <si>
    <t>Passam p/ mar/10</t>
  </si>
  <si>
    <t>MOVIMENTO FORENSE DAS TURMAS DE RECURSOS - MARÇO/10</t>
  </si>
  <si>
    <t>Vindos - fev/10</t>
  </si>
  <si>
    <t>Passam p/ abr/10</t>
  </si>
  <si>
    <t>MOVIMENTO FORENSE DAS TURMAS DE RECURSOS - ABRIL/10</t>
  </si>
  <si>
    <t>Vindos - mar/10</t>
  </si>
  <si>
    <t>Passam p/ mai/10</t>
  </si>
  <si>
    <t>MOVIMENTO FORENSE DAS TURMAS DE RECURSOS - MAIO/10</t>
  </si>
  <si>
    <t>Vindos - abr/10</t>
  </si>
  <si>
    <t>Passam p/ jun/10</t>
  </si>
  <si>
    <t>MOVIMENTO FORENSE DAS TURMAS DE RECURSOS - JUNHO/10</t>
  </si>
  <si>
    <t>Vindos - mai/10</t>
  </si>
  <si>
    <t>Passam p/ jul/10</t>
  </si>
  <si>
    <t>MOVIMENTO FORENSE DAS TURMAS DE RECURSOS - JULHO/10</t>
  </si>
  <si>
    <t>Vindos - jun/10</t>
  </si>
  <si>
    <t>Passam p/ ago/10</t>
  </si>
  <si>
    <t>MOVIMENTO FORENSE DAS TURMAS DE RECURSOS - AGOSTO/10</t>
  </si>
  <si>
    <t>Vindos - jul/10</t>
  </si>
  <si>
    <t>Passam p/ set/10</t>
  </si>
  <si>
    <t>MOVIMENTO FORENSE DAS TURMAS DE RECURSOS - SETEMBRO/10</t>
  </si>
  <si>
    <t>Vindos - ago/10</t>
  </si>
  <si>
    <t>Passam p/ out/10</t>
  </si>
  <si>
    <t>MOVIMENTO FORENSE DAS TURMAS DE RECURSOS - OUTUBRO/10</t>
  </si>
  <si>
    <t>Vindos - set/10</t>
  </si>
  <si>
    <t>Passam p/ nov/10</t>
  </si>
  <si>
    <t>MOVIMENTO FORENSE DAS TURMAS DE RECURSOS - NOVEMBRO/10</t>
  </si>
  <si>
    <t>Vindos - out/10</t>
  </si>
  <si>
    <t>Passam p/ dez/10</t>
  </si>
  <si>
    <t>MOVIMENTO FORENSE DAS TURMAS DE RECURSOS - DEZEMBRO/10</t>
  </si>
  <si>
    <t>Vindos - nov/10</t>
  </si>
  <si>
    <t>Passam p/ jan/11</t>
  </si>
  <si>
    <t>MOVIMENTO FORENSE DAS TURMAS DE RECURSOS - 2010</t>
  </si>
  <si>
    <t>Vindos de 2009</t>
  </si>
  <si>
    <t>Passam p/ 2011</t>
  </si>
  <si>
    <t>MOVIMENTO FORENSE DAS TURMAS DE RECURSOS - JANEIRO/11</t>
  </si>
  <si>
    <t>Vindos - dez/10</t>
  </si>
  <si>
    <t>Passam p/ fev/11</t>
  </si>
  <si>
    <t>MOVIMENTO FORENSE DAS TURMAS DE RECURSOS - FEVEREIRO/11</t>
  </si>
  <si>
    <t>Vindos - jan/11</t>
  </si>
  <si>
    <t>Passam p/ mar/11</t>
  </si>
  <si>
    <t>MOVIMENTO FORENSE DAS TURMAS DE RECURSOS - MARÇO/11</t>
  </si>
  <si>
    <t>Vindos - fev/11</t>
  </si>
  <si>
    <t>Passam p/ abr/11</t>
  </si>
  <si>
    <t>MOVIMENTO FORENSE DAS TURMAS DE RECURSOS - ABRIL/11</t>
  </si>
  <si>
    <t>Vindos - mar/11</t>
  </si>
  <si>
    <t>Passam p/ mai/11</t>
  </si>
  <si>
    <t>MOVIMENTO FORENSE DAS TURMAS DE RECURSOS - MAIO/11</t>
  </si>
  <si>
    <t>Vindos - abr/11</t>
  </si>
  <si>
    <t>Passam p/ jun/11</t>
  </si>
  <si>
    <t>MOVIMENTO FORENSE DAS TURMAS DE RECURSOS - JUNHO/11</t>
  </si>
  <si>
    <t>Vindos - mai/11</t>
  </si>
  <si>
    <t>Passam p/ jul/11</t>
  </si>
  <si>
    <t>MOVIMENTO FORENSE DAS TURMAS DE RECURSOS - 1º semestre - 2011</t>
  </si>
  <si>
    <t>jan</t>
  </si>
  <si>
    <t>fev</t>
  </si>
  <si>
    <t>mar</t>
  </si>
  <si>
    <t>abr</t>
  </si>
  <si>
    <t>mai</t>
  </si>
  <si>
    <t>jun</t>
  </si>
  <si>
    <t>inic crime</t>
  </si>
  <si>
    <t>inic cível</t>
  </si>
  <si>
    <t>julg crime</t>
  </si>
  <si>
    <t>julg civel</t>
  </si>
  <si>
    <t>MOVIMENTO FORENSE DAS TURMAS DE RECURSOS - JULHO/11</t>
  </si>
  <si>
    <t>Vindos - jun/11</t>
  </si>
  <si>
    <t>Passam p/ ago/11</t>
  </si>
  <si>
    <t>MOVIMENTO FORENSE DAS TURMAS DE RECURSOS - AGOSTO/11</t>
  </si>
  <si>
    <t>Vindos - jul/11</t>
  </si>
  <si>
    <t>Passam p/ set/11</t>
  </si>
  <si>
    <t>MOVIMENTO FORENSE DAS TURMAS DE RECURSOS - SETEMBRO/11</t>
  </si>
  <si>
    <t>Vindos - ago/11</t>
  </si>
  <si>
    <t>Passam p/ out/11</t>
  </si>
  <si>
    <t>MOVIMENTO FORENSE DAS TURMAS DE RECURSOS - OUTUBRO/11</t>
  </si>
  <si>
    <t>Vindos - set/11</t>
  </si>
  <si>
    <t>Passam p/ nov/11</t>
  </si>
  <si>
    <t>MOVIMENTO FORENSE DAS TURMAS DE RECURSOS - NOVEMBRO/11</t>
  </si>
  <si>
    <t>Vindos - out/11</t>
  </si>
  <si>
    <t>Passam p/ dez/11</t>
  </si>
  <si>
    <t>MOVIMENTO FORENSE DAS TURMAS DE RECURSOS - DEZEMBRO/11</t>
  </si>
  <si>
    <t>Vindos - nov/11</t>
  </si>
  <si>
    <t>Passam p/ jan/12</t>
  </si>
  <si>
    <t>6ª - Lages *</t>
  </si>
  <si>
    <t>7ª - Itajaí **</t>
  </si>
  <si>
    <t>* Recurso Inominado nº 2011.600979-2 cancelado da distribuição no mes de dez/11, em face da declaração de suspeição do relator, o qual será redistribuído ao Juiz Suplente designado para o exercício de 2012, conforme Port. 05/11, uma vez que todos os Juízes da Turma declararam-se suspeitos para o julgamento do referido processo.
** 24 julgamentos não foram baixados no mês de Nov/11.</t>
  </si>
  <si>
    <t>MOVIMENTO FORENSE DAS TURMAS DE RECURSOS - 2º semestre - 2011</t>
  </si>
  <si>
    <t>MOVIMENTO FORENSE DAS TURMAS DE RECURSOS - 2011</t>
  </si>
  <si>
    <t>Vindos de 2010</t>
  </si>
  <si>
    <t>Passam p/ 2012</t>
  </si>
  <si>
    <t>MOVIMENTO FORENSE DAS TURMAS DE RECURSOS - JANEIRO/12</t>
  </si>
  <si>
    <t>Vindos - dez/11</t>
  </si>
  <si>
    <t>Passam p/ fev/12</t>
  </si>
  <si>
    <t>MOVIMENTO FORENSE DAS TURMAS DE RECURSOS - FEVEREIRO/12</t>
  </si>
  <si>
    <t>Vindos - jan/12</t>
  </si>
  <si>
    <t>Passam p/ mar/12</t>
  </si>
  <si>
    <r>
      <t xml:space="preserve">(*) </t>
    </r>
    <r>
      <rPr>
        <sz val="10"/>
        <color indexed="8"/>
        <rFont val="Arial Narrow"/>
        <family val="2"/>
      </rPr>
      <t>Com a instalação da 8ª Turma de Recursos da Capital, foram transferidos para nova Unidade, 423 recursos
 fazendários da 1ª Turma de Recursos.</t>
    </r>
  </si>
  <si>
    <t>MOVIMENTO FORENSE DAS TURMAS DE RECURSOS - MARÇO/12</t>
  </si>
  <si>
    <t>Vindos - fev/12</t>
  </si>
  <si>
    <t>Passam p/ abr/12</t>
  </si>
  <si>
    <t>1ª - Capital (**)</t>
  </si>
  <si>
    <t>8ª - Capital (***)</t>
  </si>
  <si>
    <r>
      <t xml:space="preserve">(*) </t>
    </r>
    <r>
      <rPr>
        <sz val="10"/>
        <color indexed="8"/>
        <rFont val="Arial Narrow"/>
        <family val="2"/>
      </rPr>
      <t xml:space="preserve">Com a instalação da 8ª Turma de Recursos da Capital, foram transferidos para nova Unidade, 423 recursos
 fazendários da 1ª Turma de Recursos, ainda não distribuídos.
</t>
    </r>
    <r>
      <rPr>
        <b/>
        <sz val="10"/>
        <color indexed="8"/>
        <rFont val="Arial Narrow"/>
        <family val="2"/>
      </rPr>
      <t>(**)</t>
    </r>
    <r>
      <rPr>
        <sz val="10"/>
        <color indexed="8"/>
        <rFont val="Arial Narrow"/>
        <family val="2"/>
      </rPr>
      <t xml:space="preserve"> Do total de 963 processos do mês de Fev/12, quatro (4) processos com impedimento, foram subtraídos e aguardam distribuição.
</t>
    </r>
    <r>
      <rPr>
        <b/>
        <sz val="10"/>
        <color indexed="8"/>
        <rFont val="Arial Narrow"/>
        <family val="2"/>
      </rPr>
      <t>(***)</t>
    </r>
    <r>
      <rPr>
        <sz val="10"/>
        <color indexed="8"/>
        <rFont val="Arial Narrow"/>
        <family val="2"/>
      </rPr>
      <t xml:space="preserve"> Instalada a 8ª Turma de Recursos, conforme Resolução 62/2011-TJ de 16/11/11. </t>
    </r>
  </si>
  <si>
    <t>MOVIMENTO FORENSE DAS TURMAS DE RECURSOS - ABRIL/12</t>
  </si>
  <si>
    <t>Vindos - mar/12</t>
  </si>
  <si>
    <t>Passam p/ mai/12</t>
  </si>
  <si>
    <t>8ª - Capital</t>
  </si>
  <si>
    <r>
      <t>(*)</t>
    </r>
    <r>
      <rPr>
        <sz val="10"/>
        <color indexed="8"/>
        <rFont val="Arial Narrow"/>
        <family val="2"/>
      </rPr>
      <t xml:space="preserve"> Com a instalação da 8ª Turma de Recursos da Capital, foram transferidos para nova Unidade, 423 recursos
 fazendários da 1ª Turma de Recursos, ainda não distribuídos.</t>
    </r>
    <r>
      <rPr>
        <b/>
        <sz val="10"/>
        <color indexed="8"/>
        <rFont val="Arial Narrow"/>
        <family val="2"/>
      </rPr>
      <t xml:space="preserve">
(**)</t>
    </r>
    <r>
      <rPr>
        <sz val="10"/>
        <color indexed="8"/>
        <rFont val="Arial Narrow"/>
        <family val="2"/>
      </rPr>
      <t xml:space="preserve"> Do total de 809 processos do mês de Mar/12, dois (2) processos com impedimento foram subtraídos e aguardam distribuição.</t>
    </r>
  </si>
  <si>
    <t>MOVIMENTO FORENSE DAS TURMAS DE RECURSOS - MAIO/12</t>
  </si>
  <si>
    <t>Vindos - abr/12</t>
  </si>
  <si>
    <t>Passam p/ jun/12</t>
  </si>
  <si>
    <r>
      <t xml:space="preserve">1ª - Capital </t>
    </r>
    <r>
      <rPr>
        <b/>
        <sz val="12"/>
        <rFont val="Arial"/>
        <family val="2"/>
      </rPr>
      <t>(*)</t>
    </r>
  </si>
  <si>
    <r>
      <t xml:space="preserve">8ª - Capital </t>
    </r>
    <r>
      <rPr>
        <b/>
        <sz val="12"/>
        <rFont val="Arial"/>
        <family val="2"/>
      </rPr>
      <t>(**)</t>
    </r>
  </si>
  <si>
    <r>
      <t xml:space="preserve">(*) </t>
    </r>
    <r>
      <rPr>
        <sz val="10"/>
        <color indexed="8"/>
        <rFont val="Arial Narrow"/>
        <family val="2"/>
      </rPr>
      <t xml:space="preserve">Foram acrescidos 02 processos, provenientes de impedimento, que aguardavam redistribuição desde o mês de março/12.
</t>
    </r>
    <r>
      <rPr>
        <b/>
        <sz val="10"/>
        <color indexed="8"/>
        <rFont val="Arial Narrow"/>
        <family val="2"/>
      </rPr>
      <t>(**)</t>
    </r>
    <r>
      <rPr>
        <sz val="10"/>
        <color indexed="8"/>
        <rFont val="Arial Narrow"/>
        <family val="2"/>
      </rPr>
      <t xml:space="preserve"> Foram redistribuídos 489 recursos fazendários vindos da 1ª Turma de Recursos da Capital. </t>
    </r>
  </si>
  <si>
    <t>MOVIMENTO FORENSE DAS TURMAS DE RECURSOS - JUNHO/12</t>
  </si>
  <si>
    <t>Vindos - mai/12</t>
  </si>
  <si>
    <t>Passam p/ jul/12</t>
  </si>
  <si>
    <t xml:space="preserve">1ª - Capital </t>
  </si>
  <si>
    <t>MOVIMENTO FORENSE DAS TURMAS DE RECURSOS - 1º Semestre - 2012</t>
  </si>
  <si>
    <t xml:space="preserve">6ª - Lages </t>
  </si>
  <si>
    <t xml:space="preserve">7ª - Itajaí </t>
  </si>
  <si>
    <r>
      <t xml:space="preserve">8ª - Capital </t>
    </r>
    <r>
      <rPr>
        <b/>
        <sz val="12"/>
        <rFont val="Arial"/>
        <family val="2"/>
      </rPr>
      <t>(*)</t>
    </r>
  </si>
  <si>
    <r>
      <rPr>
        <b/>
        <sz val="10"/>
        <rFont val="Arial"/>
        <family val="2"/>
      </rPr>
      <t xml:space="preserve">(*) </t>
    </r>
    <r>
      <rPr>
        <sz val="10"/>
        <rFont val="Arial"/>
        <family val="2"/>
      </rPr>
      <t xml:space="preserve">Instalada a 8ª Turma de Recursos, conforme Resolução 62/2011-TJ de 16/11/11. Foram redistribuídos 489 recursos fazendários vindos da 1ª Turma de Recursos da Capital. </t>
    </r>
  </si>
  <si>
    <t>MOVIMENTO FORENSE DAS TURMAS DE RECURSOS - JULHO/12</t>
  </si>
  <si>
    <t>Vindos - jun/12</t>
  </si>
  <si>
    <t>Passam p/ ago/12</t>
  </si>
  <si>
    <t>1ª - Capital (*)</t>
  </si>
  <si>
    <t>(*) Do total de 1.206 processos do mês de Junho/12, dois (2) processos com impedimento foram subtraídos e aguardam distribuição.</t>
  </si>
  <si>
    <t>MOVIMENTO FORENSE DAS TURMAS DE RECURSOS - AGOSTO/12</t>
  </si>
  <si>
    <t>Vindos - jul/12</t>
  </si>
  <si>
    <t>Passam p/ set/12</t>
  </si>
  <si>
    <t>MOVIMENTO FORENSE DAS TURMAS DE RECURSOS - SETEMBRO/12</t>
  </si>
  <si>
    <t>Vindos - ago/12</t>
  </si>
  <si>
    <t>Passam p/ out/12</t>
  </si>
  <si>
    <t>MOVIMENTO FORENSE DAS TURMAS DE RECURSOS - OUTUBRO/12</t>
  </si>
  <si>
    <t>Vindos - set/12</t>
  </si>
  <si>
    <t>Passam p/ nov/12</t>
  </si>
  <si>
    <t>MOVIMENTO FORENSE DAS TURMAS DE RECURSOS - NOVEMBRO/12</t>
  </si>
  <si>
    <t>Vindos - out/12</t>
  </si>
  <si>
    <t>Passam p/ dez/12</t>
  </si>
  <si>
    <t>MOVIMENTO FORENSE DAS TURMAS DE RECURSOS - DEZEMBRO/12</t>
  </si>
  <si>
    <t>Vindos - nov/12</t>
  </si>
  <si>
    <t>Passam p/ jan/13</t>
  </si>
  <si>
    <t>8ª - Capital (*)</t>
  </si>
  <si>
    <t>(*) Do total de 600 processos do mês de Nov/12, dois (2) processos foram cancelados, em virtude de protocolo duplicado.</t>
  </si>
  <si>
    <t>MOVIMENTO FORENSE DAS TURMAS DE RECURSOS - 2º Semestre - 2012</t>
  </si>
  <si>
    <t xml:space="preserve">(*) Do total de 1.206 processos do mês de Junho/12, dois (2) processos com impedimento foram subtraídos e aguardam distribuição.
(*) Do total de 600 processos do mês de Nov/12, dois (2) processos foram cancelados no mês de dez/12, em virtude de protocolo duplicado.
</t>
  </si>
  <si>
    <t>MOVIMENTO FORENSE DAS TURMAS DE RECURSOS - JANEIRO/13</t>
  </si>
  <si>
    <t>Vindos - dez/12</t>
  </si>
  <si>
    <t>Passam p/ fev/13</t>
  </si>
  <si>
    <t xml:space="preserve">8ª - Capital </t>
  </si>
  <si>
    <t>MOVIMENTO FORENSE DAS TURMAS DE RECURSOS - FEVEREIRO/13</t>
  </si>
  <si>
    <t>Vindos - jan/13</t>
  </si>
  <si>
    <t>Passam p/ mar/13</t>
  </si>
  <si>
    <t>MOVIMENTO FORENSE DAS TURMAS DE RECURSOS - MARÇO/13</t>
  </si>
  <si>
    <t>Vindos - fev/13</t>
  </si>
  <si>
    <t>Passam p/ abr/13</t>
  </si>
  <si>
    <t>(*) Do total de 910 processos do mês de Fev/13, dois (2) processos foram cancelados, em virtude de protocolo duplicado.</t>
  </si>
  <si>
    <t>MOVIMENTO FORENSE DAS TURMAS DE RECURSOS - ABRIL/13</t>
  </si>
  <si>
    <t>Vindos - mar/13</t>
  </si>
  <si>
    <t>Passam p/ mai/13</t>
  </si>
  <si>
    <t>6ª - Lages (*)</t>
  </si>
  <si>
    <t>8ª - Capital (**)</t>
  </si>
  <si>
    <t xml:space="preserve">(*) Dois (2) processos que estavam suspensos, foram reabertos e julgados.
(**) Do total de 958 processos do mês de Mar/13, dois (2) processos foram cancelados, em virtude de protocolo duplicado. </t>
  </si>
  <si>
    <t>MOVIMENTO FORENSE DAS TURMAS DE RECURSOS - MAIO/13</t>
  </si>
  <si>
    <t>Vindos - abr/13</t>
  </si>
  <si>
    <t>Passam p/ jun/13</t>
  </si>
  <si>
    <t>5ª - Joinville (*)</t>
  </si>
  <si>
    <t xml:space="preserve">(*) Foram redistribuídos 87 processos no mês de Mai/13.
(**) Do total de 1.144 processos do mês de Abril/13, 380 processos foram baixados e 8 processos foram redistribuídos por vinculação. </t>
  </si>
  <si>
    <t>MOVIMENTO FORENSE DAS TURMAS DE RECURSOS - JUNHO/13</t>
  </si>
  <si>
    <t>Vindos - mai/13</t>
  </si>
  <si>
    <t>Passam p/ jul/13</t>
  </si>
  <si>
    <t xml:space="preserve">5ª - Joinville </t>
  </si>
  <si>
    <t xml:space="preserve">(*) Foi redistribuído 1 processo no mês de Jun/13.
</t>
  </si>
  <si>
    <t>MOVIMENTO FORENSE DAS TURMAS DE RECURSOS - 1º Semestre - 2013</t>
  </si>
  <si>
    <t>MOVIMENTO FORENSE DAS TURMAS DE RECURSOS - JULHO/13</t>
  </si>
  <si>
    <t>Vindos - jun/13</t>
  </si>
  <si>
    <t>Passam p/ ago/13</t>
  </si>
  <si>
    <t>MOVIMENTO FORENSE DAS TURMAS DE RECURSOS - AGOSTO/13</t>
  </si>
  <si>
    <t>Vindos - jul/13</t>
  </si>
  <si>
    <t>Passam p/ set/13</t>
  </si>
  <si>
    <t>MOVIMENTO FORENSE DAS TURMAS DE RECURSOS - SETEMBRO/13</t>
  </si>
  <si>
    <t>Vindos - ago/13</t>
  </si>
  <si>
    <t>Passam p/ out/13</t>
  </si>
  <si>
    <t>(*) Não houve Sessão de Julgamento, no corrente mês, por falta de quórum.</t>
  </si>
  <si>
    <t>MOVIMENTO FORENSE DAS TURMAS DE RECURSOS - OUTUBRO/13</t>
  </si>
  <si>
    <t>Vindos - set/13</t>
  </si>
  <si>
    <t>Passam p/ nov/13</t>
  </si>
  <si>
    <t>Um (1) processo foi cancelado, em virtude de protocolo duplicado.</t>
  </si>
  <si>
    <t>MOVIMENTO FORENSE DAS TURMAS DE RECURSOS - NOVEMBRO/13</t>
  </si>
  <si>
    <t>Vindos - out/13</t>
  </si>
  <si>
    <t>Passam p/ dez/13</t>
  </si>
  <si>
    <t>(*) Um (1) processo foi cancelado, em virtude de protocolo duplicado.</t>
  </si>
  <si>
    <t>MOVIMENTO FORENSE DAS TURMAS DE RECURSOS - DEZEMBRO/13</t>
  </si>
  <si>
    <t>Vindos - nov/13</t>
  </si>
  <si>
    <t>Passam p/ jan/14</t>
  </si>
  <si>
    <t>MOVIMENTO FORENSE DAS TURMAS DE RECURSOS - 2º Semestre - 2013</t>
  </si>
  <si>
    <t>(*) Dois (2) processo foram cancelados, em virtude de protocolo duplicado.</t>
  </si>
  <si>
    <t>MOVIMENTO FORENSE DAS TURMAS DE RECURSOS - JANEIRO/14</t>
  </si>
  <si>
    <t>Vindos - dez/13</t>
  </si>
  <si>
    <t>Passam p/ fev/14</t>
  </si>
  <si>
    <t>MOVIMENTO FORENSE DAS TURMAS DE RECURSOS - FEVEREIRO/14</t>
  </si>
  <si>
    <t>Vindos - jan/14</t>
  </si>
  <si>
    <t>Passam p/ mar/14</t>
  </si>
  <si>
    <t>1ª - Capital *</t>
  </si>
  <si>
    <t>6ª - Lages **</t>
  </si>
  <si>
    <t>* Foram retirados do mapa 1.329 que se encontram suspensos em virtude de decisões do STJ/STF. 
** Computou-se 32 processos que estavam suspensos e foram reabertos referentes a tarifas administrativas, cuja matéria foi decidida no STJ, com trânsito em julgado.</t>
  </si>
  <si>
    <t>MOVIMENTO FORENSE DAS TURMAS DE RECURSOS - MARÇO/14</t>
  </si>
  <si>
    <t>Vindos - fev/14</t>
  </si>
  <si>
    <t>Passam p/ abr/14</t>
  </si>
  <si>
    <t>MOVIMENTO FORENSE DAS TURMAS DE RECURSOS - ABRIL/14</t>
  </si>
  <si>
    <t>Vindos - mar/14</t>
  </si>
  <si>
    <t>Passam p/ mai/14</t>
  </si>
  <si>
    <t xml:space="preserve">* Foram retirados 156 processos, os quais foram sobrestados por meio de despacho no mês de Fev/14, todavia, não contabilizados na época.  
</t>
  </si>
  <si>
    <t>MOVIMENTO FORENSE DAS TURMAS DE RECURSOS - MAIO/14</t>
  </si>
  <si>
    <t>Vindos - abr/14</t>
  </si>
  <si>
    <t>Passam p/ jun/14</t>
  </si>
  <si>
    <t xml:space="preserve">* Do total dos Vindos, foram retirados 440 processos, os quais foram sobrestados e não contabilizados em meses anteriores.
</t>
  </si>
  <si>
    <t>MOVIMENTO FORENSE DAS TURMAS DE RECURSOS - JUNHO/14</t>
  </si>
  <si>
    <t>Vindos - mai/14</t>
  </si>
  <si>
    <t>Passam p/ jul/14</t>
  </si>
  <si>
    <t>3ª - Chapecó *</t>
  </si>
  <si>
    <t xml:space="preserve">* Do total dos Vindos, foram acrescidos 13 processos que não haviam sido computados no mês anterior.
</t>
  </si>
  <si>
    <t>MOVIMENTO FORENSE DAS TURMAS DE RECURSOS - 1º Semestre - 2014</t>
  </si>
  <si>
    <t>3ª - Chapecó **</t>
  </si>
  <si>
    <t>6ª - Lages ***</t>
  </si>
  <si>
    <t>* Foram retirados do mapa 1.925 que se encontram suspensos em virtude de decisões do STJ/STF. 
** Do total dos Vindos, foram acrescidos 13 processos que não haviam sido computados no mês anterior.
*** Computou-se 32 processos que estavam suspensos e foram reabertos referentes a tarifas administrativas, cuja matéria foi decidida no STJ, com trânsito em julgado.</t>
  </si>
  <si>
    <t>MOVIMENTO FORENSE DAS TURMAS DE RECURSOS - JULHO/14</t>
  </si>
  <si>
    <t>Vindos - jun/14</t>
  </si>
  <si>
    <t>Passam p/ ago/14</t>
  </si>
  <si>
    <t xml:space="preserve">3ª - Chapecó </t>
  </si>
  <si>
    <t>* Realizou-se um levantamento acerca dos processos conclusos em gabinete, o que resultou em 142 processos que não foram contabilizados à época.</t>
  </si>
  <si>
    <t>MOVIMENTO FORENSE DAS TURMAS DE RECURSOS - AGOSTO/14</t>
  </si>
  <si>
    <t>Vindos - jul/14</t>
  </si>
  <si>
    <t>Passam p/ set/14</t>
  </si>
  <si>
    <t>8ª - Capital **</t>
  </si>
  <si>
    <t>* Do total dos Vindos, foram retirados 37 processos os quais foram sobrestados em meses anteriores, todavia, não contabilizados na época.  
** Do total dos Vindos, foram redistribuídos 153 processos que constavam como em andamento para magistrados que já deixaram a Turma.</t>
  </si>
  <si>
    <t>MOVIMENTO FORENSE DAS TURMAS DE RECURSOS - SETEMBRO/14</t>
  </si>
  <si>
    <t>Vindos - ago/14</t>
  </si>
  <si>
    <t>Passam p/ out/14</t>
  </si>
  <si>
    <t xml:space="preserve">* Do total dos Vindos, foram retirados 12 processos os quais foram sobrestados em meses anteriores, todavia, não contabilizados na época.  </t>
  </si>
  <si>
    <t>MOVIMENTO FORENSE DAS TURMAS DE RECURSOS - OUTUBRO/14</t>
  </si>
  <si>
    <t>Vindos - set/14</t>
  </si>
  <si>
    <t>Passam p/ nov/14</t>
  </si>
  <si>
    <t>(*)Do total dos vindos foram subtraídos 239 processos referentes à matéria “concentre scoring”, em razão de terem sido sobrestados na secretaria do colegiado.
(**) Do total dos Vindos, foram redistribuídos 3 processos que haviam sido distribuídos para relator com impedimento.</t>
  </si>
  <si>
    <t>MOVIMENTO FORENSE DAS TURMAS DE RECURSOS - NOVEMBRO/14</t>
  </si>
  <si>
    <t>Vindos - out/14</t>
  </si>
  <si>
    <t>Passam p/ dez/14</t>
  </si>
  <si>
    <t>* Do total dos vindos foram subtraídos 2.133 processos referentes à matéria “concentre scoring”, em razão de terem sido sobrestados na secretaria do colegiado.</t>
  </si>
  <si>
    <t>MOVIMENTO FORENSE DAS TURMAS DE RECURSOS - DEZEMBRO/14</t>
  </si>
  <si>
    <t xml:space="preserve">1ª - Capital * </t>
  </si>
  <si>
    <t>* Foram subtraídos 1.037 processos referentes à matéria “concentre scoring”, em razão de terem sido sobrestados na secretaria do colegiado.</t>
  </si>
  <si>
    <t>MOVIMENTO FORENSE DAS TURMAS DE RECURSOS - 2º Semestre - 2014</t>
  </si>
  <si>
    <t>Passam p/ jan/15</t>
  </si>
  <si>
    <t>8ª - Capital ***</t>
  </si>
  <si>
    <t xml:space="preserve">* Realizou-se um levantamento acerca dos processos conclusos em gabinete, o que resultou em 142 processos que não foram contabilizados à época.
* Do total dos Vindos, foram retirados 37 processos os quais foram sobrestados em meses anteriores, todavia, não contabilizados na época.  
* Do total dos Vindos, foram retirados 12 processos os quais foram sobrestados em meses anteriores, todavia, não contabilizados na época. 
* Do total dos Vindos, foram redistribuídos 156 processos que constavam como em andamento para magistrados que já deixaram a Turma.
* Do total dos vindos foram subtraídos 239 processos referentes à matéria “concentre scoring”, em razão de terem sido sobrestados na secretaria do colegiado.
** Do total dos Vindos, foram redistribuídos 3 processos que haviam sido distribuídos para relator com impedimento.
*** Do total dos Vindos, foram redistribuídos 153 processos que constavam como em andamento para magistrados que já deixaram a Turma.
</t>
  </si>
  <si>
    <t>MOVIMENTO FORENSE DAS TURMAS DE RECURSOS - JANEIRO/15</t>
  </si>
  <si>
    <t>Vindos - dez/14</t>
  </si>
  <si>
    <t>Passam p/ fev/15</t>
  </si>
  <si>
    <t>MOVIMENTO FORENSE DAS TURMAS DE RECURSOS - FEVEREIRO/15</t>
  </si>
  <si>
    <t>Vindos - jan/15</t>
  </si>
  <si>
    <t>Passam p/ mar/15</t>
  </si>
  <si>
    <t xml:space="preserve">4ª - Criciúma </t>
  </si>
  <si>
    <t>* Do total dos Vindos, foram acrescidos 145 processos referentes à matéria “concentre scoring”, os quais foram reabertos vez que cessada a suspensão.
** Dos processos que estão na Turma, 159 processos estão suspensos em nome de magistrados que não integram atualmente a Turma.</t>
  </si>
  <si>
    <t>MOVIMENTO FORENSE DAS TURMAS DE RECURSOS - MARÇO/15</t>
  </si>
  <si>
    <t>Vindos - fev/15</t>
  </si>
  <si>
    <t>Passam p/ abr/15</t>
  </si>
  <si>
    <t>* Do total dos Vindos, foram redistribuídos 25 processos que haviam sido distribuídos para relator com impedimento.
** Dos processos que estão na Turma, 158 processos estão suspensos em nome de magistrados que não integram atualmente a Turma.</t>
  </si>
  <si>
    <t>MOVIMENTO FORENSE DAS TURMAS DE RECURSOS - ABRIL/15</t>
  </si>
  <si>
    <t>Vindos - mar/15</t>
  </si>
  <si>
    <t>Passam p/ mai/15</t>
  </si>
  <si>
    <t>* Um (1) processo foi cancelado, em virtude de protocolo duplicado.
** Dos processos que estão na Turma, 158 processos estão suspensos em nome de magistrados que não integram atualmente a Turma.</t>
  </si>
  <si>
    <t>MOVIMENTO FORENSE DAS TURMAS DE RECURSOS - MAIO/15</t>
  </si>
  <si>
    <t>Vindos - abr/15</t>
  </si>
  <si>
    <t>Passam p/ jun/15</t>
  </si>
  <si>
    <r>
      <t xml:space="preserve">* Foram reinseridos nos vindos de cada Relator os processos suspensos, tendo em vista a retomada dos julgamentos acerca da matéria </t>
    </r>
    <r>
      <rPr>
        <i/>
        <sz val="9"/>
        <rFont val="Arial Narrow"/>
        <family val="2"/>
      </rPr>
      <t>concentre scoring</t>
    </r>
    <r>
      <rPr>
        <sz val="9"/>
        <rFont val="Arial Narrow"/>
        <family val="2"/>
      </rPr>
      <t>, totalizando 5.437 processos 
** Dos processos que estão na Turma, 158 processos estão suspensos em nome de magistrados que não integram atualmente a Turma.</t>
    </r>
  </si>
  <si>
    <t>MOVIMENTO FORENSE DAS TURMAS DE RECURSOS - JUNHO/15</t>
  </si>
  <si>
    <t>Vindos - mai/15</t>
  </si>
  <si>
    <t>Passam p/ jul/15</t>
  </si>
  <si>
    <t>7ª - Itajaí *</t>
  </si>
  <si>
    <t>* Dos processos que estão na Turma, 158 processos estão suspensos em nome de magistrados que não integram atualmente a Turma.</t>
  </si>
  <si>
    <t>MOVIMENTO FORENSE DAS TURMAS DE RECURSOS - 1º Semestre - 2015</t>
  </si>
  <si>
    <t>7ª - Itajaí ***</t>
  </si>
  <si>
    <t xml:space="preserve">* Foram reinseridos os processos suspensos, tendo em vista a retomada dos julgamentos acerca da matéria concentre scoring, totalizando 5.437 processos. 
** Foram reinseridos os processos suspensos, tendo em vista a retomada dos julgamentos acerca da matéria concentre scoring, totalizando 145 processos. Além disso, foram redistribuídos 25 processos que haviam sido distribuídos para relator com impedimento e um processo  foi cancelado, em virtude de protocolo duplicado.
*** Dos processos da Turma, 158 processos estão suspensos em nome de magistrados que não integram atualmente a Turma. </t>
  </si>
  <si>
    <t>MOVIMENTO FORENSE DAS TURMAS DE RECURSOS - JULHO/15</t>
  </si>
  <si>
    <t>Vindos - jun/15</t>
  </si>
  <si>
    <t>Passam p/ ago/15</t>
  </si>
  <si>
    <t>* Além dos processos que estão na Turma, 158 processos estão suspensos em nome de magistrados que não integram atualmente a Turma.</t>
  </si>
  <si>
    <t>MOVIMENTO FORENSE DAS TURMAS DE RECURSOS - AGOSTO/15</t>
  </si>
  <si>
    <t>Vindos - jul/15</t>
  </si>
  <si>
    <t>Passam p/ set/15</t>
  </si>
  <si>
    <t>1ª - Capital*</t>
  </si>
  <si>
    <t>* Em virtude de Correição Ordinária realizada na Secretaria da 1ª Turma de Recursos, ocorreram ajustes nos números do mapa, totalizando 683 processos a menos nos vindos em relação aos passam do mês anterior.
* Além dos processos que estão na Turma, 158 processos estão suspensos em nome de magistrados que não integram atualmente a Turma.</t>
  </si>
  <si>
    <t>MOVIMENTO FORENSE DAS TURMAS DE RECURSOS - SETEMBRO/15</t>
  </si>
  <si>
    <t>Vindos - ago/15</t>
  </si>
  <si>
    <t>Passam p/ out/15</t>
  </si>
  <si>
    <t>MOVIMENTO FORENSE DAS TURMAS DE RECURSOS - OUTUBRO/15</t>
  </si>
  <si>
    <t>Vindos - set/15</t>
  </si>
  <si>
    <t>Passam para novembro/15</t>
  </si>
  <si>
    <t>andamento</t>
  </si>
  <si>
    <t>suspensos</t>
  </si>
  <si>
    <t>total</t>
  </si>
  <si>
    <t>6ª - Lages*</t>
  </si>
  <si>
    <t xml:space="preserve">* Foram adicionados aos vindos os 5 processos que não estavam tramitando na Turma em razão de estarem suspensos em virtude de decisões do STJ / STF
** Foram adicionados aos vindos os 158 processos que estão suspensos em nome de magistrados que não integram atualmente a Turma. </t>
  </si>
  <si>
    <t>MOVIMENTO FORENSE DAS TURMAS DE RECURSOS - NOVEMBRO/15</t>
  </si>
  <si>
    <t>Vindos - out/15</t>
  </si>
  <si>
    <t>Passam para dezembro/15</t>
  </si>
  <si>
    <t>** Em virtude de correição, foi subtraído 1 Recurso que havia sido julgado em 03/0815 e não baixado no sistema.</t>
  </si>
  <si>
    <t>MOVIMENTO FORENSE DAS TURMAS DE RECURSOS - DEZEMBRO/15</t>
  </si>
  <si>
    <t>Vindos - nov/15</t>
  </si>
  <si>
    <t>Passam para janeiro/16</t>
  </si>
  <si>
    <t>* Realizou-se um levantamento acerca dos processos conclusos em gabinete, o que resultou em 66 processos que não foram contabilizados à época.
** Em virtude de correição, foi subtraído 3 Recursos que haviam sido julgados e não baixados no sistema.</t>
  </si>
  <si>
    <t>MOVIMENTO FORENSE DAS TURMAS DE RECURSOS - 2º Semestre - 2015</t>
  </si>
  <si>
    <t>*  Em virtude de Correição Ordinária realizada na Secretaria da 1ª Turma de Recursos, ocorreram ajustes nos números do mapa, totalizando 617 processos a menos.
** Foram adicionados 5 processos que não estavam tramitando na Turma em razão de estarem suspensos em virtude de decisões do STJ / STF
***Foram adicionados 158 processos que estão suspensos em nome de magistrados que não integram atualmente a Turma.  Em virtude de correição, foram subtraídos 4 Recursos que haviam sido julgados e não baixados no sistema.</t>
  </si>
  <si>
    <t>MOVIMENTO FORENSE DAS TURMAS DE RECURSOS - JANEIRO/16</t>
  </si>
  <si>
    <t>Vindos - dez/15</t>
  </si>
  <si>
    <t>Passam para fevereiro/16</t>
  </si>
  <si>
    <t xml:space="preserve">6ª - Lages* </t>
  </si>
  <si>
    <t xml:space="preserve">* Em relação aos passam do mês de dezembro, foram adicionados aos vindos 855 processos suspensos não contabilizados em época oportuna. </t>
  </si>
  <si>
    <t>MOVIMENTO FORENSE DAS TURMAS DE RECURSOS - FEVEREIRO/16</t>
  </si>
  <si>
    <t>Vindos - jan/16</t>
  </si>
  <si>
    <t>Passam para março/16</t>
  </si>
  <si>
    <t>MOVIMENTO FORENSE DAS TURMAS DE RECURSOS - MARÇO/16</t>
  </si>
  <si>
    <t>Vindos - fev/16</t>
  </si>
  <si>
    <t>Passam para abril/16</t>
  </si>
  <si>
    <t>MOVIMENTO FORENSE DAS TURMAS DE RECURSOS - ABRIL/16</t>
  </si>
  <si>
    <t>Vindos - mar/16</t>
  </si>
  <si>
    <t>Passam para maio/16</t>
  </si>
  <si>
    <t>MOVIMENTO FORENSE DAS TURMAS DE RECURSOS - MAIO/16</t>
  </si>
  <si>
    <t>Vindos - abr/16</t>
  </si>
  <si>
    <t>Passam para junho/16</t>
  </si>
  <si>
    <t>MOVIMENTO FORENSE DAS TURMAS DE RECURSOS - JUNHO/16</t>
  </si>
  <si>
    <t>Vindos - mai/16</t>
  </si>
  <si>
    <t>Passam para julho/16</t>
  </si>
  <si>
    <t>MOVIMENTO FORENSE DAS TURMAS DE RECURSOS - 1º Semestre - 2016</t>
  </si>
  <si>
    <t>MOVIMENTO FORENSE DAS TURMAS DE RECURSOS - JULHO/16</t>
  </si>
  <si>
    <t>Vindos - jun/16</t>
  </si>
  <si>
    <t>Passam para agosto/16</t>
  </si>
  <si>
    <t>8ª - Capital*</t>
  </si>
  <si>
    <t>* Realizou-se um levantamento acerca dos processos conclusos em gabinete, o que resultou em 1220 processos que não foram contabilizados à época.</t>
  </si>
  <si>
    <t>MOVIMENTO FORENSE DAS TURMAS DE RECURSOS - AGOSTO/16</t>
  </si>
  <si>
    <t>Vindos - jul/16</t>
  </si>
  <si>
    <t>Passam para setembro/16</t>
  </si>
  <si>
    <t>(*) Houve alteração no número de vindos da Turma em razão de ajustes para acerto com o SAJ/Turmas.</t>
  </si>
  <si>
    <t>MOVIMENTO FORENSE DAS TURMAS DE RECURSOS - SETEMBRO/16</t>
  </si>
  <si>
    <t>Vindos - ago/16</t>
  </si>
  <si>
    <t>Passam para outubro/16</t>
  </si>
  <si>
    <t>MOVIMENTO FORENSE DAS TURMAS DE RECURSOS - OUTUBRO/16</t>
  </si>
  <si>
    <t>Vindos - set/16</t>
  </si>
  <si>
    <t>Passam para novembro/16</t>
  </si>
  <si>
    <t>MOVIMENTO FORENSE DAS TURMAS DE RECURSOS - NOVEMBRO/16</t>
  </si>
  <si>
    <t>Vindos - out/16</t>
  </si>
  <si>
    <t>Passam para dezembro/16</t>
  </si>
  <si>
    <t>MOVIMENTO FORENSE DAS TURMAS DE RECURSOS - DEZEMBRO/16</t>
  </si>
  <si>
    <t>Vindos - nov/16</t>
  </si>
  <si>
    <t>Passam para janeiro/17</t>
  </si>
  <si>
    <t>8ª - Capital**</t>
  </si>
  <si>
    <t>(*) Houve alteração no número de vindos da Turma em razão de ajustes para acerto com o SAJ/Turmas.
(**) Houve alteração no número de vindos da Turma em razão da retirada de 1.418 processos referentes ao órgão julgador Presidência da 8ª Turma de Recursos.</t>
  </si>
  <si>
    <t>MOVIMENTO FORENSE DAS TURMAS DE RECURSOS - 2º Semestre - 2016</t>
  </si>
  <si>
    <t>(*) Houve alteração no número de vindos da Turma em razão de ajustes para acerto com o SAJ/Turmas.
(**)  Houve alteração no número de vindos da Turma em razão de ajustes para acerto com o SAJ/Turmas, em virtude de levantamento realizado em agosto acerca dos processos conclusos em gabinete, o que resultou em 1220 processos que não foram contabilizados à época e em razão da retirada de 1.418 processos referentes ao órgão julgador Presidência da 8ª Turma de Recursos no mês de dezembro.</t>
  </si>
  <si>
    <t>MOVIMENTO FORENSE DAS TURMAS DE RECURSOS - JANEIRO/17</t>
  </si>
  <si>
    <t>Vindos - dez/16</t>
  </si>
  <si>
    <t>Passam para fev/17</t>
  </si>
  <si>
    <t xml:space="preserve">(*) Houve alteração no número de vindos da Turma em razão de ajustes para acerto com o SAJ/Turmas.
</t>
  </si>
  <si>
    <t>MOVIMENTO FORENSE DAS TURMAS DE RECURSOS - FEVEREIRO/17</t>
  </si>
  <si>
    <t>Vindos - jan/17</t>
  </si>
  <si>
    <t>Passam para mar/17</t>
  </si>
  <si>
    <t>MOVIMENTO FORENSE DAS TURMAS DE RECURSOS - MARÇO/17</t>
  </si>
  <si>
    <t>Vindos - fev/17</t>
  </si>
  <si>
    <t>Passam para abr/17</t>
  </si>
  <si>
    <t>MOVIMENTO FORENSE DAS TURMAS DE RECURSOS - ABRIL/17</t>
  </si>
  <si>
    <t>Vindos - mar/17</t>
  </si>
  <si>
    <t>Passam para mai/17</t>
  </si>
  <si>
    <t>MOVIMENTO FORENSE DAS TURMAS DE RECURSOS - MAIO/17</t>
  </si>
  <si>
    <t>Vindos - abr/17</t>
  </si>
  <si>
    <t>Passam para jun/17</t>
  </si>
  <si>
    <t>MOVIMENTO FORENSE DAS TURMAS DE RECURSOS - JUNHO/17</t>
  </si>
  <si>
    <t>Vindos - mai/17</t>
  </si>
  <si>
    <t>Passam para jul/17</t>
  </si>
  <si>
    <t>MOVIMENTO FORENSE DAS TURMAS DE RECURSOS
1º SEMESTRE 2017</t>
  </si>
  <si>
    <t>Vindos de
DEZ/16</t>
  </si>
  <si>
    <t>Julgados 
Definitivos</t>
  </si>
  <si>
    <t>Passam para
JUL/17</t>
  </si>
  <si>
    <t>Andamento</t>
  </si>
  <si>
    <t>Suspensos</t>
  </si>
  <si>
    <t>Fonte: Mapas estatísticos mensais remetidos pelas Turmas</t>
  </si>
  <si>
    <t>MOVIMENTO FORENSE DAS TURMAS DE RECURSOS - JULHO/17</t>
  </si>
  <si>
    <t>Vindos - jun/17</t>
  </si>
  <si>
    <t>Passam para ago/17</t>
  </si>
  <si>
    <t>Fonte: mapas estatísticos mensais remetidos pelas Turmas</t>
  </si>
  <si>
    <t>MOVIMENTO FORENSE DAS TURMAS DE RECURSOS - AGOSTO/17</t>
  </si>
  <si>
    <t>Vindos - jul/17</t>
  </si>
  <si>
    <t>Passam para set/17</t>
  </si>
  <si>
    <r>
      <t xml:space="preserve">MOVIMENTO FORENSE DAS TURMAS DE RECURSOS
</t>
    </r>
    <r>
      <rPr>
        <b/>
        <sz val="12"/>
        <color rgb="FFFF0000"/>
        <rFont val="Arial"/>
        <family val="2"/>
      </rPr>
      <t>SETEMBRO/17</t>
    </r>
  </si>
  <si>
    <t>VINDOS
AGO/17</t>
  </si>
  <si>
    <t>Julgados Definitivos</t>
  </si>
  <si>
    <t>PASSAM PARA OUT/17</t>
  </si>
  <si>
    <t>(**) Houve alteração no número de vindos da Turma em razão de ajustes para acerto com o SAJ/Turmas.</t>
  </si>
  <si>
    <r>
      <t xml:space="preserve">MOVIMENTO FORENSE DAS TURMAS DE RECURSOS
</t>
    </r>
    <r>
      <rPr>
        <b/>
        <sz val="12"/>
        <color rgb="FFFF0000"/>
        <rFont val="Arial"/>
        <family val="2"/>
      </rPr>
      <t>OUT/17</t>
    </r>
  </si>
  <si>
    <t>VINDOS
SET/17</t>
  </si>
  <si>
    <t>PASSAM PARA NOV/17</t>
  </si>
  <si>
    <t>(*) Houve alteração no número de vindos da Turma em razão de ajustes com o acervo.</t>
  </si>
  <si>
    <r>
      <t xml:space="preserve">MOVIMENTO FORENSE DAS TURMAS DE RECURSOS
</t>
    </r>
    <r>
      <rPr>
        <b/>
        <sz val="12"/>
        <color rgb="FFFF0000"/>
        <rFont val="Arial"/>
        <family val="2"/>
      </rPr>
      <t>NOV/17</t>
    </r>
  </si>
  <si>
    <t>VINDOS
OUT/17</t>
  </si>
  <si>
    <t>PASSAM PARA DEZ/17</t>
  </si>
  <si>
    <t>7ª - Itajaí*</t>
  </si>
  <si>
    <t>(*) Houve alteração no número de Julgados Definitivos da Turma em razão de ajustes com o acervo.</t>
  </si>
  <si>
    <r>
      <t xml:space="preserve">MOVIMENTO FORENSE DAS TURMAS DE RECURSOS
</t>
    </r>
    <r>
      <rPr>
        <b/>
        <sz val="12"/>
        <color rgb="FFFF0000"/>
        <rFont val="Arial"/>
        <family val="2"/>
      </rPr>
      <t>DEZEMBRO/17</t>
    </r>
  </si>
  <si>
    <t>VINDOS
NOV/17</t>
  </si>
  <si>
    <t>Passam para JAN/18</t>
  </si>
  <si>
    <t>MOVIMENTO FORENSE DAS TURMAS DE RECURSOS
2º SEMESTRE 2017</t>
  </si>
  <si>
    <t>Vindos de
JUN/17</t>
  </si>
  <si>
    <t>MOVIMENTO FORENSE DAS TURMAS DE RECURSOS
JANEIRO/2018</t>
  </si>
  <si>
    <t>Vindos de
DEZ/17</t>
  </si>
  <si>
    <t>Passam para FEV/18</t>
  </si>
  <si>
    <t>MOVIMENTO FORENSE DAS TURMAS DE RECURSOS
FEVEREIRO/2018</t>
  </si>
  <si>
    <t>Vindos de
JAN/18</t>
  </si>
  <si>
    <t>Passam para MAR/18</t>
  </si>
  <si>
    <t>(*) Houve redistribuição de processos entre suplentes.</t>
  </si>
  <si>
    <t>(**) Houve 01 processo saído por redistribuição e remetido à 1ª Turma de Recursos, por ser de sua competência.</t>
  </si>
  <si>
    <t>MOVIMENTO FORENSE DAS TURMAS DE RECURSOS
MARÇO/2018</t>
  </si>
  <si>
    <t>Vindos de
FEV/17</t>
  </si>
  <si>
    <t>Passam para ABR/18</t>
  </si>
  <si>
    <t>3ª - Chapecó*</t>
  </si>
  <si>
    <t>5ª - Joinville**</t>
  </si>
  <si>
    <t>(**) Houve redistribuição de processos.</t>
  </si>
  <si>
    <t>MOVIMENTO FORENSE DAS TURMAS DE RECURSOS
ABRIL/2018</t>
  </si>
  <si>
    <t>Vindos de
MAR/17</t>
  </si>
  <si>
    <t>Passam para MAI/18</t>
  </si>
  <si>
    <t>MOVIMENTO FORENSE DAS TURMAS DE RECURSOS
MAIO/2018</t>
  </si>
  <si>
    <t>Vindos de
ABR/18</t>
  </si>
  <si>
    <t>Passam para JUN/18</t>
  </si>
  <si>
    <t>MOVIMENTO FORENSE DAS TURMAS DE RECURSOS
JUNHO/2018</t>
  </si>
  <si>
    <t>Vindos de
MAI/18</t>
  </si>
  <si>
    <t>Passam para JUL/18</t>
  </si>
  <si>
    <t>MOVIMENTO FORENSE DAS TURMAS DE RECURSOS
1º SEMESTRE 2018</t>
  </si>
  <si>
    <t>7ª - Itajaí (*)</t>
  </si>
  <si>
    <t>MOVIMENTO FORENSE DAS TURMAS DE RECURSOS
JULHO/2018</t>
  </si>
  <si>
    <t>Vindos de
JUN/18</t>
  </si>
  <si>
    <t>Passam para AGO/18</t>
  </si>
  <si>
    <t>(*) Houve redistribuição de 1 processo para a 1ª Turma de Recursos.</t>
  </si>
  <si>
    <t>MOVIMENTO FORENSE DAS TURMAS DE RECURSOS
AGOSTO/2018</t>
  </si>
  <si>
    <t>Vindos de
JUL/18</t>
  </si>
  <si>
    <t>Passam para SET/18</t>
  </si>
  <si>
    <t>8ª - Capital *</t>
  </si>
  <si>
    <t>* Houve 2 processos saídos por redistribuição, que foram enviados por equivoco pelo Juizado Especial da Faz. Pública.</t>
  </si>
  <si>
    <t>MOVIMENTO FORENSE DAS TURMAS DE RECURSOS
SETEMBRO/2018</t>
  </si>
  <si>
    <t>Vindos de
AGO/18</t>
  </si>
  <si>
    <t>Passam para OUT/18</t>
  </si>
  <si>
    <t>MOVIMENTO FORENSE DAS TURMAS DE RECURSOS
OUTUBRO/2018</t>
  </si>
  <si>
    <t>Vindos de
SET/18</t>
  </si>
  <si>
    <t>Passam para NOV/18</t>
  </si>
  <si>
    <t>MOVIMENTO FORENSE DAS TURMAS DE RECURSOS
NOVEMBRO/2018</t>
  </si>
  <si>
    <t>Vindos de
OUT/18</t>
  </si>
  <si>
    <t>Passam para DEZ/18</t>
  </si>
  <si>
    <t>* Entraram 4 processos por redistribuição, vindos da 1ª Turma de Recursos da Capital.</t>
  </si>
  <si>
    <t>MOVIMENTO FORENSE DAS TURMAS DE RECURSOS
DEZEMBRO/2018</t>
  </si>
  <si>
    <t>Vindos de
NOV/18</t>
  </si>
  <si>
    <t>Passam para JAN/19</t>
  </si>
  <si>
    <t>MOVIMENTO FORENSE DAS TURMAS DE RECURSOS
2º SEMESTRE 2018</t>
  </si>
  <si>
    <t>MOVIMENTO FORENSE DAS TURMAS DE RECURSOS
JANEIRO/2019</t>
  </si>
  <si>
    <t>Vindos de
DEZ/18</t>
  </si>
  <si>
    <t>Passam para FEV/19</t>
  </si>
  <si>
    <t>MOVIMENTO FORENSE DAS TURMAS DE RECURSOS
FEVEREIRO/2019</t>
  </si>
  <si>
    <t>Vindos de
JAN/19</t>
  </si>
  <si>
    <t>Passam para MAR/19</t>
  </si>
  <si>
    <t>MOVIMENTO FORENSE DAS TURMAS DE RECURSOS
MARÇO/2019</t>
  </si>
  <si>
    <t>Vindos de
FEV/19</t>
  </si>
  <si>
    <t>Passam para ABR/19</t>
  </si>
  <si>
    <t>MOVIMENTO FORENSE DAS TURMAS DE RECURSOS
ABRIL/2019</t>
  </si>
  <si>
    <t>Vindos de
MAR/19</t>
  </si>
  <si>
    <t>Passam para MAI/19</t>
  </si>
  <si>
    <t>* Foram redistribuídos 3 processos provenientes da 1ª e 6ª Turma de Recursos.</t>
  </si>
  <si>
    <t>MOVIMENTO FORENSE DAS TURMAS DE RECURSOS
MAIO/2019</t>
  </si>
  <si>
    <t>Vindos de
ABR/19</t>
  </si>
  <si>
    <t>Passam para JUN/19</t>
  </si>
  <si>
    <t>MOVIMENTO FORENSE DAS TURMAS DE RECURSOS
JUNHO/2019</t>
  </si>
  <si>
    <t>Vindos de
MAI/19</t>
  </si>
  <si>
    <t>Passam para JUL/19</t>
  </si>
  <si>
    <t>MOVIMENTO FORENSE DAS TURMAS DE RECURSOS
1º SEMESTRE 2019</t>
  </si>
  <si>
    <t>MOVIMENTO FORENSE DAS TURMAS DE RECURSOS
JULHO/2019</t>
  </si>
  <si>
    <t>Vindos de
JUN/19</t>
  </si>
  <si>
    <t>Passam para AGO/19</t>
  </si>
  <si>
    <t>* Entrados 7 processos por redistribuição, vindos da 1ª Turma de Recursos da Capital.</t>
  </si>
  <si>
    <t>MOVIMENTO FORENSE DAS TURMAS DE RECURSOS
AGOSTO/2019</t>
  </si>
  <si>
    <t>Vindos de
JUL/19</t>
  </si>
  <si>
    <t>Passam para SET/19</t>
  </si>
  <si>
    <t xml:space="preserve">MOVIMENTO FORENSE DAS TURMAS DE RECURSOS
</t>
  </si>
  <si>
    <t>SETEMBRO/2019</t>
  </si>
  <si>
    <t>Vindos de
AGO/19</t>
  </si>
  <si>
    <t>Passam para OUT/19</t>
  </si>
  <si>
    <t>* Foram distribuídos 2 processos para a  6ª Turma de Recursos por motivo de ajustes.</t>
  </si>
  <si>
    <t>OUTUBRO/2019</t>
  </si>
  <si>
    <r>
      <t xml:space="preserve">Vindos de
</t>
    </r>
    <r>
      <rPr>
        <b/>
        <sz val="11"/>
        <color rgb="FFFF0000"/>
        <rFont val="Arial"/>
        <family val="2"/>
      </rPr>
      <t>SET/19</t>
    </r>
  </si>
  <si>
    <r>
      <t xml:space="preserve">Passam para </t>
    </r>
    <r>
      <rPr>
        <b/>
        <sz val="11"/>
        <color rgb="FFFF0000"/>
        <rFont val="Arial"/>
        <family val="2"/>
      </rPr>
      <t>NOV/19</t>
    </r>
  </si>
  <si>
    <t>Os Recursos Físicos ativos retornaram do Tribunal de Justiça após a digitalização e passaram a tramitar no SAJ-5 Turmas.</t>
  </si>
  <si>
    <t>NOVEMBRO/2019</t>
  </si>
  <si>
    <t>Vindos de
OUT/19</t>
  </si>
  <si>
    <t>Passam para DEZ/19</t>
  </si>
  <si>
    <t>MOVIMENTO FORENSE DAS TURMAS DE RECURSOS
2º SEMESTRE 2019</t>
  </si>
  <si>
    <t>Passam para JAN/20</t>
  </si>
  <si>
    <t>JANEIRO/2020</t>
  </si>
  <si>
    <t xml:space="preserve">Conforme a Resolução TJ n. 13 de 21 de agosto de 2019 que instituiu as 3 (três) turmas recursais do Sistema de Juizados Especiais, com jurisdição em todo o Estado de Santa Catarina. </t>
  </si>
  <si>
    <t>Vindos de
DEZ/19</t>
  </si>
  <si>
    <t>Passam para FEV/20</t>
  </si>
  <si>
    <t>1ª Turma Recursal</t>
  </si>
  <si>
    <t>2ª Turma Recursal</t>
  </si>
  <si>
    <t>3ª Turma Recursal</t>
  </si>
  <si>
    <t xml:space="preserve">• Existem na base de dados do SAJ/SG5-Turmas 6.938 processos em andamento e 61 processos suspensos pendentes de redistribuição a uma das 3 turmas recursais. 
• Segundo informação da Secretaria Administrativa das Turmas de Recursos, existem 6.600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</si>
  <si>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Fonte: Banco de dados do SAJ/SG5-Turmas e DW-EPROC.</t>
  </si>
  <si>
    <t>FEVEREIRO/2020</t>
  </si>
  <si>
    <t>Vindos de
JAN/20</t>
  </si>
  <si>
    <t>Passam para MAR/20</t>
  </si>
  <si>
    <t xml:space="preserve">• Existem na base de dados do SAJ/SG5-Turmas 5.831 processos em andamento a uma das 3 turmas recursais.
• Segundo informação da Secretaria Administrativa das Turmas de Recursos, existem 6.541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</si>
  <si>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MARÇO/2020</t>
  </si>
  <si>
    <t>Vindos de
FEV/20</t>
  </si>
  <si>
    <t>Passam para ABR/20</t>
  </si>
  <si>
    <t>• Existem na base de dados do SAJ/SG5-Turmas 5.391 processos em andamento e 61 processos suspensos pendentes de redistribuição a uma das 3 turmas recursais.
• Segundo informação da Secretaria Administrativa das Turmas de Recursos, existem 6.343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</t>
  </si>
  <si>
    <t>ABRIL/2020</t>
  </si>
  <si>
    <t>Vindos de
MAR/20</t>
  </si>
  <si>
    <t>Passam para MAI/20</t>
  </si>
  <si>
    <t>• Existem na base de dados do SAJ/SG5-Turmas 3.022 processos em andamento e 63 processos suspensos pendentes de redistribuição a uma das 3 turmas recursais.
• Segundo informação da Secretaria Administrativa das Turmas de Recursos, existem 5.738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</t>
  </si>
  <si>
    <t>MAIO/2020</t>
  </si>
  <si>
    <t>Vindos de
ABR/20</t>
  </si>
  <si>
    <t>Passam para JUN/20</t>
  </si>
  <si>
    <t xml:space="preserve">• Existem na base de dados do SAJ/SG5-Turmas 127 processos em andamento e 19 processos suspensos pendentes de redistribuição a uma das 3 turmas recursais.
• Segundo informação da Secretaria Administrativa das Turmas de Recursos, existem 4.812 processos do SAJ/SG3 – Turmas pendentes de digitalização para o SAJ/SG5-Turmas, todos na situação “Suspenso”.
• Foram consideradas todas as classes processuais.
• O aumento do número de processos distribuídos aos relatores, bem como do acervo em andamento e suspenso, pode ser explicado pela redução do número de processos que até então estavam pendentes de redistribuição a uma das três turmas, os quais passaram de 3022 processos em andamento e 63 processos suspensos em abril para 127 processos em andamento e 19 processos suspensos em maio. 
• Os dados informados estão em fase de consolidação, tendo em vista a adoção do novo formato de turmas recursais, ainda em transição.
</t>
  </si>
  <si>
    <t>Fonte: DW Unificado Turmas</t>
  </si>
  <si>
    <t>JUNHO/2020</t>
  </si>
  <si>
    <t>Vindos de
MAI/20</t>
  </si>
  <si>
    <t>Passam para JUL/20</t>
  </si>
  <si>
    <t xml:space="preserve">• Existem na base de dados do SAJ/SG5-Turmas 127 processos em andamento e 20 processos suspensos pendentes de redistribuição a uma das 3 turmas recursais.
• Segundo informação da Secretaria Administrativa das Turmas de Recursos, existem 2.568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</si>
  <si>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MOVIMENTO FORENSE DAS TURMAS DE RECURSOS
1º SEMESTRE 2020</t>
  </si>
  <si>
    <t>(*) Existiam em janeiro na base de dados do SAJ/SG5-Turmas 6.938 processos em andamento e 61 processos suspensos pendentes de redistribuição a uma das 3 turmas recursais. 
• Segundo informação da Secretaria Administrativa das Turmas de Recursos, existiam em janeiro 6.600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</t>
  </si>
  <si>
    <t>Fontes: Banco de dados do SAJ/SG5-Turmas, DW-Eproc e DW Unificado Turmas</t>
  </si>
  <si>
    <t>JULHO/2020</t>
  </si>
  <si>
    <t>Vindos de
JUN/20</t>
  </si>
  <si>
    <t>Passam para AGO/20</t>
  </si>
  <si>
    <t xml:space="preserve">• Existem na base de dados do SAJ/SG5-Turmas 3996 processos em andamento e 95 processos suspensos pendentes de redistribuição a uma das 3 turmas recursais.
• Segundo informação da Secretaria Administrativa das Turmas de Recursos, existem 1.275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</si>
  <si>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AGOSTO/2020</t>
  </si>
  <si>
    <t>Vindos de
JUL/20</t>
  </si>
  <si>
    <t>Passam para SET/20</t>
  </si>
  <si>
    <t xml:space="preserve">• Existem na base de dados do SAJ/SG5-Turmas 4.412 processos em andamento e 82 processos suspensos pendentes de redistribuição a uma das 3 turmas recursais.
• Segundo informação da Secretaria Administrativa das Turmas de Recursos, existem 115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</si>
  <si>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SETEMBRO/2020</t>
  </si>
  <si>
    <t>Vindos de
AGO/20</t>
  </si>
  <si>
    <t>Passam para OUT/20</t>
  </si>
  <si>
    <t xml:space="preserve">• Existem na base de dados do SAJ/SG5-Turmas 2.933 processos em andamento e 80 processos suspensos pendentes de redistribuição a uma das 3 turmas recursais.
• Segundo informação da Secretaria Administrativa das Turmas de Recursos, existem 556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</si>
  <si>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OUTUBRO/2020</t>
  </si>
  <si>
    <t>Vindos de
SET/20</t>
  </si>
  <si>
    <t>Passam para NOV/20</t>
  </si>
  <si>
    <t xml:space="preserve">• Existem na base de dados do SAJ/SG5-Turmas 2.017 processos em andamento e 78 processos suspensos pendentes de redistribuição a uma das 3 turmas recursais.
• Segundo informação da Secretaria Administrativa das Turmas de Recursos, existem 279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</si>
  <si>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NOVEMBRO/2020</t>
  </si>
  <si>
    <t>Vindos de
OUT/20</t>
  </si>
  <si>
    <t>Passam para DEZ/20</t>
  </si>
  <si>
    <t xml:space="preserve">• Existem na base de dados do SAJ/SG5-Turmas 1.211 processos em andamento e 47 processos suspensos pendentes de redistribuição a uma das 3 turmas recursais.
• Segundo informação da Secretaria Administrativa das Turmas de Recursos, existem 170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</si>
  <si>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DEZEMBRO/2020</t>
  </si>
  <si>
    <t>Vindos de
NOV/20</t>
  </si>
  <si>
    <t xml:space="preserve">• Existem na base de dados do SAJ/SG5-Turmas 1.201 processos em andamento e 37 processos suspensos pendentes de redistribuição a uma das 3 turmas recursais.
• Segundo informação da Secretaria Administrativa das Turmas de Recursos, existem 170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</si>
  <si>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MOVIMENTO FORENSE DAS TURMAS DE RECURSOS
2º SEMESTRE 2020</t>
  </si>
  <si>
    <t>Passam para JAN/21</t>
  </si>
  <si>
    <t>(*) Existiam em julho na base de dados do SAJ/SG5-Turmas 3.996 processos em andamento e 95 processos suspensos pendentes de redistribuição a uma das 3 turmas recursais. 
• Segundo informação da Secretaria Administrativa das Turmas de Recursos, existiam em janeiro 1.275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</t>
  </si>
  <si>
    <t>JANEIRO/2021</t>
  </si>
  <si>
    <t>Vindos de
DEZ/20</t>
  </si>
  <si>
    <t>Passam para FEV/21</t>
  </si>
  <si>
    <t xml:space="preserve">• Existem na base de dados do SAJ/SG5-Turmas 1.222 processos em andamento e 47 processos suspensos pendentes de redistribuição a uma das 3 turmas recursais.
• Segundo informação da Secretaria Administrativa das Turmas de Recursos, existem 60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</si>
  <si>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FEVEREIRO/2021</t>
  </si>
  <si>
    <t>Vindos de
JAN/21</t>
  </si>
  <si>
    <t>Passam para MAR/21</t>
  </si>
  <si>
    <t xml:space="preserve">• Existem na base de dados do SAJ/SG5-Turmas 1.246 processos em andamento e 47 processos suspensos pendentes de redistribuição a uma das 3 turmas recursais.
• Segundo informação da Secretaria Administrativa das Turmas de Recursos, existem 60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</si>
  <si>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MARÇO/2021</t>
  </si>
  <si>
    <t>Vindos de
FEV/21</t>
  </si>
  <si>
    <t>Passam para ABR/21</t>
  </si>
  <si>
    <t xml:space="preserve">• Existem na base de dados do SAJ/SG5-Turmas 1.229 processos em andamento e 47 processos suspensos pendentes de redistribuição a uma das 3 turmas recursais.
• Segundo informação da Secretaria Administrativa das Turmas de Recursos, existem 36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</si>
  <si>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ABR/2021</t>
  </si>
  <si>
    <t>Vindos de
MAR/21</t>
  </si>
  <si>
    <t>Passam para MAI/21</t>
  </si>
  <si>
    <t xml:space="preserve">• Existem na base de dados do SAJ/SG5-Turmas 1.136 processos em andamento e 47 processos suspensos pendentes de redistribuição a uma das 3 turmas recursais.
• Segundo informação da Secretaria Administrativa das Turmas de Recursos, existem 36 processos do SAJ/SG3 – Turmas pendentes de digitalização para o SAJ/SG5-Turmas, todos na situação “Suspenso”.
• Foram consideradas todas as classes processuais.
• Os dados informados estão em fase de consolidação, tendo em vista a adoção do novo formato de turmas recursais, ainda em transição.
</t>
  </si>
  <si>
    <t>MAI/2021</t>
  </si>
  <si>
    <t>Vindos de
ABR/21</t>
  </si>
  <si>
    <t>Passam para JUN/21</t>
  </si>
  <si>
    <t>• Existem na base de dados do SAJ/SG5-Turmas 1.167 processos em andamento e 47 processos suspensos pendentes de redistribuição a uma das 3 turmas recursais.
• Segundo informação da Secretaria Administrativa das Turmas de Recursos, foi finalizada a digitalização do acervo do SAJ/SG3.
• Foi verificada a distribuição de processos para a Dra. Ana Karina Arruda Anzanello após a sua aposentadoria em 15.04.2021, sem a respectiva redistribuição.
• Foram consideradas todas as classes processuais.
• Os dados informados estão em fase de consolidação, tendo em vista a adoção do novo formato de turmas recursais, a digitalização dos processos físicos do SAJ/SG3 e a migração para o sistema eproc.</t>
  </si>
  <si>
    <t>JUN/2021</t>
  </si>
  <si>
    <t>Vindos de
MAI/21</t>
  </si>
  <si>
    <t>Passam para JUL/21</t>
  </si>
  <si>
    <t>• Existem na base de dados do SAJ/SG5-Turmas 1.147 processos em andamento e 47 processos suspensos pendentes de redistribuição a uma das 3 turmas recursais.
• Foi verificada a distribuição de processos para a Dra. Ana Karina Arruda Anzanello após a sua aposentadoria em 15.04.2021, sem a respectiva redistribuição.
• Foram consideradas todas as classes processuais.
• Os dados informados estão em fase de consolidação, tendo em vista a adoção do novo formato de turmas recursais, a digitalização dos processos físicos do SAJ/SG3 e a migração para o sistema eproc.</t>
  </si>
  <si>
    <t>MOVIMENTO FORENSE DAS TURMAS DE RECURSOS
1º SEMESTRE 2021</t>
  </si>
  <si>
    <t>JUL/2021</t>
  </si>
  <si>
    <t>Vindos de
JUN/21</t>
  </si>
  <si>
    <t>Passam para AGO/21</t>
  </si>
  <si>
    <t>• Existem na base de dados do SAJ/SG5-Turmas 1.145 processos em andamento e 47 processos suspensos pendentes de redistribuição a uma das 3 turmas recursais.
• Foram consideradas todas as classes processuais.
• Os dados informados estão em fase de consolidação, tendo em vista a adoção do novo formato de turmas recursais, a digitalização dos processos físicos do SAJ/SG3 e a migração para o sistema eproc.</t>
  </si>
  <si>
    <t>AGO/2021</t>
  </si>
  <si>
    <t>Vindos de
JUL/21</t>
  </si>
  <si>
    <t>Passam para SET/21</t>
  </si>
  <si>
    <t>SET/2021</t>
  </si>
  <si>
    <t>Vindos de
AGO/21</t>
  </si>
  <si>
    <t>Passam para OUT/21</t>
  </si>
  <si>
    <t>• Existem na base de dados do SAJ/SG5-Turmas 1.150 processos em andamento e 47 processos suspensos pendentes de redistribuição a uma das 3 turmas recursais.
• Foram consideradas todas as classes processuais.
• Os dados informados estão em fase de consolidação, tendo em vista a adoção do novo formato de turmas recursais, a digitalização dos processos físicos do SAJ/SG3 e a migração para o sistema eproc.</t>
  </si>
  <si>
    <t>OUT/2021</t>
  </si>
  <si>
    <t>Vindos de
SET/21</t>
  </si>
  <si>
    <t>Passam para NOV/21</t>
  </si>
  <si>
    <t>NOV/2021</t>
  </si>
  <si>
    <t>Vindos de
OUT/21</t>
  </si>
  <si>
    <t>Passam para DEZ/21</t>
  </si>
  <si>
    <t>DEZ/2021</t>
  </si>
  <si>
    <t>Vindos de
NOV/21</t>
  </si>
  <si>
    <t>Passam para JAN/22</t>
  </si>
  <si>
    <t>• Existem na base de dados do SAJ/SG5-Turmas 1.146 processos em andamento e 47 processos suspensos pendentes de redistribuição a uma das 3 turmas recursais.
• Foram consideradas todas as classes processuais.
• Os dados informados estão em fase de consolidação, tendo em vista a adoção do novo formato de turmas recursais, a digitalização dos processos físicos do SAJ/SG3 e a migração para o sistema eproc.</t>
  </si>
  <si>
    <t>MOVIMENTO FORENSE DAS TURMAS DE RECURSOS
2º SEMESTRE 2021</t>
  </si>
  <si>
    <t>Fontes: Painel Turmas</t>
  </si>
  <si>
    <t>JAN/2022</t>
  </si>
  <si>
    <t>Vindos de
DEZ/21</t>
  </si>
  <si>
    <t>Passam para FEV/22</t>
  </si>
  <si>
    <t>• •Existem na base de dados do SAJ/SG5-Turmas 1.147 processos em andamento e 47 processos suspensos pendentes de redistribuição a uma das 3 turmas recursais.
• Foram consideradas todas as classes processuais.
• Os dados informados estão em fase de consolidação, tendo em vista a adoção do novo formato de turmas recursais, a digitalização dos processos físicos do SAJ/SG3 e a migração para o sistema eproc.</t>
  </si>
  <si>
    <t>FEV/2022</t>
  </si>
  <si>
    <t>Vindos de
JAN/22</t>
  </si>
  <si>
    <t>Passam para MAR/22</t>
  </si>
  <si>
    <t>• •Existem na base de dados do SAJ/SG5-Turmas 1.145 processos em andamento e 47 processos suspensos pendentes de redistribuição a uma das 3 turmas recursais.
• Foram consideradas todas as classes processuais.
• Os dados informados estão em fase de consolidação, tendo em vista a adoção do novo formato de turmas recursais, a digitalização dos processos físicos do SAJ/SG3 e a migração para o sistema eproc.</t>
  </si>
  <si>
    <t>MAR/2022</t>
  </si>
  <si>
    <t>Vindos de
FEV/22</t>
  </si>
  <si>
    <t>Passam para ABR/22</t>
  </si>
  <si>
    <t>ABR/2022</t>
  </si>
  <si>
    <t>Vindos de
MAR/22</t>
  </si>
  <si>
    <t>Passam para MAI/22</t>
  </si>
  <si>
    <t>MAI/2022</t>
  </si>
  <si>
    <t>Vindos de
ABR/22</t>
  </si>
  <si>
    <t>Passam para JUN/22</t>
  </si>
  <si>
    <t>JUN/2022</t>
  </si>
  <si>
    <t>Vindos de
MAI/22</t>
  </si>
  <si>
    <t>Passam para JUL/22</t>
  </si>
  <si>
    <t>1º SEMESTRE 2022</t>
  </si>
  <si>
    <t>JUL/2022</t>
  </si>
  <si>
    <t>Vindos de
JUN/22</t>
  </si>
  <si>
    <t>Passam para AGO/22</t>
  </si>
  <si>
    <t>AGO/2022</t>
  </si>
  <si>
    <t>Vindos de
JUL/22</t>
  </si>
  <si>
    <t>Passam para SET/22</t>
  </si>
  <si>
    <t>• •Existem na base de dados do SAJ/SG5-Turmas 1.135 processos em andamento e 47 processos suspensos pendentes de redistribuição a uma das 3 turmas recursais.
• Foram consideradas todas as classes processuais.
• Os dados informados estão em fase de consolidação, tendo em vista a adoção do novo formato de turmas recursais, a digitalização dos processos físicos do SAJ/SG3 e a migração para o sistema eproc.</t>
  </si>
  <si>
    <t>SET/2022</t>
  </si>
  <si>
    <t>Vindos de
AGO/22</t>
  </si>
  <si>
    <t>Passam para OUT/22</t>
  </si>
  <si>
    <t xml:space="preserve">• Foram consideradas todas as classes processuais.
</t>
  </si>
  <si>
    <t>OUT/2022</t>
  </si>
  <si>
    <t>Vindos de
SET/22</t>
  </si>
  <si>
    <t>Passam para NOV/22</t>
  </si>
  <si>
    <t>NOV/2022</t>
  </si>
  <si>
    <t>Vindos de
OUT/22</t>
  </si>
  <si>
    <t>Passam para DEZ/22</t>
  </si>
  <si>
    <t>DEZ/2022</t>
  </si>
  <si>
    <t>Vindos de NOV/22</t>
  </si>
  <si>
    <t>Passam para JAN/23</t>
  </si>
  <si>
    <t>2º SEMESTRE 2022</t>
  </si>
  <si>
    <t>JAN/2023</t>
  </si>
  <si>
    <t>Vindos de
DEZ/22</t>
  </si>
  <si>
    <t>Passam para FEV/23</t>
  </si>
  <si>
    <t>FEV/2023</t>
  </si>
  <si>
    <t>Passam para MAR/23</t>
  </si>
  <si>
    <t>MAR/2023</t>
  </si>
  <si>
    <t>Passam para ABR/23</t>
  </si>
  <si>
    <t>ABR/2023</t>
  </si>
  <si>
    <t>Vindos de
MAR/23</t>
  </si>
  <si>
    <t>Passam para MAI/23</t>
  </si>
  <si>
    <t>MAI/2023</t>
  </si>
  <si>
    <t>JUL/2023</t>
  </si>
  <si>
    <t>Vindos de
MAI/23</t>
  </si>
  <si>
    <t>Passam para JUL/23</t>
  </si>
  <si>
    <t>1º SEMESTRE 2023</t>
  </si>
  <si>
    <t>AGO/2023</t>
  </si>
  <si>
    <t>Vindos de
JUL/23</t>
  </si>
  <si>
    <t>Passam para SET/23</t>
  </si>
  <si>
    <t>SET/2023</t>
  </si>
  <si>
    <t>Vindos de
AGO/23</t>
  </si>
  <si>
    <t>Passam para OUT23</t>
  </si>
  <si>
    <t xml:space="preserve">• Foram consideradas todas as classes processuais.
• Foram corrigidos dados de processos vindos e em andamento ou  suspensos para o mês de setembro de 2023.
</t>
  </si>
  <si>
    <t>OUT/2023</t>
  </si>
  <si>
    <t>Vindos de
SET/23</t>
  </si>
  <si>
    <t>Passam para NOV23</t>
  </si>
  <si>
    <t xml:space="preserve">• Foram consideradas todas as classes processuais.
• Foram corrigidos dados de processos vindos e em andamento ou  suspensos para o mês de outubro de 2023.
</t>
  </si>
  <si>
    <t>NOV/2023</t>
  </si>
  <si>
    <t>Vindos de
OUT/23</t>
  </si>
  <si>
    <t>Passam para DEZ23</t>
  </si>
  <si>
    <t xml:space="preserve">• Foram consideradas todas as classes processuais.
• Foram corrigidos dados de processos vindos e em andamento ou  suspensos para o mês de novembro de 2023.
</t>
  </si>
  <si>
    <t>DEZ/2023</t>
  </si>
  <si>
    <t>Vindos de
NOV/23</t>
  </si>
  <si>
    <t>Passam para JAN/24</t>
  </si>
  <si>
    <t xml:space="preserve">• Foram consideradas todas as classes processuais.
• Foram corrigidos dados de processos vindos e em andamento ou  suspensos para o mês de dezembro de 2023.
</t>
  </si>
  <si>
    <t>2º SEMESTRE 2023</t>
  </si>
  <si>
    <t>Vindos de
JUN/23</t>
  </si>
  <si>
    <t>JAN/2024</t>
  </si>
  <si>
    <t>Vindos de
DEZ/23</t>
  </si>
  <si>
    <t>Passam para FEV/24</t>
  </si>
  <si>
    <t>FEV/2024</t>
  </si>
  <si>
    <t>Vindos de
JAN/24</t>
  </si>
  <si>
    <t>Passam para MAR/24</t>
  </si>
  <si>
    <t>MAR/2024</t>
  </si>
  <si>
    <t>Vindos de
FEV/24</t>
  </si>
  <si>
    <t>Passam para ABR/24</t>
  </si>
  <si>
    <t>ABR/2024</t>
  </si>
  <si>
    <t>Vindos de
MAR/24</t>
  </si>
  <si>
    <t>Passam para MAI/24</t>
  </si>
  <si>
    <t>MAI/2024</t>
  </si>
  <si>
    <t>Vindos de
ABR/24</t>
  </si>
  <si>
    <t>Passam para JUN/24</t>
  </si>
  <si>
    <t>JUN/2024</t>
  </si>
  <si>
    <t>Vindos de
MAI/24</t>
  </si>
  <si>
    <t>Passam para JUL/24</t>
  </si>
  <si>
    <t>1º SEMESTRE 2024</t>
  </si>
  <si>
    <t>JUL/2024</t>
  </si>
  <si>
    <t>Vindos de
JUN/24</t>
  </si>
  <si>
    <t>Passam para AGO24</t>
  </si>
  <si>
    <t>AGO/2024</t>
  </si>
  <si>
    <t>Vindos de
JUL/24</t>
  </si>
  <si>
    <t>Passam para SET24</t>
  </si>
  <si>
    <t>SET/2024</t>
  </si>
  <si>
    <t>Vindos de
AGO/24</t>
  </si>
  <si>
    <t>Passam para OUT/24</t>
  </si>
  <si>
    <t>OUT/2024</t>
  </si>
  <si>
    <t>Vindos de
SET/24</t>
  </si>
  <si>
    <t>Passam para NOV/24</t>
  </si>
  <si>
    <t>NOV/2024</t>
  </si>
  <si>
    <t>Passam para DEZ/24</t>
  </si>
  <si>
    <t>Vindos de
OUT/24</t>
  </si>
  <si>
    <t>2º SEMESTRE 2024</t>
  </si>
  <si>
    <t>Passam para JAN/25</t>
  </si>
  <si>
    <t>Vindos de
NOV/24</t>
  </si>
  <si>
    <t>Vindos de
DEZ/24</t>
  </si>
  <si>
    <t>Passam para FEV/25</t>
  </si>
  <si>
    <t>JAN/2025</t>
  </si>
  <si>
    <t>DEZ/2024</t>
  </si>
  <si>
    <t>Vindos de
JAN/25</t>
  </si>
  <si>
    <t>Passam para MAR/25</t>
  </si>
  <si>
    <t>FEV/2025</t>
  </si>
  <si>
    <t>MAR/2025</t>
  </si>
  <si>
    <t>Passam para ABR/25</t>
  </si>
  <si>
    <t>Vindos de
FEV/25</t>
  </si>
  <si>
    <t>ABR/2025</t>
  </si>
  <si>
    <t>Passam para MAI/25</t>
  </si>
  <si>
    <t>Vindos de
MAR/25</t>
  </si>
  <si>
    <t>MAI/2025</t>
  </si>
  <si>
    <t>Vindos de
ABR/25</t>
  </si>
  <si>
    <t>Passam para JUN/25</t>
  </si>
  <si>
    <t>Passam para JUL/25</t>
  </si>
  <si>
    <t>Vindos de
MAI/25</t>
  </si>
  <si>
    <t>JUN/2025</t>
  </si>
  <si>
    <t>1º SEMESTRE 2025</t>
  </si>
  <si>
    <t>Vindos de
JUN/25</t>
  </si>
  <si>
    <t>Passam para AGO/25</t>
  </si>
  <si>
    <t>JUL/2025</t>
  </si>
  <si>
    <t>AGO/2025</t>
  </si>
  <si>
    <t>Vindos de
JUL/25</t>
  </si>
  <si>
    <t>Passam para SET/25</t>
  </si>
  <si>
    <t>SET/2025</t>
  </si>
  <si>
    <t>Passam para OUT/25</t>
  </si>
  <si>
    <t>Vindos de AGO/25</t>
  </si>
  <si>
    <t>OUT/2025</t>
  </si>
  <si>
    <t>Vindos de SET/25</t>
  </si>
  <si>
    <t>Passam para NOV/25</t>
  </si>
  <si>
    <t>NOV/2025</t>
  </si>
  <si>
    <t>Vindos de OUT/25</t>
  </si>
  <si>
    <t>Passam para DEZ/25</t>
  </si>
  <si>
    <t>2º SEMESTRE 2025</t>
  </si>
  <si>
    <t>DEZ/2025</t>
  </si>
  <si>
    <t>Passam para JAN/26</t>
  </si>
  <si>
    <t>Vindos de NOV/25</t>
  </si>
  <si>
    <t>JAN/26</t>
  </si>
  <si>
    <t>Vindos de DEZ/25</t>
  </si>
  <si>
    <t>Passam para FEV/26</t>
  </si>
  <si>
    <t>FEV/26</t>
  </si>
  <si>
    <t>Passam para MAR/26</t>
  </si>
  <si>
    <t>Vindos de JAN/25</t>
  </si>
  <si>
    <t>MAR/26</t>
  </si>
  <si>
    <t>Passam para ABR/26</t>
  </si>
  <si>
    <t>Vindos de FEV/26</t>
  </si>
  <si>
    <t>ABR/26</t>
  </si>
  <si>
    <t>Vindos de MAR/26</t>
  </si>
  <si>
    <t>Passam para MAI/26</t>
  </si>
  <si>
    <t>MAI/26</t>
  </si>
  <si>
    <t>Vindos de ABR/26</t>
  </si>
  <si>
    <t>Passam para JUN/26</t>
  </si>
  <si>
    <t>Vindos de MAI/26</t>
  </si>
  <si>
    <t>Passam para JUL/26</t>
  </si>
  <si>
    <t>Vindos de
JAN/26</t>
  </si>
  <si>
    <t>1º SEMESTRE 2026</t>
  </si>
  <si>
    <t>JUN/26</t>
  </si>
  <si>
    <t>JUL/26</t>
  </si>
  <si>
    <t>Vindos de JUN/26</t>
  </si>
  <si>
    <t>Passam para AGO/26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</si>
</sst>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12"/>
      <name val="Arial"/>
      <family val="2"/>
    </font>
    <font>
      <b/>
      <sz val="10"/>
      <color indexed="10"/>
      <name val="Arial Narrow"/>
      <family val="2"/>
    </font>
    <font>
      <b/>
      <sz val="10"/>
      <name val="Arial"/>
      <family val="2"/>
    </font>
    <font>
      <sz val="12"/>
      <color indexed="10"/>
      <name val="Arial"/>
      <family val="2"/>
    </font>
    <font>
      <sz val="11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1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11"/>
      <color rgb="FFFF0000"/>
      <name val="Arial"/>
      <family val="2"/>
    </font>
    <font>
      <sz val="10"/>
      <name val="Arial Narrow"/>
      <family val="2"/>
    </font>
    <font>
      <b/>
      <sz val="11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7" xfId="0" applyFont="1" applyBorder="1"/>
    <xf numFmtId="0" fontId="3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3" xfId="0" applyFont="1" applyBorder="1"/>
    <xf numFmtId="0" fontId="0" fillId="0" borderId="23" xfId="0" applyBorder="1"/>
    <xf numFmtId="0" fontId="0" fillId="0" borderId="24" xfId="0" applyBorder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2" xfId="0" applyFont="1" applyBorder="1" applyAlignment="1">
      <alignment shrinkToFi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25" xfId="0" applyBorder="1"/>
    <xf numFmtId="0" fontId="2" fillId="0" borderId="12" xfId="0" applyFont="1" applyBorder="1" applyAlignment="1">
      <alignment horizontal="center"/>
    </xf>
    <xf numFmtId="0" fontId="0" fillId="0" borderId="26" xfId="0" applyBorder="1"/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4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0" fillId="0" borderId="11" xfId="0" applyNumberFormat="1" applyBorder="1"/>
    <xf numFmtId="3" fontId="0" fillId="0" borderId="26" xfId="0" applyNumberFormat="1" applyBorder="1"/>
    <xf numFmtId="3" fontId="2" fillId="0" borderId="12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27" xfId="0" applyFont="1" applyBorder="1" applyAlignment="1">
      <alignment horizontal="center"/>
    </xf>
    <xf numFmtId="3" fontId="2" fillId="0" borderId="27" xfId="0" applyNumberFormat="1" applyFont="1" applyBorder="1" applyAlignment="1">
      <alignment horizontal="center"/>
    </xf>
    <xf numFmtId="3" fontId="0" fillId="0" borderId="28" xfId="0" applyNumberFormat="1" applyBorder="1"/>
    <xf numFmtId="0" fontId="4" fillId="0" borderId="0" xfId="1"/>
    <xf numFmtId="3" fontId="2" fillId="0" borderId="0" xfId="1" applyNumberFormat="1" applyFont="1" applyAlignment="1">
      <alignment horizontal="center"/>
    </xf>
    <xf numFmtId="3" fontId="2" fillId="0" borderId="9" xfId="1" applyNumberFormat="1" applyFont="1" applyBorder="1" applyAlignment="1">
      <alignment horizontal="center"/>
    </xf>
    <xf numFmtId="3" fontId="2" fillId="0" borderId="8" xfId="1" applyNumberFormat="1" applyFont="1" applyBorder="1" applyAlignment="1">
      <alignment horizontal="center" vertical="center"/>
    </xf>
    <xf numFmtId="0" fontId="2" fillId="0" borderId="7" xfId="1" applyFont="1" applyBorder="1"/>
    <xf numFmtId="3" fontId="2" fillId="0" borderId="12" xfId="1" applyNumberFormat="1" applyFont="1" applyBorder="1" applyAlignment="1">
      <alignment horizontal="center"/>
    </xf>
    <xf numFmtId="3" fontId="4" fillId="0" borderId="28" xfId="1" applyNumberFormat="1" applyBorder="1"/>
    <xf numFmtId="3" fontId="4" fillId="0" borderId="11" xfId="1" applyNumberFormat="1" applyBorder="1"/>
    <xf numFmtId="3" fontId="4" fillId="0" borderId="26" xfId="1" applyNumberFormat="1" applyBorder="1"/>
    <xf numFmtId="0" fontId="4" fillId="0" borderId="10" xfId="1" applyBorder="1"/>
    <xf numFmtId="0" fontId="2" fillId="0" borderId="0" xfId="1" applyFont="1" applyAlignment="1">
      <alignment horizontal="center"/>
    </xf>
    <xf numFmtId="3" fontId="2" fillId="0" borderId="3" xfId="1" applyNumberFormat="1" applyFont="1" applyBorder="1" applyAlignment="1">
      <alignment horizontal="center"/>
    </xf>
    <xf numFmtId="3" fontId="2" fillId="0" borderId="27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shrinkToFit="1"/>
    </xf>
    <xf numFmtId="0" fontId="2" fillId="0" borderId="3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1" xfId="1" applyFont="1" applyBorder="1"/>
    <xf numFmtId="0" fontId="2" fillId="0" borderId="2" xfId="1" applyFont="1" applyBorder="1"/>
    <xf numFmtId="0" fontId="2" fillId="0" borderId="21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0" fillId="0" borderId="0" xfId="0" applyNumberFormat="1"/>
    <xf numFmtId="0" fontId="4" fillId="0" borderId="0" xfId="1" applyAlignment="1">
      <alignment vertical="center"/>
    </xf>
    <xf numFmtId="3" fontId="4" fillId="0" borderId="0" xfId="1" applyNumberFormat="1"/>
    <xf numFmtId="0" fontId="0" fillId="2" borderId="0" xfId="0" applyFill="1" applyAlignment="1">
      <alignment vertical="center"/>
    </xf>
    <xf numFmtId="0" fontId="4" fillId="2" borderId="0" xfId="1" applyFill="1"/>
    <xf numFmtId="0" fontId="3" fillId="2" borderId="0" xfId="1" applyFont="1" applyFill="1" applyAlignment="1">
      <alignment vertical="center"/>
    </xf>
    <xf numFmtId="0" fontId="19" fillId="2" borderId="27" xfId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vertical="center" shrinkToFit="1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27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vertical="center"/>
    </xf>
    <xf numFmtId="3" fontId="19" fillId="2" borderId="8" xfId="1" applyNumberFormat="1" applyFont="1" applyFill="1" applyBorder="1" applyAlignment="1">
      <alignment horizontal="center" vertical="center"/>
    </xf>
    <xf numFmtId="3" fontId="19" fillId="2" borderId="9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37" xfId="1" applyFill="1" applyBorder="1"/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 shrinkToFi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9" fillId="2" borderId="16" xfId="0" applyFont="1" applyFill="1" applyBorder="1" applyAlignment="1">
      <alignment vertical="center" shrinkToFit="1"/>
    </xf>
    <xf numFmtId="3" fontId="3" fillId="2" borderId="23" xfId="0" applyNumberFormat="1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vertical="center"/>
    </xf>
    <xf numFmtId="3" fontId="19" fillId="2" borderId="17" xfId="0" applyNumberFormat="1" applyFont="1" applyFill="1" applyBorder="1" applyAlignment="1">
      <alignment horizontal="center" vertical="center"/>
    </xf>
    <xf numFmtId="3" fontId="19" fillId="2" borderId="18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vertical="center"/>
    </xf>
    <xf numFmtId="3" fontId="4" fillId="2" borderId="0" xfId="1" applyNumberFormat="1" applyFill="1"/>
    <xf numFmtId="3" fontId="23" fillId="2" borderId="1" xfId="1" applyNumberFormat="1" applyFont="1" applyFill="1" applyBorder="1" applyAlignment="1">
      <alignment horizontal="center" vertical="center"/>
    </xf>
    <xf numFmtId="0" fontId="18" fillId="2" borderId="0" xfId="1" applyFont="1" applyFill="1" applyAlignment="1">
      <alignment horizontal="left" vertical="top" wrapText="1"/>
    </xf>
    <xf numFmtId="3" fontId="0" fillId="2" borderId="0" xfId="0" applyNumberFormat="1" applyFill="1" applyAlignment="1">
      <alignment vertical="center"/>
    </xf>
    <xf numFmtId="3" fontId="3" fillId="0" borderId="1" xfId="1" applyNumberFormat="1" applyFont="1" applyBorder="1" applyAlignment="1">
      <alignment horizontal="center" vertical="center"/>
    </xf>
    <xf numFmtId="0" fontId="24" fillId="0" borderId="0" xfId="0" applyFont="1"/>
    <xf numFmtId="3" fontId="19" fillId="2" borderId="3" xfId="1" applyNumberFormat="1" applyFont="1" applyFill="1" applyBorder="1" applyAlignment="1">
      <alignment horizontal="center" vertical="center"/>
    </xf>
    <xf numFmtId="0" fontId="26" fillId="0" borderId="39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19" fillId="2" borderId="47" xfId="1" applyFont="1" applyFill="1" applyBorder="1" applyAlignment="1">
      <alignment horizontal="center" vertical="center"/>
    </xf>
    <xf numFmtId="0" fontId="19" fillId="2" borderId="48" xfId="1" applyFont="1" applyFill="1" applyBorder="1" applyAlignment="1">
      <alignment vertical="center" shrinkToFit="1"/>
    </xf>
    <xf numFmtId="3" fontId="3" fillId="2" borderId="47" xfId="1" applyNumberFormat="1" applyFont="1" applyFill="1" applyBorder="1" applyAlignment="1">
      <alignment horizontal="center" vertical="center"/>
    </xf>
    <xf numFmtId="0" fontId="19" fillId="2" borderId="49" xfId="1" applyFont="1" applyFill="1" applyBorder="1" applyAlignment="1">
      <alignment vertical="center" shrinkToFit="1"/>
    </xf>
    <xf numFmtId="3" fontId="3" fillId="2" borderId="50" xfId="1" applyNumberFormat="1" applyFont="1" applyFill="1" applyBorder="1" applyAlignment="1">
      <alignment horizontal="center" vertical="center"/>
    </xf>
    <xf numFmtId="0" fontId="19" fillId="0" borderId="51" xfId="1" applyFont="1" applyBorder="1" applyAlignment="1">
      <alignment vertical="center"/>
    </xf>
    <xf numFmtId="3" fontId="19" fillId="0" borderId="52" xfId="1" applyNumberFormat="1" applyFont="1" applyBorder="1" applyAlignment="1">
      <alignment horizontal="center" vertical="center"/>
    </xf>
    <xf numFmtId="3" fontId="19" fillId="0" borderId="53" xfId="1" applyNumberFormat="1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3" fontId="19" fillId="0" borderId="56" xfId="1" applyNumberFormat="1" applyFont="1" applyBorder="1" applyAlignment="1">
      <alignment horizontal="center" vertical="center"/>
    </xf>
    <xf numFmtId="3" fontId="19" fillId="2" borderId="24" xfId="1" applyNumberFormat="1" applyFont="1" applyFill="1" applyBorder="1" applyAlignment="1">
      <alignment horizontal="center" vertical="center"/>
    </xf>
    <xf numFmtId="0" fontId="24" fillId="0" borderId="29" xfId="0" applyFont="1" applyBorder="1" applyAlignment="1">
      <alignment horizontal="left" vertical="top" wrapText="1"/>
    </xf>
    <xf numFmtId="0" fontId="8" fillId="2" borderId="36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center" vertical="top"/>
    </xf>
    <xf numFmtId="49" fontId="2" fillId="2" borderId="0" xfId="0" applyNumberFormat="1" applyFont="1" applyFill="1" applyAlignment="1">
      <alignment horizontal="left" vertical="top" wrapText="1"/>
    </xf>
    <xf numFmtId="0" fontId="19" fillId="2" borderId="35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19" fillId="2" borderId="34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/>
    </xf>
    <xf numFmtId="0" fontId="19" fillId="2" borderId="34" xfId="1" applyFont="1" applyFill="1" applyBorder="1" applyAlignment="1">
      <alignment horizontal="center" vertical="center"/>
    </xf>
    <xf numFmtId="0" fontId="19" fillId="2" borderId="5" xfId="1" applyFont="1" applyFill="1" applyBorder="1" applyAlignment="1">
      <alignment horizontal="center" vertical="center" wrapText="1"/>
    </xf>
    <xf numFmtId="0" fontId="19" fillId="2" borderId="30" xfId="1" applyFont="1" applyFill="1" applyBorder="1" applyAlignment="1">
      <alignment horizontal="center" vertical="center"/>
    </xf>
    <xf numFmtId="0" fontId="19" fillId="2" borderId="32" xfId="1" applyFont="1" applyFill="1" applyBorder="1" applyAlignment="1">
      <alignment horizontal="center" vertical="center"/>
    </xf>
    <xf numFmtId="0" fontId="19" fillId="2" borderId="33" xfId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top"/>
    </xf>
    <xf numFmtId="0" fontId="5" fillId="0" borderId="2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2" fillId="0" borderId="29" xfId="0" applyFont="1" applyBorder="1" applyAlignment="1">
      <alignment horizontal="left" vertical="justify" wrapText="1"/>
    </xf>
    <xf numFmtId="0" fontId="17" fillId="0" borderId="29" xfId="0" applyFont="1" applyBorder="1" applyAlignment="1">
      <alignment horizontal="left" vertical="justify" wrapText="1"/>
    </xf>
    <xf numFmtId="0" fontId="13" fillId="0" borderId="29" xfId="0" applyFont="1" applyBorder="1" applyAlignment="1">
      <alignment horizontal="left" vertical="justify" wrapText="1"/>
    </xf>
    <xf numFmtId="0" fontId="18" fillId="0" borderId="29" xfId="0" applyFont="1" applyBorder="1" applyAlignment="1">
      <alignment horizontal="left" vertical="justify" wrapText="1"/>
    </xf>
    <xf numFmtId="0" fontId="13" fillId="0" borderId="29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7" fillId="0" borderId="29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30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30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13" fillId="0" borderId="29" xfId="1" applyFont="1" applyBorder="1" applyAlignment="1">
      <alignment horizontal="left" vertical="top" wrapText="1"/>
    </xf>
    <xf numFmtId="0" fontId="18" fillId="0" borderId="29" xfId="1" applyFont="1" applyBorder="1" applyAlignment="1">
      <alignment horizontal="left" vertical="top" wrapText="1"/>
    </xf>
    <xf numFmtId="0" fontId="2" fillId="0" borderId="3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1" fillId="2" borderId="29" xfId="1" applyFont="1" applyFill="1" applyBorder="1" applyAlignment="1">
      <alignment horizontal="left" vertical="top" wrapText="1"/>
    </xf>
    <xf numFmtId="0" fontId="22" fillId="2" borderId="29" xfId="1" applyFont="1" applyFill="1" applyBorder="1" applyAlignment="1">
      <alignment horizontal="left" vertical="top" wrapText="1"/>
    </xf>
    <xf numFmtId="0" fontId="8" fillId="2" borderId="3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" fillId="0" borderId="3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3" fillId="2" borderId="29" xfId="1" applyFont="1" applyFill="1" applyBorder="1" applyAlignment="1">
      <alignment horizontal="left" vertical="top" wrapText="1"/>
    </xf>
    <xf numFmtId="0" fontId="18" fillId="2" borderId="29" xfId="1" applyFont="1" applyFill="1" applyBorder="1" applyAlignment="1">
      <alignment horizontal="left" vertical="top" wrapText="1"/>
    </xf>
    <xf numFmtId="0" fontId="4" fillId="2" borderId="29" xfId="0" applyFont="1" applyFill="1" applyBorder="1" applyAlignment="1">
      <alignment horizontal="left" vertical="center"/>
    </xf>
    <xf numFmtId="49" fontId="8" fillId="2" borderId="38" xfId="0" applyNumberFormat="1" applyFont="1" applyFill="1" applyBorder="1" applyAlignment="1">
      <alignment horizontal="center" vertical="top"/>
    </xf>
    <xf numFmtId="49" fontId="20" fillId="2" borderId="38" xfId="0" applyNumberFormat="1" applyFont="1" applyFill="1" applyBorder="1" applyAlignment="1">
      <alignment horizontal="center" vertical="top"/>
    </xf>
    <xf numFmtId="0" fontId="4" fillId="2" borderId="29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24" fillId="0" borderId="0" xfId="0" applyFont="1" applyAlignment="1">
      <alignment horizontal="left" vertical="top" wrapText="1"/>
    </xf>
    <xf numFmtId="0" fontId="19" fillId="2" borderId="41" xfId="1" applyFont="1" applyFill="1" applyBorder="1" applyAlignment="1">
      <alignment horizontal="center" vertical="center"/>
    </xf>
    <xf numFmtId="0" fontId="19" fillId="2" borderId="46" xfId="1" applyFont="1" applyFill="1" applyBorder="1" applyAlignment="1">
      <alignment horizontal="center" vertical="center"/>
    </xf>
    <xf numFmtId="0" fontId="19" fillId="2" borderId="42" xfId="1" applyFont="1" applyFill="1" applyBorder="1" applyAlignment="1">
      <alignment horizontal="center" vertical="center" wrapText="1"/>
    </xf>
    <xf numFmtId="0" fontId="19" fillId="2" borderId="42" xfId="1" applyFont="1" applyFill="1" applyBorder="1" applyAlignment="1">
      <alignment horizontal="center" vertical="center"/>
    </xf>
    <xf numFmtId="0" fontId="19" fillId="2" borderId="43" xfId="1" applyFont="1" applyFill="1" applyBorder="1" applyAlignment="1">
      <alignment horizontal="center" vertical="center"/>
    </xf>
    <xf numFmtId="0" fontId="19" fillId="2" borderId="44" xfId="1" applyFont="1" applyFill="1" applyBorder="1" applyAlignment="1">
      <alignment horizontal="center" vertical="center"/>
    </xf>
    <xf numFmtId="0" fontId="19" fillId="2" borderId="45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calcChain" Target="calcChain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customXml" Target="../customXml/item1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customXml" Target="../customXml/item2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customXml" Target="../customXml/item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theme" Target="theme/theme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styles" Target="styles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44144088288176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086782376502003"/>
          <c:y val="0.12480999633416716"/>
          <c:w val="0.82376502002670227"/>
          <c:h val="0.6316603473009678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490179381783031E-3"/>
                  <c:y val="1.0515471299921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C8-4FB7-BDDC-738A03820EA6}"/>
                </c:ext>
              </c:extLst>
            </c:dLbl>
            <c:dLbl>
              <c:idx val="1"/>
              <c:layout>
                <c:manualLayout>
                  <c:x val="2.2539238669932876E-3"/>
                  <c:y val="1.778435271831987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C8-4FB7-BDDC-738A03820EA6}"/>
                </c:ext>
              </c:extLst>
            </c:dLbl>
            <c:dLbl>
              <c:idx val="2"/>
              <c:layout>
                <c:manualLayout>
                  <c:x val="3.5937680687110353E-3"/>
                  <c:y val="9.969730839352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8-4FB7-BDDC-738A03820EA6}"/>
                </c:ext>
              </c:extLst>
            </c:dLbl>
            <c:dLbl>
              <c:idx val="3"/>
              <c:layout>
                <c:manualLayout>
                  <c:x val="-1.7417799410588239E-3"/>
                  <c:y val="-1.71089725445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8-4FB7-BDDC-738A03820EA6}"/>
                </c:ext>
              </c:extLst>
            </c:dLbl>
            <c:dLbl>
              <c:idx val="4"/>
              <c:layout>
                <c:manualLayout>
                  <c:x val="3.6035799263408929E-3"/>
                  <c:y val="1.758009646948482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8-4FB7-BDDC-738A03820EA6}"/>
                </c:ext>
              </c:extLst>
            </c:dLbl>
            <c:dLbl>
              <c:idx val="5"/>
              <c:layout>
                <c:manualLayout>
                  <c:x val="1.1619166763033031E-2"/>
                  <c:y val="-4.523875038657516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8-4FB7-BDDC-738A03820EA6}"/>
                </c:ext>
              </c:extLst>
            </c:dLbl>
            <c:dLbl>
              <c:idx val="6"/>
              <c:layout>
                <c:manualLayout>
                  <c:x val="1.1624072691848016E-2"/>
                  <c:y val="5.653113326616920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8-4FB7-BDDC-738A03820E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Geral2002!$D$8:$D$14</c:f>
              <c:numCache>
                <c:formatCode>General</c:formatCode>
                <c:ptCount val="7"/>
                <c:pt idx="0">
                  <c:v>309</c:v>
                </c:pt>
                <c:pt idx="1">
                  <c:v>149</c:v>
                </c:pt>
                <c:pt idx="2">
                  <c:v>187</c:v>
                </c:pt>
                <c:pt idx="3">
                  <c:v>314</c:v>
                </c:pt>
                <c:pt idx="4">
                  <c:v>187</c:v>
                </c:pt>
                <c:pt idx="5">
                  <c:v>238</c:v>
                </c:pt>
                <c:pt idx="6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C8-4FB7-BDDC-738A03820EA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733404819724643E-2"/>
                  <c:y val="3.71483467092753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8-4FB7-BDDC-738A03820EA6}"/>
                </c:ext>
              </c:extLst>
            </c:dLbl>
            <c:dLbl>
              <c:idx val="1"/>
              <c:layout>
                <c:manualLayout>
                  <c:x val="1.7078589475381024E-2"/>
                  <c:y val="4.464039760400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8-4FB7-BDDC-738A03820EA6}"/>
                </c:ext>
              </c:extLst>
            </c:dLbl>
            <c:dLbl>
              <c:idx val="2"/>
              <c:layout>
                <c:manualLayout>
                  <c:x val="1.5748381919549796E-2"/>
                  <c:y val="1.371004107672563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8-4FB7-BDDC-738A03820EA6}"/>
                </c:ext>
              </c:extLst>
            </c:dLbl>
            <c:dLbl>
              <c:idx val="3"/>
              <c:layout>
                <c:manualLayout>
                  <c:x val="2.910442269482667E-2"/>
                  <c:y val="6.484114205859584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8-4FB7-BDDC-738A03820EA6}"/>
                </c:ext>
              </c:extLst>
            </c:dLbl>
            <c:dLbl>
              <c:idx val="4"/>
              <c:layout>
                <c:manualLayout>
                  <c:x val="1.8428420746471965E-2"/>
                  <c:y val="1.08932221473787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C8-4FB7-BDDC-738A03820EA6}"/>
                </c:ext>
              </c:extLst>
            </c:dLbl>
            <c:dLbl>
              <c:idx val="5"/>
              <c:layout>
                <c:manualLayout>
                  <c:x val="2.9114234552456639E-2"/>
                  <c:y val="8.485310297841807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C8-4FB7-BDDC-738A03820EA6}"/>
                </c:ext>
              </c:extLst>
            </c:dLbl>
            <c:dLbl>
              <c:idx val="6"/>
              <c:layout>
                <c:manualLayout>
                  <c:x val="2.7784026996625411E-2"/>
                  <c:y val="1.692366700840742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C8-4FB7-BDDC-738A03820E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Geral2002!$E$8:$E$14</c:f>
              <c:numCache>
                <c:formatCode>General</c:formatCode>
                <c:ptCount val="7"/>
                <c:pt idx="0">
                  <c:v>257</c:v>
                </c:pt>
                <c:pt idx="1">
                  <c:v>140</c:v>
                </c:pt>
                <c:pt idx="2">
                  <c:v>171</c:v>
                </c:pt>
                <c:pt idx="3">
                  <c:v>358</c:v>
                </c:pt>
                <c:pt idx="4">
                  <c:v>166</c:v>
                </c:pt>
                <c:pt idx="5">
                  <c:v>219</c:v>
                </c:pt>
                <c:pt idx="6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6C8-4FB7-BDDC-738A03820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03513648"/>
        <c:axId val="-1003504944"/>
        <c:axId val="0"/>
      </c:bar3DChart>
      <c:catAx>
        <c:axId val="-100351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0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003504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136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409738152809638"/>
          <c:w val="0.95192052024424789"/>
          <c:h val="0.988219356438712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750035918407455E-3"/>
                  <c:y val="2.14395901597580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DB-464C-960F-9EB44C656723}"/>
                </c:ext>
              </c:extLst>
            </c:dLbl>
            <c:dLbl>
              <c:idx val="1"/>
              <c:layout>
                <c:manualLayout>
                  <c:x val="2.2316719755824809E-3"/>
                  <c:y val="5.62664885483761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B-464C-960F-9EB44C656723}"/>
                </c:ext>
              </c:extLst>
            </c:dLbl>
            <c:dLbl>
              <c:idx val="2"/>
              <c:layout>
                <c:manualLayout>
                  <c:x val="3.0232786322270076E-3"/>
                  <c:y val="-2.410616582281167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B-464C-960F-9EB44C656723}"/>
                </c:ext>
              </c:extLst>
            </c:dLbl>
            <c:dLbl>
              <c:idx val="3"/>
              <c:layout>
                <c:manualLayout>
                  <c:x val="-2.9677365095717931E-3"/>
                  <c:y val="-1.785705035444022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B-464C-960F-9EB44C656723}"/>
                </c:ext>
              </c:extLst>
            </c:dLbl>
            <c:dLbl>
              <c:idx val="4"/>
              <c:layout>
                <c:manualLayout>
                  <c:x val="3.2717288843567456E-3"/>
                  <c:y val="6.516542214068414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B-464C-960F-9EB44C656723}"/>
                </c:ext>
              </c:extLst>
            </c:dLbl>
            <c:dLbl>
              <c:idx val="5"/>
              <c:layout>
                <c:manualLayout>
                  <c:x val="1.2074191660621875E-2"/>
                  <c:y val="-1.748171982838066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B-464C-960F-9EB44C656723}"/>
                </c:ext>
              </c:extLst>
            </c:dLbl>
            <c:dLbl>
              <c:idx val="6"/>
              <c:layout>
                <c:manualLayout>
                  <c:x val="1.1530860044363749E-2"/>
                  <c:y val="-7.135942119185187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B-464C-960F-9EB44C65672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'ABR08'!$D$8:$D$14</c:f>
              <c:numCache>
                <c:formatCode>General</c:formatCode>
                <c:ptCount val="7"/>
                <c:pt idx="0">
                  <c:v>62</c:v>
                </c:pt>
                <c:pt idx="1">
                  <c:v>82</c:v>
                </c:pt>
                <c:pt idx="2">
                  <c:v>22</c:v>
                </c:pt>
                <c:pt idx="3">
                  <c:v>124</c:v>
                </c:pt>
                <c:pt idx="4">
                  <c:v>63</c:v>
                </c:pt>
                <c:pt idx="5">
                  <c:v>83</c:v>
                </c:pt>
                <c:pt idx="6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DB-464C-960F-9EB44C656723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8.07525186566070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B-464C-960F-9EB44C656723}"/>
                </c:ext>
              </c:extLst>
            </c:dLbl>
            <c:dLbl>
              <c:idx val="1"/>
              <c:layout>
                <c:manualLayout>
                  <c:x val="1.6402797781118517E-2"/>
                  <c:y val="-6.931690267025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B-464C-960F-9EB44C656723}"/>
                </c:ext>
              </c:extLst>
            </c:dLbl>
            <c:dLbl>
              <c:idx val="2"/>
              <c:layout>
                <c:manualLayout>
                  <c:x val="1.4524177468470678E-2"/>
                  <c:y val="4.92670714777799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DB-464C-960F-9EB44C656723}"/>
                </c:ext>
              </c:extLst>
            </c:dLbl>
            <c:dLbl>
              <c:idx val="3"/>
              <c:layout>
                <c:manualLayout>
                  <c:x val="2.9056765100624059E-2"/>
                  <c:y val="-8.125250164906320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DB-464C-960F-9EB44C656723}"/>
                </c:ext>
              </c:extLst>
            </c:dLbl>
            <c:dLbl>
              <c:idx val="4"/>
              <c:layout>
                <c:manualLayout>
                  <c:x val="1.7442854689892894E-2"/>
                  <c:y val="-2.620780021314422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DB-464C-960F-9EB44C656723}"/>
                </c:ext>
              </c:extLst>
            </c:dLbl>
            <c:dLbl>
              <c:idx val="5"/>
              <c:layout>
                <c:manualLayout>
                  <c:x val="2.7970101868107587E-2"/>
                  <c:y val="5.08677773056369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DB-464C-960F-9EB44C656723}"/>
                </c:ext>
              </c:extLst>
            </c:dLbl>
            <c:dLbl>
              <c:idx val="6"/>
              <c:layout>
                <c:manualLayout>
                  <c:x val="2.7037099334545775E-2"/>
                  <c:y val="-1.29366773687522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DB-464C-960F-9EB44C65672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'ABR08'!$E$8:$E$14</c:f>
              <c:numCache>
                <c:formatCode>General</c:formatCode>
                <c:ptCount val="7"/>
                <c:pt idx="0">
                  <c:v>98</c:v>
                </c:pt>
                <c:pt idx="1">
                  <c:v>41</c:v>
                </c:pt>
                <c:pt idx="2">
                  <c:v>28</c:v>
                </c:pt>
                <c:pt idx="3">
                  <c:v>130</c:v>
                </c:pt>
                <c:pt idx="4">
                  <c:v>53</c:v>
                </c:pt>
                <c:pt idx="5">
                  <c:v>131</c:v>
                </c:pt>
                <c:pt idx="6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FDB-464C-960F-9EB44C656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39744"/>
        <c:axId val="-752232128"/>
        <c:axId val="0"/>
      </c:bar3DChart>
      <c:catAx>
        <c:axId val="-7522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32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9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73-4DB7-BE1F-16EFD63E601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73-4DB7-BE1F-16EFD63E6013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73-4DB7-BE1F-16EFD63E601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73-4DB7-BE1F-16EFD63E601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73-4DB7-BE1F-16EFD63E601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73-4DB7-BE1F-16EFD63E6013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73-4DB7-BE1F-16EFD63E601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73-4DB7-BE1F-16EFD63E601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**</c:v>
                </c:pt>
              </c:strCache>
            </c:strRef>
          </c:cat>
          <c:val>
            <c:numRef>
              <c:f>'AGO14'!$D$8:$D$15</c:f>
              <c:numCache>
                <c:formatCode>General</c:formatCode>
                <c:ptCount val="8"/>
                <c:pt idx="0">
                  <c:v>334</c:v>
                </c:pt>
                <c:pt idx="1">
                  <c:v>54</c:v>
                </c:pt>
                <c:pt idx="2">
                  <c:v>260</c:v>
                </c:pt>
                <c:pt idx="3">
                  <c:v>142</c:v>
                </c:pt>
                <c:pt idx="4">
                  <c:v>207</c:v>
                </c:pt>
                <c:pt idx="5">
                  <c:v>138</c:v>
                </c:pt>
                <c:pt idx="6">
                  <c:v>289</c:v>
                </c:pt>
                <c:pt idx="7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73-4DB7-BE1F-16EFD63E6013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73-4DB7-BE1F-16EFD63E6013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73-4DB7-BE1F-16EFD63E6013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73-4DB7-BE1F-16EFD63E6013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73-4DB7-BE1F-16EFD63E6013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73-4DB7-BE1F-16EFD63E601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73-4DB7-BE1F-16EFD63E601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73-4DB7-BE1F-16EFD63E6013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73-4DB7-BE1F-16EFD63E601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**</c:v>
                </c:pt>
              </c:strCache>
            </c:strRef>
          </c:cat>
          <c:val>
            <c:numRef>
              <c:f>'AGO14'!$E$8:$E$15</c:f>
              <c:numCache>
                <c:formatCode>General</c:formatCode>
                <c:ptCount val="8"/>
                <c:pt idx="0">
                  <c:v>124</c:v>
                </c:pt>
                <c:pt idx="1">
                  <c:v>45</c:v>
                </c:pt>
                <c:pt idx="2">
                  <c:v>184</c:v>
                </c:pt>
                <c:pt idx="3">
                  <c:v>177</c:v>
                </c:pt>
                <c:pt idx="4">
                  <c:v>181</c:v>
                </c:pt>
                <c:pt idx="5">
                  <c:v>97</c:v>
                </c:pt>
                <c:pt idx="6">
                  <c:v>67</c:v>
                </c:pt>
                <c:pt idx="7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473-4DB7-BE1F-16EFD63E6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67056"/>
        <c:axId val="-735362160"/>
        <c:axId val="0"/>
      </c:bar3DChart>
      <c:catAx>
        <c:axId val="-73536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621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7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6286798609633253E-2"/>
          <c:y val="0.93286539742233721"/>
          <c:w val="0.94597520749095554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89-426D-A694-64C5434BC72B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89-426D-A694-64C5434BC72B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9-426D-A694-64C5434BC72B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9-426D-A694-64C5434BC72B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9-426D-A694-64C5434BC72B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89-426D-A694-64C5434BC72B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89-426D-A694-64C5434BC72B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89-426D-A694-64C5434BC72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'SET14'!$D$8:$D$15</c:f>
              <c:numCache>
                <c:formatCode>General</c:formatCode>
                <c:ptCount val="8"/>
                <c:pt idx="0">
                  <c:v>704</c:v>
                </c:pt>
                <c:pt idx="1">
                  <c:v>40</c:v>
                </c:pt>
                <c:pt idx="2">
                  <c:v>669</c:v>
                </c:pt>
                <c:pt idx="3">
                  <c:v>197</c:v>
                </c:pt>
                <c:pt idx="4">
                  <c:v>280</c:v>
                </c:pt>
                <c:pt idx="5">
                  <c:v>145</c:v>
                </c:pt>
                <c:pt idx="6">
                  <c:v>10</c:v>
                </c:pt>
                <c:pt idx="7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89-426D-A694-64C5434BC72B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89-426D-A694-64C5434BC72B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89-426D-A694-64C5434BC72B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89-426D-A694-64C5434BC72B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89-426D-A694-64C5434BC72B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89-426D-A694-64C5434BC72B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89-426D-A694-64C5434BC72B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89-426D-A694-64C5434BC72B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89-426D-A694-64C5434BC72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'SET14'!$E$8:$E$15</c:f>
              <c:numCache>
                <c:formatCode>General</c:formatCode>
                <c:ptCount val="8"/>
                <c:pt idx="0">
                  <c:v>178</c:v>
                </c:pt>
                <c:pt idx="1">
                  <c:v>22</c:v>
                </c:pt>
                <c:pt idx="2">
                  <c:v>75</c:v>
                </c:pt>
                <c:pt idx="3">
                  <c:v>114</c:v>
                </c:pt>
                <c:pt idx="4">
                  <c:v>187</c:v>
                </c:pt>
                <c:pt idx="5">
                  <c:v>189</c:v>
                </c:pt>
                <c:pt idx="6">
                  <c:v>125</c:v>
                </c:pt>
                <c:pt idx="7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E89-426D-A694-64C5434BC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61616"/>
        <c:axId val="-735363792"/>
        <c:axId val="0"/>
      </c:bar3DChart>
      <c:catAx>
        <c:axId val="-73536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3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63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1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659693657695775"/>
          <c:w val="0.9476643966801446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B-40C0-8603-851334CFA1F7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2B-40C0-8603-851334CFA1F7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B-40C0-8603-851334CFA1F7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B-40C0-8603-851334CFA1F7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B-40C0-8603-851334CFA1F7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B-40C0-8603-851334CFA1F7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B-40C0-8603-851334CFA1F7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B-40C0-8603-851334CFA1F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'OUT14'!$D$8:$D$15</c:f>
              <c:numCache>
                <c:formatCode>General</c:formatCode>
                <c:ptCount val="8"/>
                <c:pt idx="0">
                  <c:v>476</c:v>
                </c:pt>
                <c:pt idx="1">
                  <c:v>74</c:v>
                </c:pt>
                <c:pt idx="2">
                  <c:v>136</c:v>
                </c:pt>
                <c:pt idx="3">
                  <c:v>212</c:v>
                </c:pt>
                <c:pt idx="4">
                  <c:v>221</c:v>
                </c:pt>
                <c:pt idx="5">
                  <c:v>104</c:v>
                </c:pt>
                <c:pt idx="6">
                  <c:v>3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2B-40C0-8603-851334CFA1F7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B-40C0-8603-851334CFA1F7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2B-40C0-8603-851334CFA1F7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2B-40C0-8603-851334CFA1F7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2B-40C0-8603-851334CFA1F7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2B-40C0-8603-851334CFA1F7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2B-40C0-8603-851334CFA1F7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2B-40C0-8603-851334CFA1F7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2B-40C0-8603-851334CFA1F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'OUT14'!$E$8:$E$15</c:f>
              <c:numCache>
                <c:formatCode>General</c:formatCode>
                <c:ptCount val="8"/>
                <c:pt idx="0">
                  <c:v>221</c:v>
                </c:pt>
                <c:pt idx="1">
                  <c:v>12</c:v>
                </c:pt>
                <c:pt idx="2">
                  <c:v>242</c:v>
                </c:pt>
                <c:pt idx="3">
                  <c:v>45</c:v>
                </c:pt>
                <c:pt idx="4">
                  <c:v>244</c:v>
                </c:pt>
                <c:pt idx="5">
                  <c:v>178</c:v>
                </c:pt>
                <c:pt idx="6">
                  <c:v>119</c:v>
                </c:pt>
                <c:pt idx="7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42B-40C0-8603-851334CFA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8352"/>
        <c:axId val="-735360528"/>
        <c:axId val="0"/>
      </c:bar3DChart>
      <c:catAx>
        <c:axId val="-73535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0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60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8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659693657695775"/>
          <c:w val="0.9476643966801446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E0-445D-ACE6-0D1062C4C28B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E0-445D-ACE6-0D1062C4C28B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E0-445D-ACE6-0D1062C4C28B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0-445D-ACE6-0D1062C4C28B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E0-445D-ACE6-0D1062C4C28B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0-445D-ACE6-0D1062C4C28B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E0-445D-ACE6-0D1062C4C28B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0-445D-ACE6-0D1062C4C28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'NOV14'!$D$8:$D$15</c:f>
              <c:numCache>
                <c:formatCode>General</c:formatCode>
                <c:ptCount val="8"/>
                <c:pt idx="0">
                  <c:v>489</c:v>
                </c:pt>
                <c:pt idx="1">
                  <c:v>34</c:v>
                </c:pt>
                <c:pt idx="2">
                  <c:v>209</c:v>
                </c:pt>
                <c:pt idx="3">
                  <c:v>212</c:v>
                </c:pt>
                <c:pt idx="4">
                  <c:v>142</c:v>
                </c:pt>
                <c:pt idx="5">
                  <c:v>136</c:v>
                </c:pt>
                <c:pt idx="6">
                  <c:v>201</c:v>
                </c:pt>
                <c:pt idx="7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E0-445D-ACE6-0D1062C4C28B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E0-445D-ACE6-0D1062C4C28B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E0-445D-ACE6-0D1062C4C28B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E0-445D-ACE6-0D1062C4C28B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E0-445D-ACE6-0D1062C4C28B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E0-445D-ACE6-0D1062C4C28B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E0-445D-ACE6-0D1062C4C28B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E0-445D-ACE6-0D1062C4C28B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E0-445D-ACE6-0D1062C4C28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'NOV14'!$E$8:$E$15</c:f>
              <c:numCache>
                <c:formatCode>General</c:formatCode>
                <c:ptCount val="8"/>
                <c:pt idx="0">
                  <c:v>143</c:v>
                </c:pt>
                <c:pt idx="1">
                  <c:v>42</c:v>
                </c:pt>
                <c:pt idx="2">
                  <c:v>59</c:v>
                </c:pt>
                <c:pt idx="3">
                  <c:v>95</c:v>
                </c:pt>
                <c:pt idx="4">
                  <c:v>204</c:v>
                </c:pt>
                <c:pt idx="5">
                  <c:v>88</c:v>
                </c:pt>
                <c:pt idx="6">
                  <c:v>93</c:v>
                </c:pt>
                <c:pt idx="7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FE0-445D-ACE6-0D1062C4C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6176"/>
        <c:axId val="-735359984"/>
        <c:axId val="0"/>
      </c:bar3DChart>
      <c:catAx>
        <c:axId val="-73535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59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6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286539742233721"/>
          <c:w val="0.94766439668014468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9A-4328-A651-D1523DA9663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9A-4328-A651-D1523DA96632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9A-4328-A651-D1523DA9663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9A-4328-A651-D1523DA9663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9A-4328-A651-D1523DA9663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A-4328-A651-D1523DA96632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A-4328-A651-D1523DA9663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A-4328-A651-D1523DA9663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'DEZ14'!$B$8:$B$15</c:f>
              <c:strCache>
                <c:ptCount val="8"/>
                <c:pt idx="0">
                  <c:v>1ª - Capital *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'DEZ14'!$D$8:$D$15</c:f>
              <c:numCache>
                <c:formatCode>General</c:formatCode>
                <c:ptCount val="8"/>
                <c:pt idx="0">
                  <c:v>461</c:v>
                </c:pt>
                <c:pt idx="1">
                  <c:v>100</c:v>
                </c:pt>
                <c:pt idx="2">
                  <c:v>68</c:v>
                </c:pt>
                <c:pt idx="3">
                  <c:v>131</c:v>
                </c:pt>
                <c:pt idx="4">
                  <c:v>11</c:v>
                </c:pt>
                <c:pt idx="5">
                  <c:v>68</c:v>
                </c:pt>
                <c:pt idx="6">
                  <c:v>0</c:v>
                </c:pt>
                <c:pt idx="7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9A-4328-A651-D1523DA9663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9A-4328-A651-D1523DA96632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9A-4328-A651-D1523DA96632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9A-4328-A651-D1523DA96632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9A-4328-A651-D1523DA96632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9A-4328-A651-D1523DA9663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9A-4328-A651-D1523DA9663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9A-4328-A651-D1523DA96632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9A-4328-A651-D1523DA9663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'DEZ14'!$B$8:$B$15</c:f>
              <c:strCache>
                <c:ptCount val="8"/>
                <c:pt idx="0">
                  <c:v>1ª - Capital *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'DEZ14'!$E$8:$E$15</c:f>
              <c:numCache>
                <c:formatCode>General</c:formatCode>
                <c:ptCount val="8"/>
                <c:pt idx="0">
                  <c:v>110</c:v>
                </c:pt>
                <c:pt idx="1">
                  <c:v>29</c:v>
                </c:pt>
                <c:pt idx="2">
                  <c:v>264</c:v>
                </c:pt>
                <c:pt idx="3">
                  <c:v>76</c:v>
                </c:pt>
                <c:pt idx="4">
                  <c:v>154</c:v>
                </c:pt>
                <c:pt idx="5">
                  <c:v>61</c:v>
                </c:pt>
                <c:pt idx="6">
                  <c:v>81</c:v>
                </c:pt>
                <c:pt idx="7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9A-4328-A651-D1523DA96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7264"/>
        <c:axId val="-735359440"/>
        <c:axId val="0"/>
      </c:bar3DChart>
      <c:catAx>
        <c:axId val="-73535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594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7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286539742233721"/>
          <c:w val="0.94766439668014468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B9-4405-87C6-4BE518E8269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B9-4405-87C6-4BE518E8269A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B9-4405-87C6-4BE518E8269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B9-4405-87C6-4BE518E8269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B9-4405-87C6-4BE518E8269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B9-4405-87C6-4BE518E8269A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B9-4405-87C6-4BE518E8269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B9-4405-87C6-4BE518E8269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'2ºSemestre2014'!$A$8:$A$15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</c:v>
                </c:pt>
                <c:pt idx="7">
                  <c:v>8ª - Capital ***</c:v>
                </c:pt>
              </c:strCache>
            </c:strRef>
          </c:cat>
          <c:val>
            <c:numRef>
              <c:f>'2ºSemestre2014'!$C$8:$C$15</c:f>
              <c:numCache>
                <c:formatCode>General</c:formatCode>
                <c:ptCount val="8"/>
                <c:pt idx="0">
                  <c:v>2655</c:v>
                </c:pt>
                <c:pt idx="1">
                  <c:v>353</c:v>
                </c:pt>
                <c:pt idx="2">
                  <c:v>1620</c:v>
                </c:pt>
                <c:pt idx="3">
                  <c:v>1142</c:v>
                </c:pt>
                <c:pt idx="4">
                  <c:v>1108</c:v>
                </c:pt>
                <c:pt idx="5">
                  <c:v>769</c:v>
                </c:pt>
                <c:pt idx="6">
                  <c:v>505</c:v>
                </c:pt>
                <c:pt idx="7">
                  <c:v>1548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B9-4405-87C6-4BE518E8269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B9-4405-87C6-4BE518E8269A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B9-4405-87C6-4BE518E8269A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B9-4405-87C6-4BE518E8269A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B9-4405-87C6-4BE518E8269A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B9-4405-87C6-4BE518E8269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B9-4405-87C6-4BE518E8269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B9-4405-87C6-4BE518E8269A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B9-4405-87C6-4BE518E8269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'2ºSemestre2014'!$A$8:$A$15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</c:v>
                </c:pt>
                <c:pt idx="7">
                  <c:v>8ª - Capital ***</c:v>
                </c:pt>
              </c:strCache>
            </c:strRef>
          </c:cat>
          <c:val>
            <c:numRef>
              <c:f>'2ºSemestre2014'!$D$8:$D$15</c:f>
              <c:numCache>
                <c:formatCode>General</c:formatCode>
                <c:ptCount val="8"/>
                <c:pt idx="0">
                  <c:v>1027</c:v>
                </c:pt>
                <c:pt idx="1">
                  <c:v>198</c:v>
                </c:pt>
                <c:pt idx="2">
                  <c:v>1000</c:v>
                </c:pt>
                <c:pt idx="3">
                  <c:v>508</c:v>
                </c:pt>
                <c:pt idx="4">
                  <c:v>1084</c:v>
                </c:pt>
                <c:pt idx="5">
                  <c:v>819</c:v>
                </c:pt>
                <c:pt idx="6">
                  <c:v>533</c:v>
                </c:pt>
                <c:pt idx="7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CB9-4405-87C6-4BE518E8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7808"/>
        <c:axId val="-735356720"/>
        <c:axId val="0"/>
      </c:bar3DChart>
      <c:catAx>
        <c:axId val="-73535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6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56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7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9394374689650285E-2"/>
          <c:y val="0.93099972578054613"/>
          <c:w val="0.92908278357097251"/>
          <c:h val="0.975777216280800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8D-404E-8973-6FB938C5549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8D-404E-8973-6FB938C5549A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D-404E-8973-6FB938C5549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D-404E-8973-6FB938C5549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D-404E-8973-6FB938C5549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D-404E-8973-6FB938C5549A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8D-404E-8973-6FB938C5549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8D-404E-8973-6FB938C5549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'JAN15'!$A$8:$A$15</c:f>
              <c:strCache>
                <c:ptCount val="8"/>
                <c:pt idx="0">
                  <c:v>1ª - Capital *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'JAN15'!$C$8:$C$15</c:f>
              <c:numCache>
                <c:formatCode>General</c:formatCode>
                <c:ptCount val="8"/>
                <c:pt idx="0">
                  <c:v>297</c:v>
                </c:pt>
                <c:pt idx="1">
                  <c:v>0</c:v>
                </c:pt>
                <c:pt idx="2">
                  <c:v>94</c:v>
                </c:pt>
                <c:pt idx="3">
                  <c:v>0</c:v>
                </c:pt>
                <c:pt idx="4">
                  <c:v>162</c:v>
                </c:pt>
                <c:pt idx="5">
                  <c:v>92</c:v>
                </c:pt>
                <c:pt idx="6">
                  <c:v>1</c:v>
                </c:pt>
                <c:pt idx="7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8D-404E-8973-6FB938C5549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8D-404E-8973-6FB938C5549A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8D-404E-8973-6FB938C5549A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8D-404E-8973-6FB938C5549A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8D-404E-8973-6FB938C5549A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8D-404E-8973-6FB938C5549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8D-404E-8973-6FB938C5549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8D-404E-8973-6FB938C5549A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8D-404E-8973-6FB938C5549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'JAN15'!$A$8:$A$15</c:f>
              <c:strCache>
                <c:ptCount val="8"/>
                <c:pt idx="0">
                  <c:v>1ª - Capital *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'JAN15'!$D$8:$D$15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81</c:v>
                </c:pt>
                <c:pt idx="3">
                  <c:v>0</c:v>
                </c:pt>
                <c:pt idx="4">
                  <c:v>110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78D-404E-8973-6FB938C55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5632"/>
        <c:axId val="-735364880"/>
        <c:axId val="0"/>
      </c:bar3DChart>
      <c:catAx>
        <c:axId val="-73535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64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286539742233721"/>
          <c:w val="0.94766439668014468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6-47B1-BAB5-C1779C84B3D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6-47B1-BAB5-C1779C84B3D8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6-47B1-BAB5-C1779C84B3D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6-47B1-BAB5-C1779C84B3D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6-47B1-BAB5-C1779C84B3D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6-47B1-BAB5-C1779C84B3D8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6-47B1-BAB5-C1779C84B3D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6-47B1-BAB5-C1779C84B3D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'FEV15'!$A$8:$A$15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'FEV15'!$C$8:$C$15</c:f>
              <c:numCache>
                <c:formatCode>General</c:formatCode>
                <c:ptCount val="8"/>
                <c:pt idx="0">
                  <c:v>113</c:v>
                </c:pt>
                <c:pt idx="1">
                  <c:v>56</c:v>
                </c:pt>
                <c:pt idx="2">
                  <c:v>83</c:v>
                </c:pt>
                <c:pt idx="3">
                  <c:v>202</c:v>
                </c:pt>
                <c:pt idx="4">
                  <c:v>270</c:v>
                </c:pt>
                <c:pt idx="5">
                  <c:v>92</c:v>
                </c:pt>
                <c:pt idx="6">
                  <c:v>143</c:v>
                </c:pt>
                <c:pt idx="7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D6-47B1-BAB5-C1779C84B3D8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6-47B1-BAB5-C1779C84B3D8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6-47B1-BAB5-C1779C84B3D8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6-47B1-BAB5-C1779C84B3D8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D6-47B1-BAB5-C1779C84B3D8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6-47B1-BAB5-C1779C84B3D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D6-47B1-BAB5-C1779C84B3D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6-47B1-BAB5-C1779C84B3D8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6-47B1-BAB5-C1779C84B3D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'FEV15'!$A$8:$A$15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'FEV15'!$D$8:$D$15</c:f>
              <c:numCache>
                <c:formatCode>General</c:formatCode>
                <c:ptCount val="8"/>
                <c:pt idx="0">
                  <c:v>275</c:v>
                </c:pt>
                <c:pt idx="1">
                  <c:v>39</c:v>
                </c:pt>
                <c:pt idx="2">
                  <c:v>76</c:v>
                </c:pt>
                <c:pt idx="3">
                  <c:v>240</c:v>
                </c:pt>
                <c:pt idx="4">
                  <c:v>256</c:v>
                </c:pt>
                <c:pt idx="5">
                  <c:v>265</c:v>
                </c:pt>
                <c:pt idx="6">
                  <c:v>80</c:v>
                </c:pt>
                <c:pt idx="7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D6-47B1-BAB5-C1779C84B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5088"/>
        <c:axId val="-727802592"/>
        <c:axId val="0"/>
      </c:bar3DChart>
      <c:catAx>
        <c:axId val="-73535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2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5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659693657695775"/>
          <c:w val="0.9476643966801446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D4-44DF-8456-08149E24563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4-44DF-8456-08149E24563E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4-44DF-8456-08149E24563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4-44DF-8456-08149E24563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4-44DF-8456-08149E24563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4-44DF-8456-08149E24563E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4-44DF-8456-08149E24563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D4-44DF-8456-08149E24563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'MAR15'!$A$8:$A$15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'MAR15'!$C$8:$C$15</c:f>
              <c:numCache>
                <c:formatCode>#,##0</c:formatCode>
                <c:ptCount val="8"/>
                <c:pt idx="0">
                  <c:v>302</c:v>
                </c:pt>
                <c:pt idx="1">
                  <c:v>7</c:v>
                </c:pt>
                <c:pt idx="2">
                  <c:v>8</c:v>
                </c:pt>
                <c:pt idx="3">
                  <c:v>181</c:v>
                </c:pt>
                <c:pt idx="4">
                  <c:v>352</c:v>
                </c:pt>
                <c:pt idx="5">
                  <c:v>217</c:v>
                </c:pt>
                <c:pt idx="6">
                  <c:v>317</c:v>
                </c:pt>
                <c:pt idx="7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D4-44DF-8456-08149E24563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4-44DF-8456-08149E24563E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4-44DF-8456-08149E24563E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4-44DF-8456-08149E24563E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D4-44DF-8456-08149E24563E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D4-44DF-8456-08149E24563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D4-44DF-8456-08149E24563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D4-44DF-8456-08149E24563E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D4-44DF-8456-08149E24563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'MAR15'!$A$8:$A$15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'MAR15'!$D$8:$D$15</c:f>
              <c:numCache>
                <c:formatCode>#,##0</c:formatCode>
                <c:ptCount val="8"/>
                <c:pt idx="0">
                  <c:v>82</c:v>
                </c:pt>
                <c:pt idx="1">
                  <c:v>49</c:v>
                </c:pt>
                <c:pt idx="2">
                  <c:v>509</c:v>
                </c:pt>
                <c:pt idx="3">
                  <c:v>342</c:v>
                </c:pt>
                <c:pt idx="4">
                  <c:v>412</c:v>
                </c:pt>
                <c:pt idx="5">
                  <c:v>93</c:v>
                </c:pt>
                <c:pt idx="6">
                  <c:v>55</c:v>
                </c:pt>
                <c:pt idx="7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3D4-44DF-8456-08149E245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5104"/>
        <c:axId val="-727811840"/>
        <c:axId val="0"/>
      </c:bar3DChart>
      <c:catAx>
        <c:axId val="-72781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1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11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5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286539742233721"/>
          <c:w val="0.94766439668014468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11-4ACC-94CE-078C2FD1970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11-4ACC-94CE-078C2FD19708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11-4ACC-94CE-078C2FD1970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11-4ACC-94CE-078C2FD1970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11-4ACC-94CE-078C2FD1970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11-4ACC-94CE-078C2FD19708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11-4ACC-94CE-078C2FD1970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11-4ACC-94CE-078C2FD1970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'ABR15'!$A$8:$A$15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'ABR15'!$C$8:$C$15</c:f>
              <c:numCache>
                <c:formatCode>#,##0</c:formatCode>
                <c:ptCount val="8"/>
                <c:pt idx="0">
                  <c:v>93</c:v>
                </c:pt>
                <c:pt idx="1">
                  <c:v>133</c:v>
                </c:pt>
                <c:pt idx="2">
                  <c:v>129</c:v>
                </c:pt>
                <c:pt idx="3">
                  <c:v>4</c:v>
                </c:pt>
                <c:pt idx="4">
                  <c:v>327</c:v>
                </c:pt>
                <c:pt idx="5">
                  <c:v>60</c:v>
                </c:pt>
                <c:pt idx="6">
                  <c:v>6</c:v>
                </c:pt>
                <c:pt idx="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11-4ACC-94CE-078C2FD19708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11-4ACC-94CE-078C2FD19708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11-4ACC-94CE-078C2FD19708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11-4ACC-94CE-078C2FD19708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11-4ACC-94CE-078C2FD19708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11-4ACC-94CE-078C2FD1970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11-4ACC-94CE-078C2FD1970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11-4ACC-94CE-078C2FD19708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11-4ACC-94CE-078C2FD1970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'ABR15'!$A$8:$A$15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'ABR15'!$D$8:$D$15</c:f>
              <c:numCache>
                <c:formatCode>#,##0</c:formatCode>
                <c:ptCount val="8"/>
                <c:pt idx="0">
                  <c:v>269</c:v>
                </c:pt>
                <c:pt idx="1">
                  <c:v>49</c:v>
                </c:pt>
                <c:pt idx="2">
                  <c:v>104</c:v>
                </c:pt>
                <c:pt idx="3">
                  <c:v>0</c:v>
                </c:pt>
                <c:pt idx="4">
                  <c:v>293</c:v>
                </c:pt>
                <c:pt idx="5">
                  <c:v>193</c:v>
                </c:pt>
                <c:pt idx="6">
                  <c:v>78</c:v>
                </c:pt>
                <c:pt idx="7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11-4ACC-94CE-078C2FD19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6736"/>
        <c:axId val="-727814560"/>
        <c:axId val="0"/>
      </c:bar3DChart>
      <c:catAx>
        <c:axId val="-72781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14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6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286539742233721"/>
          <c:w val="0.94766439668014468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750035918407455E-3"/>
                  <c:y val="4.53185401331300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A8-486E-ABB6-C14AE83C4976}"/>
                </c:ext>
              </c:extLst>
            </c:dLbl>
            <c:dLbl>
              <c:idx val="1"/>
              <c:layout>
                <c:manualLayout>
                  <c:x val="2.3390767742816764E-3"/>
                  <c:y val="5.130098196997604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A8-486E-ABB6-C14AE83C4976}"/>
                </c:ext>
              </c:extLst>
            </c:dLbl>
            <c:dLbl>
              <c:idx val="2"/>
              <c:layout>
                <c:manualLayout>
                  <c:x val="2.9160490452712321E-3"/>
                  <c:y val="6.75214686857994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A8-486E-ABB6-C14AE83C4976}"/>
                </c:ext>
              </c:extLst>
            </c:dLbl>
            <c:dLbl>
              <c:idx val="3"/>
              <c:layout>
                <c:manualLayout>
                  <c:x val="-2.9677365095717931E-3"/>
                  <c:y val="-1.867807001798536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8-486E-ABB6-C14AE83C4976}"/>
                </c:ext>
              </c:extLst>
            </c:dLbl>
            <c:dLbl>
              <c:idx val="4"/>
              <c:layout>
                <c:manualLayout>
                  <c:x val="3.2717288843567456E-3"/>
                  <c:y val="8.33795730324466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A8-486E-ABB6-C14AE83C4976}"/>
                </c:ext>
              </c:extLst>
            </c:dLbl>
            <c:dLbl>
              <c:idx val="5"/>
              <c:layout>
                <c:manualLayout>
                  <c:x val="1.196678686192254E-2"/>
                  <c:y val="-8.219481564842742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A8-486E-ABB6-C14AE83C4976}"/>
                </c:ext>
              </c:extLst>
            </c:dLbl>
            <c:dLbl>
              <c:idx val="6"/>
              <c:layout>
                <c:manualLayout>
                  <c:x val="1.1530860044363749E-2"/>
                  <c:y val="-4.62061831039898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A8-486E-ABB6-C14AE83C497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'MAI08'!$D$8:$D$14</c:f>
              <c:numCache>
                <c:formatCode>General</c:formatCode>
                <c:ptCount val="7"/>
                <c:pt idx="0">
                  <c:v>35</c:v>
                </c:pt>
                <c:pt idx="1">
                  <c:v>8</c:v>
                </c:pt>
                <c:pt idx="2">
                  <c:v>171</c:v>
                </c:pt>
                <c:pt idx="3">
                  <c:v>208</c:v>
                </c:pt>
                <c:pt idx="4">
                  <c:v>59</c:v>
                </c:pt>
                <c:pt idx="5">
                  <c:v>221</c:v>
                </c:pt>
                <c:pt idx="6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A8-486E-ABB6-C14AE83C497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5.007865859580683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A8-486E-ABB6-C14AE83C4976}"/>
                </c:ext>
              </c:extLst>
            </c:dLbl>
            <c:dLbl>
              <c:idx val="1"/>
              <c:layout>
                <c:manualLayout>
                  <c:x val="1.6402797781118517E-2"/>
                  <c:y val="-4.72798874350278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A8-486E-ABB6-C14AE83C4976}"/>
                </c:ext>
              </c:extLst>
            </c:dLbl>
            <c:dLbl>
              <c:idx val="2"/>
              <c:layout>
                <c:manualLayout>
                  <c:x val="1.4524177468470678E-2"/>
                  <c:y val="5.12571904572896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A8-486E-ABB6-C14AE83C4976}"/>
                </c:ext>
              </c:extLst>
            </c:dLbl>
            <c:dLbl>
              <c:idx val="3"/>
              <c:layout>
                <c:manualLayout>
                  <c:x val="2.8667094183320595E-2"/>
                  <c:y val="-7.02111903599449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A8-486E-ABB6-C14AE83C4976}"/>
                </c:ext>
              </c:extLst>
            </c:dLbl>
            <c:dLbl>
              <c:idx val="4"/>
              <c:layout>
                <c:manualLayout>
                  <c:x val="1.7442854689892894E-2"/>
                  <c:y val="2.676960255081614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A8-486E-ABB6-C14AE83C4976}"/>
                </c:ext>
              </c:extLst>
            </c:dLbl>
            <c:dLbl>
              <c:idx val="5"/>
              <c:layout>
                <c:manualLayout>
                  <c:x val="2.7970101868107587E-2"/>
                  <c:y val="9.96609633756008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A8-486E-ABB6-C14AE83C4976}"/>
                </c:ext>
              </c:extLst>
            </c:dLbl>
            <c:dLbl>
              <c:idx val="6"/>
              <c:layout>
                <c:manualLayout>
                  <c:x val="2.7037099334545775E-2"/>
                  <c:y val="-9.96425642415243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A8-486E-ABB6-C14AE83C497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'MAI08'!$E$8:$E$14</c:f>
              <c:numCache>
                <c:formatCode>General</c:formatCode>
                <c:ptCount val="7"/>
                <c:pt idx="0">
                  <c:v>74</c:v>
                </c:pt>
                <c:pt idx="1">
                  <c:v>18</c:v>
                </c:pt>
                <c:pt idx="2">
                  <c:v>32</c:v>
                </c:pt>
                <c:pt idx="3">
                  <c:v>95</c:v>
                </c:pt>
                <c:pt idx="4">
                  <c:v>31</c:v>
                </c:pt>
                <c:pt idx="5">
                  <c:v>100</c:v>
                </c:pt>
                <c:pt idx="6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7A8-486E-ABB6-C14AE83C4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31584"/>
        <c:axId val="-752246816"/>
        <c:axId val="0"/>
      </c:bar3DChart>
      <c:catAx>
        <c:axId val="-75223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6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46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1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8-4834-8BE1-E2B350CFC11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48-4834-8BE1-E2B350CFC11E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48-4834-8BE1-E2B350CFC11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48-4834-8BE1-E2B350CFC11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48-4834-8BE1-E2B350CFC11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48-4834-8BE1-E2B350CFC11E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48-4834-8BE1-E2B350CFC11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48-4834-8BE1-E2B350CFC11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'MAI15'!$A$8:$A$15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'MAI15'!$C$8:$C$15</c:f>
              <c:numCache>
                <c:formatCode>#,##0</c:formatCode>
                <c:ptCount val="8"/>
                <c:pt idx="0">
                  <c:v>10</c:v>
                </c:pt>
                <c:pt idx="1">
                  <c:v>28</c:v>
                </c:pt>
                <c:pt idx="2">
                  <c:v>62</c:v>
                </c:pt>
                <c:pt idx="3">
                  <c:v>17</c:v>
                </c:pt>
                <c:pt idx="4">
                  <c:v>387</c:v>
                </c:pt>
                <c:pt idx="5">
                  <c:v>102</c:v>
                </c:pt>
                <c:pt idx="6">
                  <c:v>100</c:v>
                </c:pt>
                <c:pt idx="7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48-4834-8BE1-E2B350CFC11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48-4834-8BE1-E2B350CFC11E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48-4834-8BE1-E2B350CFC11E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48-4834-8BE1-E2B350CFC11E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48-4834-8BE1-E2B350CFC11E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48-4834-8BE1-E2B350CFC11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48-4834-8BE1-E2B350CFC11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48-4834-8BE1-E2B350CFC11E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48-4834-8BE1-E2B350CFC11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'MAI15'!$A$8:$A$15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'MAI15'!$D$8:$D$15</c:f>
              <c:numCache>
                <c:formatCode>#,##0</c:formatCode>
                <c:ptCount val="8"/>
                <c:pt idx="0">
                  <c:v>261</c:v>
                </c:pt>
                <c:pt idx="1">
                  <c:v>43</c:v>
                </c:pt>
                <c:pt idx="2">
                  <c:v>106</c:v>
                </c:pt>
                <c:pt idx="3">
                  <c:v>21</c:v>
                </c:pt>
                <c:pt idx="4">
                  <c:v>271</c:v>
                </c:pt>
                <c:pt idx="5">
                  <c:v>79</c:v>
                </c:pt>
                <c:pt idx="6">
                  <c:v>62</c:v>
                </c:pt>
                <c:pt idx="7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E48-4834-8BE1-E2B350CFC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798784"/>
        <c:axId val="-727811296"/>
        <c:axId val="0"/>
      </c:bar3DChart>
      <c:catAx>
        <c:axId val="-72779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1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11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8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659693657695775"/>
          <c:w val="0.9476643966801446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1F-4EF0-BD44-580BF7470E7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1F-4EF0-BD44-580BF7470E71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1F-4EF0-BD44-580BF7470E7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F-4EF0-BD44-580BF7470E7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F-4EF0-BD44-580BF7470E7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1F-4EF0-BD44-580BF7470E71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1F-4EF0-BD44-580BF7470E7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1F-4EF0-BD44-580BF7470E7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</c:v>
                </c:pt>
                <c:pt idx="7">
                  <c:v>8ª - Capital</c:v>
                </c:pt>
              </c:strCache>
            </c:strRef>
          </c:cat>
          <c:val>
            <c:numRef>
              <c:f>'JUN15'!$C$8:$C$15</c:f>
              <c:numCache>
                <c:formatCode>#,##0</c:formatCode>
                <c:ptCount val="8"/>
                <c:pt idx="0">
                  <c:v>39</c:v>
                </c:pt>
                <c:pt idx="1">
                  <c:v>95</c:v>
                </c:pt>
                <c:pt idx="2">
                  <c:v>336</c:v>
                </c:pt>
                <c:pt idx="3">
                  <c:v>191</c:v>
                </c:pt>
                <c:pt idx="4">
                  <c:v>173</c:v>
                </c:pt>
                <c:pt idx="5">
                  <c:v>176</c:v>
                </c:pt>
                <c:pt idx="6">
                  <c:v>522</c:v>
                </c:pt>
                <c:pt idx="7">
                  <c:v>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1F-4EF0-BD44-580BF7470E7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1F-4EF0-BD44-580BF7470E71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1F-4EF0-BD44-580BF7470E71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1F-4EF0-BD44-580BF7470E71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1F-4EF0-BD44-580BF7470E71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1F-4EF0-BD44-580BF7470E7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1F-4EF0-BD44-580BF7470E7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1F-4EF0-BD44-580BF7470E71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1F-4EF0-BD44-580BF7470E7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</c:v>
                </c:pt>
                <c:pt idx="7">
                  <c:v>8ª - Capital</c:v>
                </c:pt>
              </c:strCache>
            </c:strRef>
          </c:cat>
          <c:val>
            <c:numRef>
              <c:f>'JUN15'!$D$8:$D$15</c:f>
              <c:numCache>
                <c:formatCode>#,##0</c:formatCode>
                <c:ptCount val="8"/>
                <c:pt idx="0">
                  <c:v>876</c:v>
                </c:pt>
                <c:pt idx="1">
                  <c:v>46</c:v>
                </c:pt>
                <c:pt idx="2">
                  <c:v>113</c:v>
                </c:pt>
                <c:pt idx="3">
                  <c:v>153</c:v>
                </c:pt>
                <c:pt idx="4">
                  <c:v>307</c:v>
                </c:pt>
                <c:pt idx="5">
                  <c:v>155</c:v>
                </c:pt>
                <c:pt idx="6">
                  <c:v>347</c:v>
                </c:pt>
                <c:pt idx="7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B1F-4EF0-BD44-580BF747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793344"/>
        <c:axId val="-727806944"/>
        <c:axId val="0"/>
      </c:bar3DChart>
      <c:catAx>
        <c:axId val="-72779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6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3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659693657695775"/>
          <c:w val="0.9476643966801446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6E-4545-AB06-DA9AF40D75A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6E-4545-AB06-DA9AF40D75A9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6E-4545-AB06-DA9AF40D75A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E-4545-AB06-DA9AF40D75A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6E-4545-AB06-DA9AF40D75A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E-4545-AB06-DA9AF40D75A9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6E-4545-AB06-DA9AF40D75A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6E-4545-AB06-DA9AF40D75A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'1ºSemestre2015'!$A$8:$A$15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 ***</c:v>
                </c:pt>
                <c:pt idx="7">
                  <c:v>8ª - Capital</c:v>
                </c:pt>
              </c:strCache>
            </c:strRef>
          </c:cat>
          <c:val>
            <c:numRef>
              <c:f>'1ºSemestre2015'!$C$8:$C$15</c:f>
              <c:numCache>
                <c:formatCode>#,##0</c:formatCode>
                <c:ptCount val="8"/>
                <c:pt idx="0">
                  <c:v>854</c:v>
                </c:pt>
                <c:pt idx="1">
                  <c:v>319</c:v>
                </c:pt>
                <c:pt idx="2">
                  <c:v>712</c:v>
                </c:pt>
                <c:pt idx="3">
                  <c:v>595</c:v>
                </c:pt>
                <c:pt idx="4">
                  <c:v>1671</c:v>
                </c:pt>
                <c:pt idx="5">
                  <c:v>739</c:v>
                </c:pt>
                <c:pt idx="6">
                  <c:v>1089</c:v>
                </c:pt>
                <c:pt idx="7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6E-4545-AB06-DA9AF40D75A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6E-4545-AB06-DA9AF40D75A9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6E-4545-AB06-DA9AF40D75A9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6E-4545-AB06-DA9AF40D75A9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6E-4545-AB06-DA9AF40D75A9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6E-4545-AB06-DA9AF40D75A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6E-4545-AB06-DA9AF40D75A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6E-4545-AB06-DA9AF40D75A9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6E-4545-AB06-DA9AF40D75A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'1ºSemestre2015'!$A$8:$A$15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 ***</c:v>
                </c:pt>
                <c:pt idx="7">
                  <c:v>8ª - Capital</c:v>
                </c:pt>
              </c:strCache>
            </c:strRef>
          </c:cat>
          <c:val>
            <c:numRef>
              <c:f>'1ºSemestre2015'!$D$8:$D$15</c:f>
              <c:numCache>
                <c:formatCode>#,##0</c:formatCode>
                <c:ptCount val="8"/>
                <c:pt idx="0">
                  <c:v>1763</c:v>
                </c:pt>
                <c:pt idx="1">
                  <c:v>226</c:v>
                </c:pt>
                <c:pt idx="2">
                  <c:v>989</c:v>
                </c:pt>
                <c:pt idx="3">
                  <c:v>756</c:v>
                </c:pt>
                <c:pt idx="4">
                  <c:v>1649</c:v>
                </c:pt>
                <c:pt idx="5">
                  <c:v>788</c:v>
                </c:pt>
                <c:pt idx="6">
                  <c:v>622</c:v>
                </c:pt>
                <c:pt idx="7">
                  <c:v>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16E-4545-AB06-DA9AF40D7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4016"/>
        <c:axId val="-727813472"/>
        <c:axId val="0"/>
      </c:bar3DChart>
      <c:catAx>
        <c:axId val="-72781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13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7840497978293255E-2"/>
          <c:y val="0.92913385826771655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A5-4D12-AF57-202D66B319F4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D12-AF57-202D66B319F4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D12-AF57-202D66B319F4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5-4D12-AF57-202D66B319F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5-4D12-AF57-202D66B319F4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5-4D12-AF57-202D66B319F4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5-4D12-AF57-202D66B319F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5-4D12-AF57-202D66B319F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</c:v>
                </c:pt>
                <c:pt idx="7">
                  <c:v>8ª - Capital</c:v>
                </c:pt>
              </c:strCache>
            </c:strRef>
          </c:cat>
          <c:val>
            <c:numRef>
              <c:f>'JUL15'!$C$8:$C$15</c:f>
              <c:numCache>
                <c:formatCode>#,##0</c:formatCode>
                <c:ptCount val="8"/>
                <c:pt idx="0">
                  <c:v>852</c:v>
                </c:pt>
                <c:pt idx="1">
                  <c:v>72</c:v>
                </c:pt>
                <c:pt idx="2">
                  <c:v>3</c:v>
                </c:pt>
                <c:pt idx="3">
                  <c:v>200</c:v>
                </c:pt>
                <c:pt idx="4">
                  <c:v>253</c:v>
                </c:pt>
                <c:pt idx="5">
                  <c:v>187</c:v>
                </c:pt>
                <c:pt idx="6">
                  <c:v>95</c:v>
                </c:pt>
                <c:pt idx="7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A5-4D12-AF57-202D66B319F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5-4D12-AF57-202D66B319F4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5-4D12-AF57-202D66B319F4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5-4D12-AF57-202D66B319F4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5-4D12-AF57-202D66B319F4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5-4D12-AF57-202D66B319F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A5-4D12-AF57-202D66B319F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A5-4D12-AF57-202D66B319F4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A5-4D12-AF57-202D66B319F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</c:v>
                </c:pt>
                <c:pt idx="7">
                  <c:v>8ª - Capital</c:v>
                </c:pt>
              </c:strCache>
            </c:strRef>
          </c:cat>
          <c:val>
            <c:numRef>
              <c:f>'JUL15'!$D$8:$D$15</c:f>
              <c:numCache>
                <c:formatCode>#,##0</c:formatCode>
                <c:ptCount val="8"/>
                <c:pt idx="0">
                  <c:v>1490</c:v>
                </c:pt>
                <c:pt idx="1">
                  <c:v>29</c:v>
                </c:pt>
                <c:pt idx="2">
                  <c:v>82</c:v>
                </c:pt>
                <c:pt idx="3">
                  <c:v>65</c:v>
                </c:pt>
                <c:pt idx="4">
                  <c:v>391</c:v>
                </c:pt>
                <c:pt idx="5">
                  <c:v>173</c:v>
                </c:pt>
                <c:pt idx="6">
                  <c:v>0</c:v>
                </c:pt>
                <c:pt idx="7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A5-4D12-AF57-202D66B31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3680"/>
        <c:axId val="-727810208"/>
        <c:axId val="0"/>
      </c:bar3DChart>
      <c:catAx>
        <c:axId val="-72780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0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10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3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975987798822439E-2"/>
          <c:y val="0.93659693657695775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CD-4C4F-ACFA-16C5BD4A5BF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CD-4C4F-ACFA-16C5BD4A5BFC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D-4C4F-ACFA-16C5BD4A5BF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D-4C4F-ACFA-16C5BD4A5BF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D-4C4F-ACFA-16C5BD4A5BF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D-4C4F-ACFA-16C5BD4A5BFC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D-4C4F-ACFA-16C5BD4A5BF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D-4C4F-ACFA-16C5BD4A5BF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'AGO15'!$A$8:$A$15</c:f>
              <c:strCache>
                <c:ptCount val="8"/>
                <c:pt idx="0">
                  <c:v>1ª - Capital*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'AGO15'!$C$8:$C$15</c:f>
              <c:numCache>
                <c:formatCode>#,##0</c:formatCode>
                <c:ptCount val="8"/>
                <c:pt idx="0">
                  <c:v>315</c:v>
                </c:pt>
                <c:pt idx="1">
                  <c:v>104</c:v>
                </c:pt>
                <c:pt idx="2">
                  <c:v>192</c:v>
                </c:pt>
                <c:pt idx="3">
                  <c:v>228</c:v>
                </c:pt>
                <c:pt idx="4">
                  <c:v>293</c:v>
                </c:pt>
                <c:pt idx="5">
                  <c:v>191</c:v>
                </c:pt>
                <c:pt idx="6">
                  <c:v>252</c:v>
                </c:pt>
                <c:pt idx="7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CD-4C4F-ACFA-16C5BD4A5BFC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D-4C4F-ACFA-16C5BD4A5BFC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CD-4C4F-ACFA-16C5BD4A5BFC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CD-4C4F-ACFA-16C5BD4A5BFC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CD-4C4F-ACFA-16C5BD4A5BFC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CD-4C4F-ACFA-16C5BD4A5BF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CD-4C4F-ACFA-16C5BD4A5BF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CD-4C4F-ACFA-16C5BD4A5BFC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CD-4C4F-ACFA-16C5BD4A5BF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'AGO15'!$A$8:$A$15</c:f>
              <c:strCache>
                <c:ptCount val="8"/>
                <c:pt idx="0">
                  <c:v>1ª - Capital*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'AGO15'!$D$8:$D$15</c:f>
              <c:numCache>
                <c:formatCode>#,##0</c:formatCode>
                <c:ptCount val="8"/>
                <c:pt idx="0">
                  <c:v>829</c:v>
                </c:pt>
                <c:pt idx="1">
                  <c:v>45</c:v>
                </c:pt>
                <c:pt idx="2">
                  <c:v>81</c:v>
                </c:pt>
                <c:pt idx="3">
                  <c:v>215</c:v>
                </c:pt>
                <c:pt idx="4">
                  <c:v>257</c:v>
                </c:pt>
                <c:pt idx="5">
                  <c:v>184</c:v>
                </c:pt>
                <c:pt idx="6">
                  <c:v>289</c:v>
                </c:pt>
                <c:pt idx="7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8CD-4C4F-ACFA-16C5BD4A5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6192"/>
        <c:axId val="-727797696"/>
        <c:axId val="0"/>
      </c:bar3DChart>
      <c:catAx>
        <c:axId val="-72781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76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6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975987798822439E-2"/>
          <c:y val="0.93659693657695775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C9-452D-91EE-DFEF3D90601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9-452D-91EE-DFEF3D90601E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9-452D-91EE-DFEF3D90601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9-452D-91EE-DFEF3D90601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9-452D-91EE-DFEF3D90601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9-452D-91EE-DFEF3D90601E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9-452D-91EE-DFEF3D90601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9-452D-91EE-DFEF3D90601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</c:v>
                </c:pt>
                <c:pt idx="7">
                  <c:v>8ª - Capital</c:v>
                </c:pt>
              </c:strCache>
            </c:strRef>
          </c:cat>
          <c:val>
            <c:numRef>
              <c:f>'SET15'!$C$8:$C$15</c:f>
              <c:numCache>
                <c:formatCode>#,##0</c:formatCode>
                <c:ptCount val="8"/>
                <c:pt idx="0">
                  <c:v>243</c:v>
                </c:pt>
                <c:pt idx="1">
                  <c:v>183</c:v>
                </c:pt>
                <c:pt idx="2">
                  <c:v>104</c:v>
                </c:pt>
                <c:pt idx="3">
                  <c:v>199</c:v>
                </c:pt>
                <c:pt idx="4">
                  <c:v>253</c:v>
                </c:pt>
                <c:pt idx="5">
                  <c:v>162</c:v>
                </c:pt>
                <c:pt idx="6">
                  <c:v>5</c:v>
                </c:pt>
                <c:pt idx="7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BC9-452D-91EE-DFEF3D90601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9-452D-91EE-DFEF3D90601E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9-452D-91EE-DFEF3D90601E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9-452D-91EE-DFEF3D90601E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C9-452D-91EE-DFEF3D90601E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C9-452D-91EE-DFEF3D90601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C9-452D-91EE-DFEF3D90601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C9-452D-91EE-DFEF3D90601E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C9-452D-91EE-DFEF3D90601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</c:v>
                </c:pt>
                <c:pt idx="7">
                  <c:v>8ª - Capital</c:v>
                </c:pt>
              </c:strCache>
            </c:strRef>
          </c:cat>
          <c:val>
            <c:numRef>
              <c:f>'SET15'!$D$8:$D$15</c:f>
              <c:numCache>
                <c:formatCode>#,##0</c:formatCode>
                <c:ptCount val="8"/>
                <c:pt idx="0">
                  <c:v>517</c:v>
                </c:pt>
                <c:pt idx="1">
                  <c:v>190</c:v>
                </c:pt>
                <c:pt idx="2">
                  <c:v>446</c:v>
                </c:pt>
                <c:pt idx="3">
                  <c:v>377</c:v>
                </c:pt>
                <c:pt idx="4">
                  <c:v>461</c:v>
                </c:pt>
                <c:pt idx="5">
                  <c:v>175</c:v>
                </c:pt>
                <c:pt idx="6">
                  <c:v>314</c:v>
                </c:pt>
                <c:pt idx="7">
                  <c:v>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BC9-452D-91EE-DFEF3D906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0752"/>
        <c:axId val="-727791712"/>
        <c:axId val="0"/>
      </c:bar3DChart>
      <c:catAx>
        <c:axId val="-72781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1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1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0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2908242888557854E-2"/>
          <c:y val="0.93659693657695775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CC-4196-B87C-DDB53DA9658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CC-4196-B87C-DDB53DA96589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C-4196-B87C-DDB53DA9658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C-4196-B87C-DDB53DA9658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C-4196-B87C-DDB53DA9658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CC-4196-B87C-DDB53DA96589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CC-4196-B87C-DDB53DA9658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CC-4196-B87C-DDB53DA9658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'OUT15'!$C$8:$C$15</c:f>
              <c:numCache>
                <c:formatCode>#,##0</c:formatCode>
                <c:ptCount val="8"/>
                <c:pt idx="0">
                  <c:v>216</c:v>
                </c:pt>
                <c:pt idx="1">
                  <c:v>184</c:v>
                </c:pt>
                <c:pt idx="2">
                  <c:v>109</c:v>
                </c:pt>
                <c:pt idx="3">
                  <c:v>402</c:v>
                </c:pt>
                <c:pt idx="4">
                  <c:v>201</c:v>
                </c:pt>
                <c:pt idx="5">
                  <c:v>150</c:v>
                </c:pt>
                <c:pt idx="6">
                  <c:v>491</c:v>
                </c:pt>
                <c:pt idx="7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0CC-4196-B87C-DDB53DA9658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CC-4196-B87C-DDB53DA96589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CC-4196-B87C-DDB53DA96589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CC-4196-B87C-DDB53DA96589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CC-4196-B87C-DDB53DA96589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CC-4196-B87C-DDB53DA9658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CC-4196-B87C-DDB53DA9658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CC-4196-B87C-DDB53DA96589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CC-4196-B87C-DDB53DA9658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'OUT15'!$D$8:$D$15</c:f>
              <c:numCache>
                <c:formatCode>#,##0</c:formatCode>
                <c:ptCount val="8"/>
                <c:pt idx="0">
                  <c:v>1010</c:v>
                </c:pt>
                <c:pt idx="1">
                  <c:v>25</c:v>
                </c:pt>
                <c:pt idx="2">
                  <c:v>100</c:v>
                </c:pt>
                <c:pt idx="3">
                  <c:v>115</c:v>
                </c:pt>
                <c:pt idx="4">
                  <c:v>248</c:v>
                </c:pt>
                <c:pt idx="5">
                  <c:v>94</c:v>
                </c:pt>
                <c:pt idx="6">
                  <c:v>204</c:v>
                </c:pt>
                <c:pt idx="7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0CC-4196-B87C-DDB53DA9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2928"/>
        <c:axId val="-727820000"/>
        <c:axId val="0"/>
      </c:bar3DChart>
      <c:catAx>
        <c:axId val="-72781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2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20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2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CC-4608-B0B1-5C032F871A5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CC-4608-B0B1-5C032F871A56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CC-4608-B0B1-5C032F871A5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C-4608-B0B1-5C032F871A5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CC-4608-B0B1-5C032F871A5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CC-4608-B0B1-5C032F871A56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CC-4608-B0B1-5C032F871A5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CC-4608-B0B1-5C032F871A5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'NOV15'!$C$8:$C$15</c:f>
              <c:numCache>
                <c:formatCode>#,##0</c:formatCode>
                <c:ptCount val="8"/>
                <c:pt idx="0">
                  <c:v>278</c:v>
                </c:pt>
                <c:pt idx="1">
                  <c:v>96</c:v>
                </c:pt>
                <c:pt idx="2">
                  <c:v>124</c:v>
                </c:pt>
                <c:pt idx="3">
                  <c:v>226</c:v>
                </c:pt>
                <c:pt idx="4">
                  <c:v>65</c:v>
                </c:pt>
                <c:pt idx="5">
                  <c:v>101</c:v>
                </c:pt>
                <c:pt idx="6">
                  <c:v>3</c:v>
                </c:pt>
                <c:pt idx="7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CC-4608-B0B1-5C032F871A5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CC-4608-B0B1-5C032F871A56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CC-4608-B0B1-5C032F871A56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CC-4608-B0B1-5C032F871A56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CC-4608-B0B1-5C032F871A56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CC-4608-B0B1-5C032F871A5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CC-4608-B0B1-5C032F871A5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CC-4608-B0B1-5C032F871A56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CC-4608-B0B1-5C032F871A5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'NOV15'!$A$8:$A$15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'NOV15'!$D$8:$D$15</c:f>
              <c:numCache>
                <c:formatCode>#,##0</c:formatCode>
                <c:ptCount val="8"/>
                <c:pt idx="0">
                  <c:v>690</c:v>
                </c:pt>
                <c:pt idx="1">
                  <c:v>74</c:v>
                </c:pt>
                <c:pt idx="2">
                  <c:v>229</c:v>
                </c:pt>
                <c:pt idx="3">
                  <c:v>306</c:v>
                </c:pt>
                <c:pt idx="4">
                  <c:v>454</c:v>
                </c:pt>
                <c:pt idx="5">
                  <c:v>50</c:v>
                </c:pt>
                <c:pt idx="6">
                  <c:v>114</c:v>
                </c:pt>
                <c:pt idx="7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9CC-4608-B0B1-5C032F871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6400"/>
        <c:axId val="-727796608"/>
        <c:axId val="0"/>
      </c:bar3DChart>
      <c:catAx>
        <c:axId val="-72780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6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66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6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B-429D-8E93-A44E76C5B80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B-429D-8E93-A44E76C5B80A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B-429D-8E93-A44E76C5B80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B-429D-8E93-A44E76C5B80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B-429D-8E93-A44E76C5B80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B-429D-8E93-A44E76C5B80A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B-429D-8E93-A44E76C5B80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FB-429D-8E93-A44E76C5B80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'DEZ15'!$A$8:$A$15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'DEZ15'!$C$8:$C$15</c:f>
              <c:numCache>
                <c:formatCode>#,##0</c:formatCode>
                <c:ptCount val="8"/>
                <c:pt idx="0">
                  <c:v>49</c:v>
                </c:pt>
                <c:pt idx="1">
                  <c:v>73</c:v>
                </c:pt>
                <c:pt idx="2">
                  <c:v>132</c:v>
                </c:pt>
                <c:pt idx="3">
                  <c:v>91</c:v>
                </c:pt>
                <c:pt idx="4">
                  <c:v>89</c:v>
                </c:pt>
                <c:pt idx="5">
                  <c:v>86</c:v>
                </c:pt>
                <c:pt idx="6">
                  <c:v>6</c:v>
                </c:pt>
                <c:pt idx="7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FB-429D-8E93-A44E76C5B80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B-429D-8E93-A44E76C5B80A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B-429D-8E93-A44E76C5B80A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B-429D-8E93-A44E76C5B80A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B-429D-8E93-A44E76C5B80A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B-429D-8E93-A44E76C5B80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B-429D-8E93-A44E76C5B80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FB-429D-8E93-A44E76C5B80A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B-429D-8E93-A44E76C5B80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'DEZ15'!$A$8:$A$15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 **</c:v>
                </c:pt>
                <c:pt idx="7">
                  <c:v>8ª - Capital</c:v>
                </c:pt>
              </c:strCache>
            </c:strRef>
          </c:cat>
          <c:val>
            <c:numRef>
              <c:f>'DEZ15'!$D$8:$D$15</c:f>
              <c:numCache>
                <c:formatCode>#,##0</c:formatCode>
                <c:ptCount val="8"/>
                <c:pt idx="0">
                  <c:v>188</c:v>
                </c:pt>
                <c:pt idx="1">
                  <c:v>97</c:v>
                </c:pt>
                <c:pt idx="2">
                  <c:v>28</c:v>
                </c:pt>
                <c:pt idx="3">
                  <c:v>110</c:v>
                </c:pt>
                <c:pt idx="4">
                  <c:v>351</c:v>
                </c:pt>
                <c:pt idx="5">
                  <c:v>73</c:v>
                </c:pt>
                <c:pt idx="6">
                  <c:v>57</c:v>
                </c:pt>
                <c:pt idx="7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EFB-429D-8E93-A44E76C5B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797152"/>
        <c:axId val="-727792256"/>
        <c:axId val="0"/>
      </c:bar3DChart>
      <c:catAx>
        <c:axId val="-72779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2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7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91-4CCD-9518-18D02684365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91-4CCD-9518-18D026843652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91-4CCD-9518-18D02684365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1-4CCD-9518-18D02684365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91-4CCD-9518-18D02684365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91-4CCD-9518-18D026843652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91-4CCD-9518-18D02684365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91-4CCD-9518-18D02684365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'2ºSemestre2015'!$A$8:$A$15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 ***</c:v>
                </c:pt>
                <c:pt idx="7">
                  <c:v>8ª - Capital</c:v>
                </c:pt>
              </c:strCache>
            </c:strRef>
          </c:cat>
          <c:val>
            <c:numRef>
              <c:f>'2ºSemestre2015'!$C$8:$C$15</c:f>
              <c:numCache>
                <c:formatCode>#,##0</c:formatCode>
                <c:ptCount val="8"/>
                <c:pt idx="0">
                  <c:v>1953</c:v>
                </c:pt>
                <c:pt idx="1">
                  <c:v>712</c:v>
                </c:pt>
                <c:pt idx="2">
                  <c:v>664</c:v>
                </c:pt>
                <c:pt idx="3">
                  <c:v>1346</c:v>
                </c:pt>
                <c:pt idx="4">
                  <c:v>1154</c:v>
                </c:pt>
                <c:pt idx="5">
                  <c:v>877</c:v>
                </c:pt>
                <c:pt idx="6">
                  <c:v>852</c:v>
                </c:pt>
                <c:pt idx="7">
                  <c:v>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91-4CCD-9518-18D02684365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91-4CCD-9518-18D026843652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91-4CCD-9518-18D026843652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91-4CCD-9518-18D026843652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91-4CCD-9518-18D026843652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91-4CCD-9518-18D02684365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91-4CCD-9518-18D02684365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91-4CCD-9518-18D026843652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91-4CCD-9518-18D02684365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'2ºSemestre2015'!$A$8:$A$15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 ***</c:v>
                </c:pt>
                <c:pt idx="7">
                  <c:v>8ª - Capital</c:v>
                </c:pt>
              </c:strCache>
            </c:strRef>
          </c:cat>
          <c:val>
            <c:numRef>
              <c:f>'2ºSemestre2015'!$D$8:$D$15</c:f>
              <c:numCache>
                <c:formatCode>#,##0</c:formatCode>
                <c:ptCount val="8"/>
                <c:pt idx="0">
                  <c:v>4724</c:v>
                </c:pt>
                <c:pt idx="1">
                  <c:v>460</c:v>
                </c:pt>
                <c:pt idx="2">
                  <c:v>966</c:v>
                </c:pt>
                <c:pt idx="3">
                  <c:v>1188</c:v>
                </c:pt>
                <c:pt idx="4">
                  <c:v>2162</c:v>
                </c:pt>
                <c:pt idx="5">
                  <c:v>749</c:v>
                </c:pt>
                <c:pt idx="6">
                  <c:v>978</c:v>
                </c:pt>
                <c:pt idx="7">
                  <c:v>1614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91-4CCD-9518-18D026843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2048"/>
        <c:axId val="-727801504"/>
        <c:axId val="0"/>
      </c:bar3DChart>
      <c:catAx>
        <c:axId val="-72780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1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1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2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750035918407455E-3"/>
                  <c:y val="4.04532038586074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8A-4E06-A911-9BD153F41924}"/>
                </c:ext>
              </c:extLst>
            </c:dLbl>
            <c:dLbl>
              <c:idx val="1"/>
              <c:layout>
                <c:manualLayout>
                  <c:x val="1.7815530068087258E-3"/>
                  <c:y val="1.450673294293258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A-4E06-A911-9BD153F41924}"/>
                </c:ext>
              </c:extLst>
            </c:dLbl>
            <c:dLbl>
              <c:idx val="2"/>
              <c:layout>
                <c:manualLayout>
                  <c:x val="3.0232786322270076E-3"/>
                  <c:y val="-2.1767968324967323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A-4E06-A911-9BD153F41924}"/>
                </c:ext>
              </c:extLst>
            </c:dLbl>
            <c:dLbl>
              <c:idx val="3"/>
              <c:layout>
                <c:manualLayout>
                  <c:x val="-2.9677365095717931E-3"/>
                  <c:y val="-1.643616809534719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A-4E06-A911-9BD153F41924}"/>
                </c:ext>
              </c:extLst>
            </c:dLbl>
            <c:dLbl>
              <c:idx val="4"/>
              <c:layout>
                <c:manualLayout>
                  <c:x val="3.2717288843567456E-3"/>
                  <c:y val="7.65221142120673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A-4E06-A911-9BD153F41924}"/>
                </c:ext>
              </c:extLst>
            </c:dLbl>
            <c:dLbl>
              <c:idx val="5"/>
              <c:layout>
                <c:manualLayout>
                  <c:x val="1.196678686192254E-2"/>
                  <c:y val="-5.95598812062433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A-4E06-A911-9BD153F41924}"/>
                </c:ext>
              </c:extLst>
            </c:dLbl>
            <c:dLbl>
              <c:idx val="6"/>
              <c:layout>
                <c:manualLayout>
                  <c:x val="1.1423455245664304E-2"/>
                  <c:y val="5.76338967355883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A-4E06-A911-9BD153F4192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'JUN08'!$D$8:$D$14</c:f>
              <c:numCache>
                <c:formatCode>General</c:formatCode>
                <c:ptCount val="7"/>
                <c:pt idx="0">
                  <c:v>56</c:v>
                </c:pt>
                <c:pt idx="1">
                  <c:v>118</c:v>
                </c:pt>
                <c:pt idx="2">
                  <c:v>58</c:v>
                </c:pt>
                <c:pt idx="3">
                  <c:v>174</c:v>
                </c:pt>
                <c:pt idx="4">
                  <c:v>98</c:v>
                </c:pt>
                <c:pt idx="5">
                  <c:v>139</c:v>
                </c:pt>
                <c:pt idx="6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8A-4E06-A911-9BD153F4192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6.187789982494165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8A-4E06-A911-9BD153F41924}"/>
                </c:ext>
              </c:extLst>
            </c:dLbl>
            <c:dLbl>
              <c:idx val="1"/>
              <c:layout>
                <c:manualLayout>
                  <c:x val="1.6402797781118517E-2"/>
                  <c:y val="-5.98877808454341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8A-4E06-A911-9BD153F41924}"/>
                </c:ext>
              </c:extLst>
            </c:dLbl>
            <c:dLbl>
              <c:idx val="2"/>
              <c:layout>
                <c:manualLayout>
                  <c:x val="1.4524177468470678E-2"/>
                  <c:y val="5.324730943679825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8A-4E06-A911-9BD153F41924}"/>
                </c:ext>
              </c:extLst>
            </c:dLbl>
            <c:dLbl>
              <c:idx val="3"/>
              <c:layout>
                <c:manualLayout>
                  <c:x val="2.9056765100624059E-2"/>
                  <c:y val="-1.5179862763271598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8A-4E06-A911-9BD153F41924}"/>
                </c:ext>
              </c:extLst>
            </c:dLbl>
            <c:dLbl>
              <c:idx val="4"/>
              <c:layout>
                <c:manualLayout>
                  <c:x val="1.7442854689892894E-2"/>
                  <c:y val="8.1149060676489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8A-4E06-A911-9BD153F41924}"/>
                </c:ext>
              </c:extLst>
            </c:dLbl>
            <c:dLbl>
              <c:idx val="5"/>
              <c:layout>
                <c:manualLayout>
                  <c:x val="2.7970101868107587E-2"/>
                  <c:y val="6.64082545025207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8A-4E06-A911-9BD153F41924}"/>
                </c:ext>
              </c:extLst>
            </c:dLbl>
            <c:dLbl>
              <c:idx val="6"/>
              <c:layout>
                <c:manualLayout>
                  <c:x val="2.742677025184935E-2"/>
                  <c:y val="-2.121668404251356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8A-4E06-A911-9BD153F4192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'JUN08'!$E$8:$E$14</c:f>
              <c:numCache>
                <c:formatCode>General</c:formatCode>
                <c:ptCount val="7"/>
                <c:pt idx="0">
                  <c:v>81</c:v>
                </c:pt>
                <c:pt idx="1">
                  <c:v>63</c:v>
                </c:pt>
                <c:pt idx="2">
                  <c:v>14</c:v>
                </c:pt>
                <c:pt idx="3">
                  <c:v>248</c:v>
                </c:pt>
                <c:pt idx="4">
                  <c:v>77</c:v>
                </c:pt>
                <c:pt idx="5">
                  <c:v>209</c:v>
                </c:pt>
                <c:pt idx="6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48A-4E06-A911-9BD153F41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39200"/>
        <c:axId val="-752238656"/>
        <c:axId val="0"/>
      </c:bar3DChart>
      <c:catAx>
        <c:axId val="-75223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8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38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9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3A-4947-827B-840C6FA702D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A-4947-827B-840C6FA702D6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A-4947-827B-840C6FA702D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A-4947-827B-840C6FA702D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A-4947-827B-840C6FA702D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A-4947-827B-840C6FA702D6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3A-4947-827B-840C6FA702D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A-4947-827B-840C6FA702D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'JAN16'!$C$8:$C$15</c:f>
              <c:numCache>
                <c:formatCode>#,##0</c:formatCode>
                <c:ptCount val="8"/>
                <c:pt idx="0">
                  <c:v>348</c:v>
                </c:pt>
                <c:pt idx="1">
                  <c:v>8</c:v>
                </c:pt>
                <c:pt idx="2">
                  <c:v>6</c:v>
                </c:pt>
                <c:pt idx="3">
                  <c:v>3</c:v>
                </c:pt>
                <c:pt idx="4">
                  <c:v>32</c:v>
                </c:pt>
                <c:pt idx="5">
                  <c:v>143</c:v>
                </c:pt>
                <c:pt idx="6">
                  <c:v>395</c:v>
                </c:pt>
                <c:pt idx="7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3A-4947-827B-840C6FA702D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3A-4947-827B-840C6FA702D6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3A-4947-827B-840C6FA702D6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3A-4947-827B-840C6FA702D6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3A-4947-827B-840C6FA702D6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3A-4947-827B-840C6FA702D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3A-4947-827B-840C6FA702D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3A-4947-827B-840C6FA702D6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3A-4947-827B-840C6FA702D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'JAN16'!$D$8:$D$15</c:f>
              <c:numCache>
                <c:formatCode>#,##0</c:formatCode>
                <c:ptCount val="8"/>
                <c:pt idx="0">
                  <c:v>0</c:v>
                </c:pt>
                <c:pt idx="1">
                  <c:v>14</c:v>
                </c:pt>
                <c:pt idx="2">
                  <c:v>5</c:v>
                </c:pt>
                <c:pt idx="3">
                  <c:v>1</c:v>
                </c:pt>
                <c:pt idx="4">
                  <c:v>260</c:v>
                </c:pt>
                <c:pt idx="5">
                  <c:v>26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63A-4947-827B-840C6FA70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20544"/>
        <c:axId val="-727809664"/>
        <c:axId val="0"/>
      </c:bar3DChart>
      <c:catAx>
        <c:axId val="-72782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9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9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20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BA-41F2-A5B9-68412544ACB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A-41F2-A5B9-68412544ACBA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BA-41F2-A5B9-68412544ACB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BA-41F2-A5B9-68412544ACB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A-41F2-A5B9-68412544ACB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BA-41F2-A5B9-68412544ACBA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BA-41F2-A5B9-68412544ACB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BA-41F2-A5B9-68412544ACB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'FEV16'!$C$8:$C$15</c:f>
              <c:numCache>
                <c:formatCode>#,##0</c:formatCode>
                <c:ptCount val="8"/>
                <c:pt idx="0">
                  <c:v>395</c:v>
                </c:pt>
                <c:pt idx="1">
                  <c:v>7</c:v>
                </c:pt>
                <c:pt idx="2">
                  <c:v>58</c:v>
                </c:pt>
                <c:pt idx="3">
                  <c:v>353</c:v>
                </c:pt>
                <c:pt idx="4">
                  <c:v>78</c:v>
                </c:pt>
                <c:pt idx="5">
                  <c:v>160</c:v>
                </c:pt>
                <c:pt idx="6">
                  <c:v>634</c:v>
                </c:pt>
                <c:pt idx="7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BA-41F2-A5B9-68412544ACB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BA-41F2-A5B9-68412544ACBA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BA-41F2-A5B9-68412544ACBA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BA-41F2-A5B9-68412544ACBA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BA-41F2-A5B9-68412544ACBA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BA-41F2-A5B9-68412544ACB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BA-41F2-A5B9-68412544ACB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BA-41F2-A5B9-68412544ACBA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BA-41F2-A5B9-68412544ACB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'FEV16'!$D$8:$D$15</c:f>
              <c:numCache>
                <c:formatCode>#,##0</c:formatCode>
                <c:ptCount val="8"/>
                <c:pt idx="0">
                  <c:v>411</c:v>
                </c:pt>
                <c:pt idx="1">
                  <c:v>37</c:v>
                </c:pt>
                <c:pt idx="2">
                  <c:v>42</c:v>
                </c:pt>
                <c:pt idx="3">
                  <c:v>194</c:v>
                </c:pt>
                <c:pt idx="4">
                  <c:v>105</c:v>
                </c:pt>
                <c:pt idx="5">
                  <c:v>108</c:v>
                </c:pt>
                <c:pt idx="6">
                  <c:v>147</c:v>
                </c:pt>
                <c:pt idx="7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FBA-41F2-A5B9-68412544A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7824"/>
        <c:axId val="-727794432"/>
        <c:axId val="0"/>
      </c:bar3DChart>
      <c:catAx>
        <c:axId val="-72781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4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4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7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0E-4E2A-857E-BAC2E0D2D3C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0E-4E2A-857E-BAC2E0D2D3CA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0E-4E2A-857E-BAC2E0D2D3C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0E-4E2A-857E-BAC2E0D2D3C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0E-4E2A-857E-BAC2E0D2D3C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0E-4E2A-857E-BAC2E0D2D3CA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0E-4E2A-857E-BAC2E0D2D3C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0E-4E2A-857E-BAC2E0D2D3C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'MAR16'!$C$8:$C$15</c:f>
              <c:numCache>
                <c:formatCode>#,##0</c:formatCode>
                <c:ptCount val="8"/>
                <c:pt idx="0">
                  <c:v>479</c:v>
                </c:pt>
                <c:pt idx="1">
                  <c:v>547</c:v>
                </c:pt>
                <c:pt idx="2">
                  <c:v>146</c:v>
                </c:pt>
                <c:pt idx="3">
                  <c:v>276</c:v>
                </c:pt>
                <c:pt idx="4">
                  <c:v>97</c:v>
                </c:pt>
                <c:pt idx="5">
                  <c:v>123</c:v>
                </c:pt>
                <c:pt idx="6">
                  <c:v>251</c:v>
                </c:pt>
                <c:pt idx="7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0E-4E2A-857E-BAC2E0D2D3C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0E-4E2A-857E-BAC2E0D2D3CA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0E-4E2A-857E-BAC2E0D2D3CA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0E-4E2A-857E-BAC2E0D2D3CA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0E-4E2A-857E-BAC2E0D2D3CA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0E-4E2A-857E-BAC2E0D2D3C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0E-4E2A-857E-BAC2E0D2D3C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0E-4E2A-857E-BAC2E0D2D3CA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0E-4E2A-857E-BAC2E0D2D3C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'MAR16'!$D$8:$D$15</c:f>
              <c:numCache>
                <c:formatCode>#,##0</c:formatCode>
                <c:ptCount val="8"/>
                <c:pt idx="0">
                  <c:v>279</c:v>
                </c:pt>
                <c:pt idx="1">
                  <c:v>73</c:v>
                </c:pt>
                <c:pt idx="2">
                  <c:v>84</c:v>
                </c:pt>
                <c:pt idx="3">
                  <c:v>470</c:v>
                </c:pt>
                <c:pt idx="4">
                  <c:v>171</c:v>
                </c:pt>
                <c:pt idx="5">
                  <c:v>112</c:v>
                </c:pt>
                <c:pt idx="6">
                  <c:v>139</c:v>
                </c:pt>
                <c:pt idx="7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70E-4E2A-857E-BAC2E0D2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791168"/>
        <c:axId val="-727821632"/>
        <c:axId val="0"/>
      </c:bar3DChart>
      <c:catAx>
        <c:axId val="-72779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21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216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1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D0-4262-B740-75F4450285E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0-4262-B740-75F4450285E6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0-4262-B740-75F4450285E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0-4262-B740-75F4450285E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0-4262-B740-75F4450285E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0-4262-B740-75F4450285E6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D0-4262-B740-75F4450285E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D0-4262-B740-75F4450285E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'ABR16'!$C$8:$C$15</c:f>
              <c:numCache>
                <c:formatCode>#,##0</c:formatCode>
                <c:ptCount val="8"/>
                <c:pt idx="0">
                  <c:v>602</c:v>
                </c:pt>
                <c:pt idx="1">
                  <c:v>232</c:v>
                </c:pt>
                <c:pt idx="2">
                  <c:v>178</c:v>
                </c:pt>
                <c:pt idx="3">
                  <c:v>174</c:v>
                </c:pt>
                <c:pt idx="4">
                  <c:v>60</c:v>
                </c:pt>
                <c:pt idx="5">
                  <c:v>226</c:v>
                </c:pt>
                <c:pt idx="6">
                  <c:v>408</c:v>
                </c:pt>
                <c:pt idx="7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D0-4262-B740-75F4450285E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D0-4262-B740-75F4450285E6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D0-4262-B740-75F4450285E6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D0-4262-B740-75F4450285E6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D0-4262-B740-75F4450285E6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D0-4262-B740-75F4450285E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D0-4262-B740-75F4450285E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D0-4262-B740-75F4450285E6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D0-4262-B740-75F4450285E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'ABR16'!$D$8:$D$15</c:f>
              <c:numCache>
                <c:formatCode>#,##0</c:formatCode>
                <c:ptCount val="8"/>
                <c:pt idx="0">
                  <c:v>413</c:v>
                </c:pt>
                <c:pt idx="1">
                  <c:v>34</c:v>
                </c:pt>
                <c:pt idx="2">
                  <c:v>145</c:v>
                </c:pt>
                <c:pt idx="3">
                  <c:v>212</c:v>
                </c:pt>
                <c:pt idx="4">
                  <c:v>161</c:v>
                </c:pt>
                <c:pt idx="5">
                  <c:v>139</c:v>
                </c:pt>
                <c:pt idx="6">
                  <c:v>180</c:v>
                </c:pt>
                <c:pt idx="7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D0-4262-B740-75F445028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5312"/>
        <c:axId val="-727790624"/>
        <c:axId val="0"/>
      </c:bar3DChart>
      <c:catAx>
        <c:axId val="-72780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06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5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3A-4B82-92D5-FAB48ED042B7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3A-4B82-92D5-FAB48ED042B7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A-4B82-92D5-FAB48ED042B7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A-4B82-92D5-FAB48ED042B7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3A-4B82-92D5-FAB48ED042B7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3A-4B82-92D5-FAB48ED042B7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3A-4B82-92D5-FAB48ED042B7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3A-4B82-92D5-FAB48ED042B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'MAI16'!$C$8:$C$15</c:f>
              <c:numCache>
                <c:formatCode>#,##0</c:formatCode>
                <c:ptCount val="8"/>
                <c:pt idx="0">
                  <c:v>373</c:v>
                </c:pt>
                <c:pt idx="1">
                  <c:v>124</c:v>
                </c:pt>
                <c:pt idx="2">
                  <c:v>96</c:v>
                </c:pt>
                <c:pt idx="3">
                  <c:v>272</c:v>
                </c:pt>
                <c:pt idx="4">
                  <c:v>135</c:v>
                </c:pt>
                <c:pt idx="5">
                  <c:v>142</c:v>
                </c:pt>
                <c:pt idx="6">
                  <c:v>171</c:v>
                </c:pt>
                <c:pt idx="7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3A-4B82-92D5-FAB48ED042B7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3A-4B82-92D5-FAB48ED042B7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3A-4B82-92D5-FAB48ED042B7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3A-4B82-92D5-FAB48ED042B7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3A-4B82-92D5-FAB48ED042B7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3A-4B82-92D5-FAB48ED042B7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3A-4B82-92D5-FAB48ED042B7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3A-4B82-92D5-FAB48ED042B7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3A-4B82-92D5-FAB48ED042B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 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'MAI16'!$D$8:$D$15</c:f>
              <c:numCache>
                <c:formatCode>#,##0</c:formatCode>
                <c:ptCount val="8"/>
                <c:pt idx="0">
                  <c:v>274</c:v>
                </c:pt>
                <c:pt idx="1">
                  <c:v>36</c:v>
                </c:pt>
                <c:pt idx="2">
                  <c:v>72</c:v>
                </c:pt>
                <c:pt idx="3">
                  <c:v>257</c:v>
                </c:pt>
                <c:pt idx="4">
                  <c:v>128</c:v>
                </c:pt>
                <c:pt idx="5">
                  <c:v>173</c:v>
                </c:pt>
                <c:pt idx="6">
                  <c:v>407</c:v>
                </c:pt>
                <c:pt idx="7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43A-4B82-92D5-FAB48ED04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9120"/>
        <c:axId val="-727808576"/>
        <c:axId val="0"/>
      </c:bar3DChart>
      <c:catAx>
        <c:axId val="-72780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8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85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9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4D-4F68-830D-5C4231A94675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D-4F68-830D-5C4231A94675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D-4F68-830D-5C4231A94675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D-4F68-830D-5C4231A94675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D-4F68-830D-5C4231A94675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D-4F68-830D-5C4231A94675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D-4F68-830D-5C4231A94675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4D-4F68-830D-5C4231A9467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'JUN16'!$C$8:$C$15</c:f>
              <c:numCache>
                <c:formatCode>#,##0</c:formatCode>
                <c:ptCount val="8"/>
                <c:pt idx="0">
                  <c:v>333</c:v>
                </c:pt>
                <c:pt idx="1">
                  <c:v>145</c:v>
                </c:pt>
                <c:pt idx="2">
                  <c:v>175</c:v>
                </c:pt>
                <c:pt idx="3">
                  <c:v>274</c:v>
                </c:pt>
                <c:pt idx="4">
                  <c:v>153</c:v>
                </c:pt>
                <c:pt idx="5">
                  <c:v>112</c:v>
                </c:pt>
                <c:pt idx="6">
                  <c:v>224</c:v>
                </c:pt>
                <c:pt idx="7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4D-4F68-830D-5C4231A94675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4D-4F68-830D-5C4231A94675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4D-4F68-830D-5C4231A94675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4D-4F68-830D-5C4231A94675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4D-4F68-830D-5C4231A94675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4D-4F68-830D-5C4231A94675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4D-4F68-830D-5C4231A94675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4D-4F68-830D-5C4231A94675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4D-4F68-830D-5C4231A9467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'JUN16'!$D$8:$D$15</c:f>
              <c:numCache>
                <c:formatCode>#,##0</c:formatCode>
                <c:ptCount val="8"/>
                <c:pt idx="0">
                  <c:v>477</c:v>
                </c:pt>
                <c:pt idx="1">
                  <c:v>64</c:v>
                </c:pt>
                <c:pt idx="2">
                  <c:v>171</c:v>
                </c:pt>
                <c:pt idx="3">
                  <c:v>121</c:v>
                </c:pt>
                <c:pt idx="4">
                  <c:v>119</c:v>
                </c:pt>
                <c:pt idx="5">
                  <c:v>146</c:v>
                </c:pt>
                <c:pt idx="6">
                  <c:v>254</c:v>
                </c:pt>
                <c:pt idx="7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84D-4F68-830D-5C4231A94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9456"/>
        <c:axId val="-727800960"/>
        <c:axId val="0"/>
      </c:bar3DChart>
      <c:catAx>
        <c:axId val="-72781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0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09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9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DB-4425-8D9B-A209E1B7B4F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B-4425-8D9B-A209E1B7B4F2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B-4425-8D9B-A209E1B7B4F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B-4425-8D9B-A209E1B7B4F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B-4425-8D9B-A209E1B7B4F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B-4425-8D9B-A209E1B7B4F2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DB-4425-8D9B-A209E1B7B4F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B-4425-8D9B-A209E1B7B4F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'1ºSemestre2016'!$C$8:$C$15</c:f>
              <c:numCache>
                <c:formatCode>#,##0</c:formatCode>
                <c:ptCount val="8"/>
                <c:pt idx="0">
                  <c:v>2530</c:v>
                </c:pt>
                <c:pt idx="1">
                  <c:v>1063</c:v>
                </c:pt>
                <c:pt idx="2">
                  <c:v>659</c:v>
                </c:pt>
                <c:pt idx="3">
                  <c:v>1352</c:v>
                </c:pt>
                <c:pt idx="4">
                  <c:v>555</c:v>
                </c:pt>
                <c:pt idx="5">
                  <c:v>906</c:v>
                </c:pt>
                <c:pt idx="6">
                  <c:v>2083</c:v>
                </c:pt>
                <c:pt idx="7">
                  <c:v>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DB-4425-8D9B-A209E1B7B4F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DB-4425-8D9B-A209E1B7B4F2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DB-4425-8D9B-A209E1B7B4F2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DB-4425-8D9B-A209E1B7B4F2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DB-4425-8D9B-A209E1B7B4F2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DB-4425-8D9B-A209E1B7B4F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DB-4425-8D9B-A209E1B7B4F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DB-4425-8D9B-A209E1B7B4F2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DB-4425-8D9B-A209E1B7B4F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'1ºSemestre2016'!$D$8:$D$15</c:f>
              <c:numCache>
                <c:formatCode>#,##0</c:formatCode>
                <c:ptCount val="8"/>
                <c:pt idx="0">
                  <c:v>1854</c:v>
                </c:pt>
                <c:pt idx="1">
                  <c:v>258</c:v>
                </c:pt>
                <c:pt idx="2">
                  <c:v>519</c:v>
                </c:pt>
                <c:pt idx="3">
                  <c:v>1255</c:v>
                </c:pt>
                <c:pt idx="4">
                  <c:v>944</c:v>
                </c:pt>
                <c:pt idx="5">
                  <c:v>704</c:v>
                </c:pt>
                <c:pt idx="6">
                  <c:v>1127</c:v>
                </c:pt>
                <c:pt idx="7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2DB-4425-8D9B-A209E1B7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22720"/>
        <c:axId val="-727796064"/>
        <c:axId val="0"/>
      </c:bar3DChart>
      <c:catAx>
        <c:axId val="-72782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6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6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22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3E-48C5-812C-B71BC2C54B1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3E-48C5-812C-B71BC2C54B10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3E-48C5-812C-B71BC2C54B1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3E-48C5-812C-B71BC2C54B1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3E-48C5-812C-B71BC2C54B1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3E-48C5-812C-B71BC2C54B10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3E-48C5-812C-B71BC2C54B1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3E-48C5-812C-B71BC2C54B1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'JUL16'!$C$8:$C$15</c:f>
              <c:numCache>
                <c:formatCode>#,##0</c:formatCode>
                <c:ptCount val="8"/>
                <c:pt idx="0">
                  <c:v>528</c:v>
                </c:pt>
                <c:pt idx="1">
                  <c:v>123</c:v>
                </c:pt>
                <c:pt idx="2">
                  <c:v>97</c:v>
                </c:pt>
                <c:pt idx="3">
                  <c:v>205</c:v>
                </c:pt>
                <c:pt idx="4">
                  <c:v>923</c:v>
                </c:pt>
                <c:pt idx="5">
                  <c:v>159</c:v>
                </c:pt>
                <c:pt idx="6">
                  <c:v>78</c:v>
                </c:pt>
                <c:pt idx="7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3E-48C5-812C-B71BC2C54B10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3E-48C5-812C-B71BC2C54B10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3E-48C5-812C-B71BC2C54B10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3E-48C5-812C-B71BC2C54B10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3E-48C5-812C-B71BC2C54B10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3E-48C5-812C-B71BC2C54B1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3E-48C5-812C-B71BC2C54B1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3E-48C5-812C-B71BC2C54B10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3E-48C5-812C-B71BC2C54B1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'JUL16'!$D$8:$D$15</c:f>
              <c:numCache>
                <c:formatCode>#,##0</c:formatCode>
                <c:ptCount val="8"/>
                <c:pt idx="0">
                  <c:v>338</c:v>
                </c:pt>
                <c:pt idx="1">
                  <c:v>69</c:v>
                </c:pt>
                <c:pt idx="2">
                  <c:v>144</c:v>
                </c:pt>
                <c:pt idx="3">
                  <c:v>183</c:v>
                </c:pt>
                <c:pt idx="4">
                  <c:v>200</c:v>
                </c:pt>
                <c:pt idx="5">
                  <c:v>108</c:v>
                </c:pt>
                <c:pt idx="6">
                  <c:v>236</c:v>
                </c:pt>
                <c:pt idx="7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3E-48C5-812C-B71BC2C54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8912"/>
        <c:axId val="-727817280"/>
        <c:axId val="0"/>
      </c:bar3DChart>
      <c:catAx>
        <c:axId val="-72781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7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17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52-4DCD-9C86-2D07BBB02B6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52-4DCD-9C86-2D07BBB02B6C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52-4DCD-9C86-2D07BBB02B6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2-4DCD-9C86-2D07BBB02B6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2-4DCD-9C86-2D07BBB02B6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2-4DCD-9C86-2D07BBB02B6C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52-4DCD-9C86-2D07BBB02B6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2-4DCD-9C86-2D07BBB02B6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'AGO16'!$C$8:$C$15</c:f>
              <c:numCache>
                <c:formatCode>#,##0</c:formatCode>
                <c:ptCount val="8"/>
                <c:pt idx="0">
                  <c:v>651</c:v>
                </c:pt>
                <c:pt idx="1">
                  <c:v>79</c:v>
                </c:pt>
                <c:pt idx="2">
                  <c:v>251</c:v>
                </c:pt>
                <c:pt idx="3">
                  <c:v>200</c:v>
                </c:pt>
                <c:pt idx="4">
                  <c:v>379</c:v>
                </c:pt>
                <c:pt idx="5">
                  <c:v>197</c:v>
                </c:pt>
                <c:pt idx="6">
                  <c:v>447</c:v>
                </c:pt>
                <c:pt idx="7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52-4DCD-9C86-2D07BBB02B6C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52-4DCD-9C86-2D07BBB02B6C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52-4DCD-9C86-2D07BBB02B6C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52-4DCD-9C86-2D07BBB02B6C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52-4DCD-9C86-2D07BBB02B6C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52-4DCD-9C86-2D07BBB02B6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52-4DCD-9C86-2D07BBB02B6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52-4DCD-9C86-2D07BBB02B6C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52-4DCD-9C86-2D07BBB02B6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'AGO16'!$D$8:$D$15</c:f>
              <c:numCache>
                <c:formatCode>#,##0</c:formatCode>
                <c:ptCount val="8"/>
                <c:pt idx="0">
                  <c:v>224</c:v>
                </c:pt>
                <c:pt idx="1">
                  <c:v>110</c:v>
                </c:pt>
                <c:pt idx="2">
                  <c:v>160</c:v>
                </c:pt>
                <c:pt idx="3">
                  <c:v>180</c:v>
                </c:pt>
                <c:pt idx="4">
                  <c:v>177</c:v>
                </c:pt>
                <c:pt idx="5">
                  <c:v>98</c:v>
                </c:pt>
                <c:pt idx="6">
                  <c:v>202</c:v>
                </c:pt>
                <c:pt idx="7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52-4DCD-9C86-2D07BBB0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8368"/>
        <c:axId val="-727805856"/>
        <c:axId val="0"/>
      </c:bar3DChart>
      <c:catAx>
        <c:axId val="-72781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5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5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8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3C-4DFA-8B1A-19BA02CD2D4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3C-4DFA-8B1A-19BA02CD2D49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3C-4DFA-8B1A-19BA02CD2D4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3C-4DFA-8B1A-19BA02CD2D4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3C-4DFA-8B1A-19BA02CD2D4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3C-4DFA-8B1A-19BA02CD2D49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3C-4DFA-8B1A-19BA02CD2D4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3C-4DFA-8B1A-19BA02CD2D4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'SET16'!$C$8:$C$15</c:f>
              <c:numCache>
                <c:formatCode>#,##0</c:formatCode>
                <c:ptCount val="8"/>
                <c:pt idx="0">
                  <c:v>493</c:v>
                </c:pt>
                <c:pt idx="1">
                  <c:v>172</c:v>
                </c:pt>
                <c:pt idx="2">
                  <c:v>8</c:v>
                </c:pt>
                <c:pt idx="3">
                  <c:v>60</c:v>
                </c:pt>
                <c:pt idx="4">
                  <c:v>317</c:v>
                </c:pt>
                <c:pt idx="5">
                  <c:v>132</c:v>
                </c:pt>
                <c:pt idx="6">
                  <c:v>91</c:v>
                </c:pt>
                <c:pt idx="7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3C-4DFA-8B1A-19BA02CD2D4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3C-4DFA-8B1A-19BA02CD2D49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3C-4DFA-8B1A-19BA02CD2D49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3C-4DFA-8B1A-19BA02CD2D49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3C-4DFA-8B1A-19BA02CD2D49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3C-4DFA-8B1A-19BA02CD2D4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3C-4DFA-8B1A-19BA02CD2D4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3C-4DFA-8B1A-19BA02CD2D49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3C-4DFA-8B1A-19BA02CD2D4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'SET16'!$D$8:$D$15</c:f>
              <c:numCache>
                <c:formatCode>#,##0</c:formatCode>
                <c:ptCount val="8"/>
                <c:pt idx="0">
                  <c:v>204</c:v>
                </c:pt>
                <c:pt idx="1">
                  <c:v>100</c:v>
                </c:pt>
                <c:pt idx="2">
                  <c:v>95</c:v>
                </c:pt>
                <c:pt idx="3">
                  <c:v>75</c:v>
                </c:pt>
                <c:pt idx="4">
                  <c:v>202</c:v>
                </c:pt>
                <c:pt idx="5">
                  <c:v>153</c:v>
                </c:pt>
                <c:pt idx="6">
                  <c:v>287</c:v>
                </c:pt>
                <c:pt idx="7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F3C-4DFA-8B1A-19BA02CD2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15648"/>
        <c:axId val="-727808032"/>
        <c:axId val="0"/>
      </c:bar3DChart>
      <c:catAx>
        <c:axId val="-72781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8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5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323482122412343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88-4964-A68A-757FFB38B2D2}"/>
                </c:ext>
              </c:extLst>
            </c:dLbl>
            <c:dLbl>
              <c:idx val="1"/>
              <c:layout>
                <c:manualLayout>
                  <c:x val="2.1242671768832576E-3"/>
                  <c:y val="1.53450653167710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88-4964-A68A-757FFB38B2D2}"/>
                </c:ext>
              </c:extLst>
            </c:dLbl>
            <c:dLbl>
              <c:idx val="2"/>
              <c:layout>
                <c:manualLayout>
                  <c:x val="2.2306207051221404E-3"/>
                  <c:y val="2.8495055397367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8-4964-A68A-757FFB38B2D2}"/>
                </c:ext>
              </c:extLst>
            </c:dLbl>
            <c:dLbl>
              <c:idx val="3"/>
              <c:layout>
                <c:manualLayout>
                  <c:x val="-2.9677365095717931E-3"/>
                  <c:y val="-1.82427647603867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88-4964-A68A-757FFB38B2D2}"/>
                </c:ext>
              </c:extLst>
            </c:dLbl>
            <c:dLbl>
              <c:idx val="4"/>
              <c:layout>
                <c:manualLayout>
                  <c:x val="3.1644992974009141E-3"/>
                  <c:y val="1.52121002128105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88-4964-A68A-757FFB38B2D2}"/>
                </c:ext>
              </c:extLst>
            </c:dLbl>
            <c:dLbl>
              <c:idx val="5"/>
              <c:layout>
                <c:manualLayout>
                  <c:x val="1.1281533733516841E-2"/>
                  <c:y val="-1.0890970400918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88-4964-A68A-757FFB38B2D2}"/>
                </c:ext>
              </c:extLst>
            </c:dLbl>
            <c:dLbl>
              <c:idx val="6"/>
              <c:layout>
                <c:manualLayout>
                  <c:x val="1.1638264843062834E-2"/>
                  <c:y val="-1.14206340545610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88-4964-A68A-757FFB38B2D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'JUL08'!$D$8:$D$14</c:f>
              <c:numCache>
                <c:formatCode>General</c:formatCode>
                <c:ptCount val="7"/>
                <c:pt idx="0">
                  <c:v>105</c:v>
                </c:pt>
                <c:pt idx="1">
                  <c:v>184</c:v>
                </c:pt>
                <c:pt idx="2">
                  <c:v>111</c:v>
                </c:pt>
                <c:pt idx="3">
                  <c:v>184</c:v>
                </c:pt>
                <c:pt idx="4">
                  <c:v>166</c:v>
                </c:pt>
                <c:pt idx="5">
                  <c:v>111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88-4964-A68A-757FFB38B2D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4.02922930601557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88-4964-A68A-757FFB38B2D2}"/>
                </c:ext>
              </c:extLst>
            </c:dLbl>
            <c:dLbl>
              <c:idx val="1"/>
              <c:layout>
                <c:manualLayout>
                  <c:x val="1.6402797781118517E-2"/>
                  <c:y val="-5.782557331159022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88-4964-A68A-757FFB38B2D2}"/>
                </c:ext>
              </c:extLst>
            </c:dLbl>
            <c:dLbl>
              <c:idx val="2"/>
              <c:layout>
                <c:manualLayout>
                  <c:x val="1.4524177468470678E-2"/>
                  <c:y val="4.76430555217890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88-4964-A68A-757FFB38B2D2}"/>
                </c:ext>
              </c:extLst>
            </c:dLbl>
            <c:dLbl>
              <c:idx val="3"/>
              <c:layout>
                <c:manualLayout>
                  <c:x val="2.9056765100624059E-2"/>
                  <c:y val="1.33763945963211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88-4964-A68A-757FFB38B2D2}"/>
                </c:ext>
              </c:extLst>
            </c:dLbl>
            <c:dLbl>
              <c:idx val="4"/>
              <c:layout>
                <c:manualLayout>
                  <c:x val="1.7442854689892894E-2"/>
                  <c:y val="1.92493217769817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88-4964-A68A-757FFB38B2D2}"/>
                </c:ext>
              </c:extLst>
            </c:dLbl>
            <c:dLbl>
              <c:idx val="5"/>
              <c:layout>
                <c:manualLayout>
                  <c:x val="2.7970101868107587E-2"/>
                  <c:y val="8.61679716496907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88-4964-A68A-757FFB38B2D2}"/>
                </c:ext>
              </c:extLst>
            </c:dLbl>
            <c:dLbl>
              <c:idx val="6"/>
              <c:layout>
                <c:manualLayout>
                  <c:x val="2.7982541901888522E-2"/>
                  <c:y val="-1.843311627290978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88-4964-A68A-757FFB38B2D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'JUL08'!$E$8:$E$14</c:f>
              <c:numCache>
                <c:formatCode>General</c:formatCode>
                <c:ptCount val="7"/>
                <c:pt idx="0">
                  <c:v>103</c:v>
                </c:pt>
                <c:pt idx="1">
                  <c:v>37</c:v>
                </c:pt>
                <c:pt idx="2">
                  <c:v>18</c:v>
                </c:pt>
                <c:pt idx="3">
                  <c:v>152</c:v>
                </c:pt>
                <c:pt idx="4">
                  <c:v>47</c:v>
                </c:pt>
                <c:pt idx="5">
                  <c:v>104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A88-4964-A68A-757FFB38B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35392"/>
        <c:axId val="-752241920"/>
        <c:axId val="0"/>
      </c:bar3DChart>
      <c:catAx>
        <c:axId val="-75223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41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5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D1-4911-8E97-4F9BF1F3A27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D1-4911-8E97-4F9BF1F3A279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1-4911-8E97-4F9BF1F3A27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1-4911-8E97-4F9BF1F3A27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1-4911-8E97-4F9BF1F3A27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1-4911-8E97-4F9BF1F3A279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1-4911-8E97-4F9BF1F3A27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1-4911-8E97-4F9BF1F3A27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'OUT16'!$C$8:$C$15</c:f>
              <c:numCache>
                <c:formatCode>#,##0</c:formatCode>
                <c:ptCount val="8"/>
                <c:pt idx="0">
                  <c:v>374</c:v>
                </c:pt>
                <c:pt idx="1">
                  <c:v>55</c:v>
                </c:pt>
                <c:pt idx="2">
                  <c:v>230</c:v>
                </c:pt>
                <c:pt idx="3">
                  <c:v>239</c:v>
                </c:pt>
                <c:pt idx="4">
                  <c:v>373</c:v>
                </c:pt>
                <c:pt idx="5">
                  <c:v>127</c:v>
                </c:pt>
                <c:pt idx="6">
                  <c:v>215</c:v>
                </c:pt>
                <c:pt idx="7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D1-4911-8E97-4F9BF1F3A27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1-4911-8E97-4F9BF1F3A279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1-4911-8E97-4F9BF1F3A279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1-4911-8E97-4F9BF1F3A279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1-4911-8E97-4F9BF1F3A279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1-4911-8E97-4F9BF1F3A27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1-4911-8E97-4F9BF1F3A27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D1-4911-8E97-4F9BF1F3A279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1-4911-8E97-4F9BF1F3A27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'OUT16'!$D$8:$D$15</c:f>
              <c:numCache>
                <c:formatCode>#,##0</c:formatCode>
                <c:ptCount val="8"/>
                <c:pt idx="0">
                  <c:v>360</c:v>
                </c:pt>
                <c:pt idx="1">
                  <c:v>103</c:v>
                </c:pt>
                <c:pt idx="2">
                  <c:v>49</c:v>
                </c:pt>
                <c:pt idx="3">
                  <c:v>228</c:v>
                </c:pt>
                <c:pt idx="4">
                  <c:v>402</c:v>
                </c:pt>
                <c:pt idx="5">
                  <c:v>114</c:v>
                </c:pt>
                <c:pt idx="6">
                  <c:v>176</c:v>
                </c:pt>
                <c:pt idx="7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5D1-4911-8E97-4F9BF1F3A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792800"/>
        <c:axId val="-727822176"/>
        <c:axId val="0"/>
      </c:bar3DChart>
      <c:catAx>
        <c:axId val="-72779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22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22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74-4424-BEBE-EF4CE9E8FC4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4-4424-BEBE-EF4CE9E8FC48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4-4424-BEBE-EF4CE9E8FC4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4-4424-BEBE-EF4CE9E8FC4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4-4424-BEBE-EF4CE9E8FC4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4-4424-BEBE-EF4CE9E8FC48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74-4424-BEBE-EF4CE9E8FC4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4-4424-BEBE-EF4CE9E8FC4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'NOV16'!$C$8:$C$15</c:f>
              <c:numCache>
                <c:formatCode>#,##0</c:formatCode>
                <c:ptCount val="8"/>
                <c:pt idx="0">
                  <c:v>1334</c:v>
                </c:pt>
                <c:pt idx="1">
                  <c:v>75</c:v>
                </c:pt>
                <c:pt idx="2">
                  <c:v>328</c:v>
                </c:pt>
                <c:pt idx="3">
                  <c:v>158</c:v>
                </c:pt>
                <c:pt idx="4">
                  <c:v>509</c:v>
                </c:pt>
                <c:pt idx="5">
                  <c:v>150</c:v>
                </c:pt>
                <c:pt idx="6">
                  <c:v>277</c:v>
                </c:pt>
                <c:pt idx="7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74-4424-BEBE-EF4CE9E8FC48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4-4424-BEBE-EF4CE9E8FC48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74-4424-BEBE-EF4CE9E8FC48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74-4424-BEBE-EF4CE9E8FC48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74-4424-BEBE-EF4CE9E8FC48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74-4424-BEBE-EF4CE9E8FC4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74-4424-BEBE-EF4CE9E8FC4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74-4424-BEBE-EF4CE9E8FC48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74-4424-BEBE-EF4CE9E8FC4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'NOV16'!$D$8:$D$15</c:f>
              <c:numCache>
                <c:formatCode>#,##0</c:formatCode>
                <c:ptCount val="8"/>
                <c:pt idx="0">
                  <c:v>305</c:v>
                </c:pt>
                <c:pt idx="1">
                  <c:v>63</c:v>
                </c:pt>
                <c:pt idx="2">
                  <c:v>188</c:v>
                </c:pt>
                <c:pt idx="3">
                  <c:v>130</c:v>
                </c:pt>
                <c:pt idx="4">
                  <c:v>479</c:v>
                </c:pt>
                <c:pt idx="5">
                  <c:v>134</c:v>
                </c:pt>
                <c:pt idx="6">
                  <c:v>68</c:v>
                </c:pt>
                <c:pt idx="7">
                  <c:v>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D74-4424-BEBE-EF4CE9E8F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7488"/>
        <c:axId val="-727812384"/>
        <c:axId val="0"/>
      </c:bar3DChart>
      <c:catAx>
        <c:axId val="-72780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12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12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74-48AD-9B6D-C0589CFF436F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74-48AD-9B6D-C0589CFF436F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74-48AD-9B6D-C0589CFF436F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74-48AD-9B6D-C0589CFF436F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4-48AD-9B6D-C0589CFF436F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74-48AD-9B6D-C0589CFF436F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74-48AD-9B6D-C0589CFF436F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74-48AD-9B6D-C0589CFF436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Capital**</c:v>
                </c:pt>
              </c:strCache>
            </c:strRef>
          </c:cat>
          <c:val>
            <c:numRef>
              <c:f>'DEZ16'!$C$8:$C$15</c:f>
              <c:numCache>
                <c:formatCode>#,##0</c:formatCode>
                <c:ptCount val="8"/>
                <c:pt idx="0">
                  <c:v>426</c:v>
                </c:pt>
                <c:pt idx="1">
                  <c:v>47</c:v>
                </c:pt>
                <c:pt idx="2">
                  <c:v>6</c:v>
                </c:pt>
                <c:pt idx="3">
                  <c:v>111</c:v>
                </c:pt>
                <c:pt idx="4">
                  <c:v>375</c:v>
                </c:pt>
                <c:pt idx="5">
                  <c:v>114</c:v>
                </c:pt>
                <c:pt idx="6">
                  <c:v>40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74-48AD-9B6D-C0589CFF436F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74-48AD-9B6D-C0589CFF436F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74-48AD-9B6D-C0589CFF436F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74-48AD-9B6D-C0589CFF436F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74-48AD-9B6D-C0589CFF436F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74-48AD-9B6D-C0589CFF436F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74-48AD-9B6D-C0589CFF436F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74-48AD-9B6D-C0589CFF436F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74-48AD-9B6D-C0589CFF436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Capital**</c:v>
                </c:pt>
              </c:strCache>
            </c:strRef>
          </c:cat>
          <c:val>
            <c:numRef>
              <c:f>'DEZ16'!$D$8:$D$15</c:f>
              <c:numCache>
                <c:formatCode>#,##0</c:formatCode>
                <c:ptCount val="8"/>
                <c:pt idx="0">
                  <c:v>427</c:v>
                </c:pt>
                <c:pt idx="1">
                  <c:v>47</c:v>
                </c:pt>
                <c:pt idx="2">
                  <c:v>6</c:v>
                </c:pt>
                <c:pt idx="3">
                  <c:v>44</c:v>
                </c:pt>
                <c:pt idx="4">
                  <c:v>435</c:v>
                </c:pt>
                <c:pt idx="5">
                  <c:v>40</c:v>
                </c:pt>
                <c:pt idx="6">
                  <c:v>159</c:v>
                </c:pt>
                <c:pt idx="7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474-48AD-9B6D-C0589CFF4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4768"/>
        <c:axId val="-727821088"/>
        <c:axId val="0"/>
      </c:bar3DChart>
      <c:catAx>
        <c:axId val="-7278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21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21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4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8-4DFD-A456-1EABDAC556C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8-4DFD-A456-1EABDAC556C0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8-4DFD-A456-1EABDAC556C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8-4DFD-A456-1EABDAC556C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8-4DFD-A456-1EABDAC556C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8-4DFD-A456-1EABDAC556C0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98-4DFD-A456-1EABDAC556C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98-4DFD-A456-1EABDAC556C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</c:v>
                </c:pt>
                <c:pt idx="7">
                  <c:v>8ª - Capital**</c:v>
                </c:pt>
              </c:strCache>
            </c:strRef>
          </c:cat>
          <c:val>
            <c:numRef>
              <c:f>'2ºSemestre2016'!$C$8:$C$15</c:f>
              <c:numCache>
                <c:formatCode>#,##0</c:formatCode>
                <c:ptCount val="8"/>
                <c:pt idx="0">
                  <c:v>3806</c:v>
                </c:pt>
                <c:pt idx="1">
                  <c:v>551</c:v>
                </c:pt>
                <c:pt idx="2">
                  <c:v>920</c:v>
                </c:pt>
                <c:pt idx="3">
                  <c:v>973</c:v>
                </c:pt>
                <c:pt idx="4">
                  <c:v>2876</c:v>
                </c:pt>
                <c:pt idx="5">
                  <c:v>879</c:v>
                </c:pt>
                <c:pt idx="6">
                  <c:v>1148</c:v>
                </c:pt>
                <c:pt idx="7">
                  <c:v>2257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98-4DFD-A456-1EABDAC556C0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98-4DFD-A456-1EABDAC556C0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98-4DFD-A456-1EABDAC556C0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98-4DFD-A456-1EABDAC556C0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98-4DFD-A456-1EABDAC556C0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98-4DFD-A456-1EABDAC556C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98-4DFD-A456-1EABDAC556C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98-4DFD-A456-1EABDAC556C0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98-4DFD-A456-1EABDAC556C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'2ºSemestre2016'!$A$8:$A$15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</c:v>
                </c:pt>
                <c:pt idx="7">
                  <c:v>8ª - Capital**</c:v>
                </c:pt>
              </c:strCache>
            </c:strRef>
          </c:cat>
          <c:val>
            <c:numRef>
              <c:f>'2ºSemestre2016'!$D$8:$D$15</c:f>
              <c:numCache>
                <c:formatCode>#,##0</c:formatCode>
                <c:ptCount val="8"/>
                <c:pt idx="0">
                  <c:v>1858</c:v>
                </c:pt>
                <c:pt idx="1">
                  <c:v>492</c:v>
                </c:pt>
                <c:pt idx="2">
                  <c:v>642</c:v>
                </c:pt>
                <c:pt idx="3">
                  <c:v>840</c:v>
                </c:pt>
                <c:pt idx="4">
                  <c:v>1895</c:v>
                </c:pt>
                <c:pt idx="5">
                  <c:v>647</c:v>
                </c:pt>
                <c:pt idx="6">
                  <c:v>1128</c:v>
                </c:pt>
                <c:pt idx="7">
                  <c:v>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798-4DFD-A456-1EABDAC5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4224"/>
        <c:axId val="-727803136"/>
        <c:axId val="0"/>
      </c:bar3DChart>
      <c:catAx>
        <c:axId val="-72780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803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4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FA-4FE9-B127-F7C3925580A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FA-4FE9-B127-F7C3925580AE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A-4FE9-B127-F7C3925580A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FA-4FE9-B127-F7C3925580A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FA-4FE9-B127-F7C3925580A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FA-4FE9-B127-F7C3925580AE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FA-4FE9-B127-F7C3925580A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FA-4FE9-B127-F7C3925580A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'JAN17'!$C$8:$C$15</c:f>
              <c:numCache>
                <c:formatCode>#,##0</c:formatCode>
                <c:ptCount val="8"/>
                <c:pt idx="0">
                  <c:v>271</c:v>
                </c:pt>
                <c:pt idx="1">
                  <c:v>32</c:v>
                </c:pt>
                <c:pt idx="2">
                  <c:v>4</c:v>
                </c:pt>
                <c:pt idx="3">
                  <c:v>19</c:v>
                </c:pt>
                <c:pt idx="4">
                  <c:v>203</c:v>
                </c:pt>
                <c:pt idx="5">
                  <c:v>103</c:v>
                </c:pt>
                <c:pt idx="6">
                  <c:v>19</c:v>
                </c:pt>
                <c:pt idx="7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FA-4FE9-B127-F7C3925580A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FA-4FE9-B127-F7C3925580AE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FA-4FE9-B127-F7C3925580AE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FA-4FE9-B127-F7C3925580AE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FA-4FE9-B127-F7C3925580AE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FA-4FE9-B127-F7C3925580A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FA-4FE9-B127-F7C3925580A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FA-4FE9-B127-F7C3925580AE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FA-4FE9-B127-F7C3925580A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'JAN17'!$D$8:$D$15</c:f>
              <c:numCache>
                <c:formatCode>#,##0</c:formatCode>
                <c:ptCount val="8"/>
                <c:pt idx="0">
                  <c:v>85</c:v>
                </c:pt>
                <c:pt idx="1">
                  <c:v>0</c:v>
                </c:pt>
                <c:pt idx="2">
                  <c:v>128</c:v>
                </c:pt>
                <c:pt idx="3">
                  <c:v>0</c:v>
                </c:pt>
                <c:pt idx="4">
                  <c:v>13</c:v>
                </c:pt>
                <c:pt idx="5">
                  <c:v>55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AFA-4FE9-B127-F7C392558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800416"/>
        <c:axId val="-727799872"/>
        <c:axId val="0"/>
      </c:bar3DChart>
      <c:catAx>
        <c:axId val="-72780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9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9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800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11-466E-8D88-D77DD9433027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1-466E-8D88-D77DD9433027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1-466E-8D88-D77DD9433027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1-466E-8D88-D77DD9433027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1-466E-8D88-D77DD9433027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1-466E-8D88-D77DD9433027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1-466E-8D88-D77DD9433027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1-466E-8D88-D77DD943302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'FEV17'!$C$8:$C$15</c:f>
              <c:numCache>
                <c:formatCode>#,##0</c:formatCode>
                <c:ptCount val="8"/>
                <c:pt idx="0">
                  <c:v>180</c:v>
                </c:pt>
                <c:pt idx="1">
                  <c:v>116</c:v>
                </c:pt>
                <c:pt idx="2">
                  <c:v>365</c:v>
                </c:pt>
                <c:pt idx="3">
                  <c:v>159</c:v>
                </c:pt>
                <c:pt idx="4">
                  <c:v>208</c:v>
                </c:pt>
                <c:pt idx="5">
                  <c:v>164</c:v>
                </c:pt>
                <c:pt idx="6">
                  <c:v>45</c:v>
                </c:pt>
                <c:pt idx="7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11-466E-8D88-D77DD9433027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1-466E-8D88-D77DD9433027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11-466E-8D88-D77DD9433027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1-466E-8D88-D77DD9433027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1-466E-8D88-D77DD9433027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1-466E-8D88-D77DD9433027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11-466E-8D88-D77DD9433027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11-466E-8D88-D77DD9433027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11-466E-8D88-D77DD943302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'FEV17'!$D$8:$D$15</c:f>
              <c:numCache>
                <c:formatCode>#,##0</c:formatCode>
                <c:ptCount val="8"/>
                <c:pt idx="0">
                  <c:v>244</c:v>
                </c:pt>
                <c:pt idx="1">
                  <c:v>24</c:v>
                </c:pt>
                <c:pt idx="2">
                  <c:v>38</c:v>
                </c:pt>
                <c:pt idx="3">
                  <c:v>66</c:v>
                </c:pt>
                <c:pt idx="4">
                  <c:v>483</c:v>
                </c:pt>
                <c:pt idx="5">
                  <c:v>92</c:v>
                </c:pt>
                <c:pt idx="6">
                  <c:v>120</c:v>
                </c:pt>
                <c:pt idx="7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411-466E-8D88-D77DD9433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799328"/>
        <c:axId val="-727798240"/>
        <c:axId val="0"/>
      </c:bar3DChart>
      <c:catAx>
        <c:axId val="-7277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8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82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93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86-41B3-A889-9396C11B993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86-41B3-A889-9396C11B993E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86-41B3-A889-9396C11B993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86-41B3-A889-9396C11B993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86-41B3-A889-9396C11B993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86-41B3-A889-9396C11B993E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6-41B3-A889-9396C11B993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86-41B3-A889-9396C11B993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'MAR17'!$C$8:$C$15</c:f>
              <c:numCache>
                <c:formatCode>#,##0</c:formatCode>
                <c:ptCount val="8"/>
                <c:pt idx="0">
                  <c:v>471</c:v>
                </c:pt>
                <c:pt idx="1">
                  <c:v>70</c:v>
                </c:pt>
                <c:pt idx="2">
                  <c:v>9</c:v>
                </c:pt>
                <c:pt idx="3">
                  <c:v>153</c:v>
                </c:pt>
                <c:pt idx="4">
                  <c:v>272</c:v>
                </c:pt>
                <c:pt idx="5">
                  <c:v>211</c:v>
                </c:pt>
                <c:pt idx="6">
                  <c:v>56</c:v>
                </c:pt>
                <c:pt idx="7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86-41B3-A889-9396C11B993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86-41B3-A889-9396C11B993E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86-41B3-A889-9396C11B993E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86-41B3-A889-9396C11B993E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86-41B3-A889-9396C11B993E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86-41B3-A889-9396C11B993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86-41B3-A889-9396C11B993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86-41B3-A889-9396C11B993E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86-41B3-A889-9396C11B993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'MAR17'!$D$8:$D$15</c:f>
              <c:numCache>
                <c:formatCode>#,##0</c:formatCode>
                <c:ptCount val="8"/>
                <c:pt idx="0">
                  <c:v>243</c:v>
                </c:pt>
                <c:pt idx="1">
                  <c:v>70</c:v>
                </c:pt>
                <c:pt idx="2">
                  <c:v>125</c:v>
                </c:pt>
                <c:pt idx="3">
                  <c:v>26</c:v>
                </c:pt>
                <c:pt idx="4">
                  <c:v>255</c:v>
                </c:pt>
                <c:pt idx="5">
                  <c:v>75</c:v>
                </c:pt>
                <c:pt idx="6">
                  <c:v>83</c:v>
                </c:pt>
                <c:pt idx="7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686-41B3-A889-9396C11B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795520"/>
        <c:axId val="-727794976"/>
        <c:axId val="0"/>
      </c:bar3DChart>
      <c:catAx>
        <c:axId val="-72779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27794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5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54-4585-8FD6-1517E7FD786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54-4585-8FD6-1517E7FD786A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4-4585-8FD6-1517E7FD786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4-4585-8FD6-1517E7FD786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54-4585-8FD6-1517E7FD786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4-4585-8FD6-1517E7FD786A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54-4585-8FD6-1517E7FD786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4-4585-8FD6-1517E7FD786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'ABR17'!$C$8:$C$15</c:f>
              <c:numCache>
                <c:formatCode>#,##0</c:formatCode>
                <c:ptCount val="8"/>
                <c:pt idx="0">
                  <c:v>535</c:v>
                </c:pt>
                <c:pt idx="1">
                  <c:v>191</c:v>
                </c:pt>
                <c:pt idx="2">
                  <c:v>121</c:v>
                </c:pt>
                <c:pt idx="3">
                  <c:v>160</c:v>
                </c:pt>
                <c:pt idx="4">
                  <c:v>484</c:v>
                </c:pt>
                <c:pt idx="5">
                  <c:v>107</c:v>
                </c:pt>
                <c:pt idx="6">
                  <c:v>75</c:v>
                </c:pt>
                <c:pt idx="7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54-4585-8FD6-1517E7FD786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54-4585-8FD6-1517E7FD786A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4-4585-8FD6-1517E7FD786A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54-4585-8FD6-1517E7FD786A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54-4585-8FD6-1517E7FD786A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54-4585-8FD6-1517E7FD786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54-4585-8FD6-1517E7FD786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54-4585-8FD6-1517E7FD786A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54-4585-8FD6-1517E7FD786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'ABR17'!$D$8:$D$15</c:f>
              <c:numCache>
                <c:formatCode>#,##0</c:formatCode>
                <c:ptCount val="8"/>
                <c:pt idx="0">
                  <c:v>745</c:v>
                </c:pt>
                <c:pt idx="1">
                  <c:v>64</c:v>
                </c:pt>
                <c:pt idx="2">
                  <c:v>45</c:v>
                </c:pt>
                <c:pt idx="3">
                  <c:v>176</c:v>
                </c:pt>
                <c:pt idx="4">
                  <c:v>315</c:v>
                </c:pt>
                <c:pt idx="5">
                  <c:v>62</c:v>
                </c:pt>
                <c:pt idx="6">
                  <c:v>72</c:v>
                </c:pt>
                <c:pt idx="7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254-4585-8FD6-1517E7FD7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27793888"/>
        <c:axId val="-701039712"/>
        <c:axId val="0"/>
      </c:bar3DChart>
      <c:catAx>
        <c:axId val="-7277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3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39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27793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3630537072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345-A1B4-8155C61E9764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345-A1B4-8155C61E9764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345-A1B4-8155C61E9764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345-A1B4-8155C61E976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345-A1B4-8155C61E9764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345-A1B4-8155C61E9764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345-A1B4-8155C61E976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345-A1B4-8155C61E976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'MAI17'!$C$8:$C$15</c:f>
              <c:numCache>
                <c:formatCode>#,##0</c:formatCode>
                <c:ptCount val="8"/>
                <c:pt idx="0">
                  <c:v>507</c:v>
                </c:pt>
                <c:pt idx="1">
                  <c:v>109</c:v>
                </c:pt>
                <c:pt idx="2">
                  <c:v>212</c:v>
                </c:pt>
                <c:pt idx="3">
                  <c:v>172</c:v>
                </c:pt>
                <c:pt idx="4">
                  <c:v>483</c:v>
                </c:pt>
                <c:pt idx="5">
                  <c:v>145</c:v>
                </c:pt>
                <c:pt idx="6">
                  <c:v>75</c:v>
                </c:pt>
                <c:pt idx="7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7C-4345-A1B4-8155C61E976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345-A1B4-8155C61E9764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345-A1B4-8155C61E9764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345-A1B4-8155C61E9764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345-A1B4-8155C61E9764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C-4345-A1B4-8155C61E976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C-4345-A1B4-8155C61E976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7C-4345-A1B4-8155C61E9764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7C-4345-A1B4-8155C61E976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'MAI17'!$A$8:$A$15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'MAI17'!$D$8:$D$15</c:f>
              <c:numCache>
                <c:formatCode>#,##0</c:formatCode>
                <c:ptCount val="8"/>
                <c:pt idx="0">
                  <c:v>592</c:v>
                </c:pt>
                <c:pt idx="1">
                  <c:v>67</c:v>
                </c:pt>
                <c:pt idx="2">
                  <c:v>115</c:v>
                </c:pt>
                <c:pt idx="3">
                  <c:v>93</c:v>
                </c:pt>
                <c:pt idx="4">
                  <c:v>336</c:v>
                </c:pt>
                <c:pt idx="5">
                  <c:v>87</c:v>
                </c:pt>
                <c:pt idx="6">
                  <c:v>181</c:v>
                </c:pt>
                <c:pt idx="7">
                  <c:v>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57C-4345-A1B4-8155C61E9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5280"/>
        <c:axId val="-701057664"/>
        <c:axId val="0"/>
      </c:bar3DChart>
      <c:catAx>
        <c:axId val="-70106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7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5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9585959499937223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12-4CCD-97F8-8A012604932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2-4CCD-97F8-8A0126049329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2-4CCD-97F8-8A012604932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2-4CCD-97F8-8A012604932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2-4CCD-97F8-8A012604932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2-4CCD-97F8-8A0126049329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12-4CCD-97F8-8A012604932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12-4CCD-97F8-8A012604932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'JUN17'!$C$7:$C$14</c:f>
              <c:numCache>
                <c:formatCode>#,##0</c:formatCode>
                <c:ptCount val="8"/>
                <c:pt idx="0">
                  <c:v>260</c:v>
                </c:pt>
                <c:pt idx="1">
                  <c:v>109</c:v>
                </c:pt>
                <c:pt idx="2">
                  <c:v>154</c:v>
                </c:pt>
                <c:pt idx="3">
                  <c:v>191</c:v>
                </c:pt>
                <c:pt idx="4">
                  <c:v>558</c:v>
                </c:pt>
                <c:pt idx="5">
                  <c:v>84</c:v>
                </c:pt>
                <c:pt idx="6">
                  <c:v>136</c:v>
                </c:pt>
                <c:pt idx="7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12-4CCD-97F8-8A01260493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12-4CCD-97F8-8A012604932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12-4CCD-97F8-8A012604932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12-4CCD-97F8-8A0126049329}"/>
                </c:ext>
              </c:extLst>
            </c:dLbl>
            <c:dLbl>
              <c:idx val="3"/>
              <c:layout>
                <c:manualLayout>
                  <c:x val="1.9124710777895414E-2"/>
                  <c:y val="-6.066517804677400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12-4CCD-97F8-8A012604932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12-4CCD-97F8-8A012604932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12-4CCD-97F8-8A012604932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12-4CCD-97F8-8A012604932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12-4CCD-97F8-8A012604932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'JUN17'!$D$7:$D$14</c:f>
              <c:numCache>
                <c:formatCode>#,##0</c:formatCode>
                <c:ptCount val="8"/>
                <c:pt idx="0">
                  <c:v>434</c:v>
                </c:pt>
                <c:pt idx="1">
                  <c:v>90</c:v>
                </c:pt>
                <c:pt idx="2">
                  <c:v>162</c:v>
                </c:pt>
                <c:pt idx="3">
                  <c:v>171</c:v>
                </c:pt>
                <c:pt idx="4">
                  <c:v>357</c:v>
                </c:pt>
                <c:pt idx="5">
                  <c:v>31</c:v>
                </c:pt>
                <c:pt idx="6">
                  <c:v>12</c:v>
                </c:pt>
                <c:pt idx="7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812-4CCD-97F8-8A0126049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1344"/>
        <c:axId val="-701064192"/>
        <c:axId val="0"/>
      </c:bar3DChart>
      <c:catAx>
        <c:axId val="-70104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4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64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1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750035918407455E-3"/>
                  <c:y val="3.25624624813568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BD-4315-A7F8-8DC0CBCCDE65}"/>
                </c:ext>
              </c:extLst>
            </c:dLbl>
            <c:dLbl>
              <c:idx val="1"/>
              <c:layout>
                <c:manualLayout>
                  <c:x val="2.2316719755824809E-3"/>
                  <c:y val="1.050576710519936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BD-4315-A7F8-8DC0CBCCDE65}"/>
                </c:ext>
              </c:extLst>
            </c:dLbl>
            <c:dLbl>
              <c:idx val="2"/>
              <c:layout>
                <c:manualLayout>
                  <c:x val="3.0232786322270076E-3"/>
                  <c:y val="5.246814829175606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D-4315-A7F8-8DC0CBCCDE65}"/>
                </c:ext>
              </c:extLst>
            </c:dLbl>
            <c:dLbl>
              <c:idx val="3"/>
              <c:layout>
                <c:manualLayout>
                  <c:x val="-2.9677365095717931E-3"/>
                  <c:y val="-1.503318249711987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BD-4315-A7F8-8DC0CBCCDE65}"/>
                </c:ext>
              </c:extLst>
            </c:dLbl>
            <c:dLbl>
              <c:idx val="4"/>
              <c:layout>
                <c:manualLayout>
                  <c:x val="3.1644992974009141E-3"/>
                  <c:y val="1.6605854657811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D-4315-A7F8-8DC0CBCCDE65}"/>
                </c:ext>
              </c:extLst>
            </c:dLbl>
            <c:dLbl>
              <c:idx val="5"/>
              <c:layout>
                <c:manualLayout>
                  <c:x val="1.2074191660621875E-2"/>
                  <c:y val="-1.50347514911315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D-4315-A7F8-8DC0CBCCDE65}"/>
                </c:ext>
              </c:extLst>
            </c:dLbl>
            <c:dLbl>
              <c:idx val="6"/>
              <c:layout>
                <c:manualLayout>
                  <c:x val="1.1423455245664304E-2"/>
                  <c:y val="2.57314123272435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D-4315-A7F8-8DC0CBCCDE6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'AGO08'!$D$8:$D$14</c:f>
              <c:numCache>
                <c:formatCode>General</c:formatCode>
                <c:ptCount val="7"/>
                <c:pt idx="0">
                  <c:v>93</c:v>
                </c:pt>
                <c:pt idx="1">
                  <c:v>15</c:v>
                </c:pt>
                <c:pt idx="2">
                  <c:v>55</c:v>
                </c:pt>
                <c:pt idx="3">
                  <c:v>101</c:v>
                </c:pt>
                <c:pt idx="4">
                  <c:v>222</c:v>
                </c:pt>
                <c:pt idx="5">
                  <c:v>99</c:v>
                </c:pt>
                <c:pt idx="6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BD-4315-A7F8-8DC0CBCCDE65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5.11365217105036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BD-4315-A7F8-8DC0CBCCDE65}"/>
                </c:ext>
              </c:extLst>
            </c:dLbl>
            <c:dLbl>
              <c:idx val="1"/>
              <c:layout>
                <c:manualLayout>
                  <c:x val="1.5993678360298458E-2"/>
                  <c:y val="-7.863542194341238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BD-4315-A7F8-8DC0CBCCDE65}"/>
                </c:ext>
              </c:extLst>
            </c:dLbl>
            <c:dLbl>
              <c:idx val="2"/>
              <c:layout>
                <c:manualLayout>
                  <c:x val="1.4524177468470678E-2"/>
                  <c:y val="5.263199547985194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BD-4315-A7F8-8DC0CBCCDE65}"/>
                </c:ext>
              </c:extLst>
            </c:dLbl>
            <c:dLbl>
              <c:idx val="3"/>
              <c:layout>
                <c:manualLayout>
                  <c:x val="2.9056765100624059E-2"/>
                  <c:y val="2.010824616681100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BD-4315-A7F8-8DC0CBCCDE65}"/>
                </c:ext>
              </c:extLst>
            </c:dLbl>
            <c:dLbl>
              <c:idx val="4"/>
              <c:layout>
                <c:manualLayout>
                  <c:x val="1.7832525607196247E-2"/>
                  <c:y val="8.779198760568230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BD-4315-A7F8-8DC0CBCCDE65}"/>
                </c:ext>
              </c:extLst>
            </c:dLbl>
            <c:dLbl>
              <c:idx val="5"/>
              <c:layout>
                <c:manualLayout>
                  <c:x val="2.7970101868107587E-2"/>
                  <c:y val="1.039129892595263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BD-4315-A7F8-8DC0CBCCDE65}"/>
                </c:ext>
              </c:extLst>
            </c:dLbl>
            <c:dLbl>
              <c:idx val="6"/>
              <c:layout>
                <c:manualLayout>
                  <c:x val="2.7037099334545775E-2"/>
                  <c:y val="-1.017808674623998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BD-4315-A7F8-8DC0CBCCDE6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'AGO08'!$E$8:$E$14</c:f>
              <c:numCache>
                <c:formatCode>General</c:formatCode>
                <c:ptCount val="7"/>
                <c:pt idx="0">
                  <c:v>88</c:v>
                </c:pt>
                <c:pt idx="1">
                  <c:v>11</c:v>
                </c:pt>
                <c:pt idx="2">
                  <c:v>25</c:v>
                </c:pt>
                <c:pt idx="3">
                  <c:v>158</c:v>
                </c:pt>
                <c:pt idx="4">
                  <c:v>189</c:v>
                </c:pt>
                <c:pt idx="5">
                  <c:v>103</c:v>
                </c:pt>
                <c:pt idx="6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0BD-4315-A7F8-8DC0CBCCD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46272"/>
        <c:axId val="-752241376"/>
        <c:axId val="0"/>
      </c:bar3DChart>
      <c:catAx>
        <c:axId val="-75224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1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41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6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'1ºSemestre2017'!$C$5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BF-4B5D-925E-56C1D6EE2F6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6-42E6-B64E-43FF637411B9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6-42E6-B64E-43FF637411B9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6-42E6-B64E-43FF637411B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6-42E6-B64E-43FF637411B9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6-42E6-B64E-43FF637411B9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6-42E6-B64E-43FF637411B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6-42E6-B64E-43FF637411B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'1ºSemestre2017'!$A$6:$A$14</c15:sqref>
                  </c15:fullRef>
                </c:ext>
              </c:extLst>
              <c:f>'1ºSemestre2017'!$A$7:$A$14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'1ºSemestre2017'!$C$6:$C$14</c15:sqref>
                  </c15:fullRef>
                </c:ext>
              </c:extLst>
              <c:f>'1ºSemestre2017'!$C$7:$C$14</c:f>
              <c:numCache>
                <c:formatCode>#,##0</c:formatCode>
                <c:ptCount val="8"/>
                <c:pt idx="0">
                  <c:v>2224</c:v>
                </c:pt>
                <c:pt idx="1">
                  <c:v>627</c:v>
                </c:pt>
                <c:pt idx="2">
                  <c:v>865</c:v>
                </c:pt>
                <c:pt idx="3">
                  <c:v>854</c:v>
                </c:pt>
                <c:pt idx="4">
                  <c:v>2208</c:v>
                </c:pt>
                <c:pt idx="5">
                  <c:v>814</c:v>
                </c:pt>
                <c:pt idx="6">
                  <c:v>406</c:v>
                </c:pt>
                <c:pt idx="7">
                  <c:v>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06-42E6-B64E-43FF637411B9}"/>
            </c:ext>
          </c:extLst>
        </c:ser>
        <c:ser>
          <c:idx val="1"/>
          <c:order val="1"/>
          <c:tx>
            <c:strRef>
              <c:f>'1ºSemestre2017'!$D$5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F-4B5D-925E-56C1D6EE2F6E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6-42E6-B64E-43FF637411B9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06-42E6-B64E-43FF637411B9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06-42E6-B64E-43FF637411B9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06-42E6-B64E-43FF637411B9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06-42E6-B64E-43FF637411B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06-42E6-B64E-43FF637411B9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06-42E6-B64E-43FF637411B9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06-42E6-B64E-43FF637411B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'1ºSemestre2017'!$A$6:$A$14</c15:sqref>
                  </c15:fullRef>
                </c:ext>
              </c:extLst>
              <c:f>'1ºSemestre2017'!$A$7:$A$14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'1ºSemestre2017'!$D$6:$D$14</c15:sqref>
                  </c15:fullRef>
                </c:ext>
              </c:extLst>
              <c:f>'1ºSemestre2017'!$D$7:$D$14</c:f>
              <c:numCache>
                <c:formatCode>#,##0</c:formatCode>
                <c:ptCount val="8"/>
                <c:pt idx="0">
                  <c:v>2343</c:v>
                </c:pt>
                <c:pt idx="1">
                  <c:v>315</c:v>
                </c:pt>
                <c:pt idx="2">
                  <c:v>613</c:v>
                </c:pt>
                <c:pt idx="3">
                  <c:v>532</c:v>
                </c:pt>
                <c:pt idx="4">
                  <c:v>1759</c:v>
                </c:pt>
                <c:pt idx="5">
                  <c:v>402</c:v>
                </c:pt>
                <c:pt idx="6">
                  <c:v>473</c:v>
                </c:pt>
                <c:pt idx="7">
                  <c:v>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506-42E6-B64E-43FF63741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3104"/>
        <c:axId val="-701051680"/>
        <c:axId val="0"/>
      </c:bar3DChart>
      <c:catAx>
        <c:axId val="-70106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3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9585959499937223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3A-419A-BF70-966157737F2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3A-419A-BF70-966157737F2E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3A-419A-BF70-966157737F2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3A-419A-BF70-966157737F2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3A-419A-BF70-966157737F2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A-419A-BF70-966157737F2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3A-419A-BF70-966157737F2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3A-419A-BF70-966157737F2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'JUL17'!$C$7:$C$14</c:f>
              <c:numCache>
                <c:formatCode>#,##0</c:formatCode>
                <c:ptCount val="8"/>
                <c:pt idx="0">
                  <c:v>336</c:v>
                </c:pt>
                <c:pt idx="1">
                  <c:v>115</c:v>
                </c:pt>
                <c:pt idx="2">
                  <c:v>135</c:v>
                </c:pt>
                <c:pt idx="3">
                  <c:v>192</c:v>
                </c:pt>
                <c:pt idx="4">
                  <c:v>720</c:v>
                </c:pt>
                <c:pt idx="5">
                  <c:v>86</c:v>
                </c:pt>
                <c:pt idx="6">
                  <c:v>13</c:v>
                </c:pt>
                <c:pt idx="7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3A-419A-BF70-966157737F2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3A-419A-BF70-966157737F2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3A-419A-BF70-966157737F2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3A-419A-BF70-966157737F2E}"/>
                </c:ext>
              </c:extLst>
            </c:dLbl>
            <c:dLbl>
              <c:idx val="3"/>
              <c:layout>
                <c:manualLayout>
                  <c:x val="1.9124710777895303E-2"/>
                  <c:y val="-2.596701531711530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3A-419A-BF70-966157737F2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3A-419A-BF70-966157737F2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3A-419A-BF70-966157737F2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3A-419A-BF70-966157737F2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3A-419A-BF70-966157737F2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'JUL17'!$D$7:$D$14</c:f>
              <c:numCache>
                <c:formatCode>#,##0</c:formatCode>
                <c:ptCount val="8"/>
                <c:pt idx="0">
                  <c:v>551</c:v>
                </c:pt>
                <c:pt idx="1">
                  <c:v>105</c:v>
                </c:pt>
                <c:pt idx="2">
                  <c:v>82</c:v>
                </c:pt>
                <c:pt idx="3">
                  <c:v>83</c:v>
                </c:pt>
                <c:pt idx="4">
                  <c:v>576</c:v>
                </c:pt>
                <c:pt idx="5">
                  <c:v>150</c:v>
                </c:pt>
                <c:pt idx="6">
                  <c:v>79</c:v>
                </c:pt>
                <c:pt idx="7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A3A-419A-BF70-966157737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52768"/>
        <c:axId val="-701045152"/>
        <c:axId val="0"/>
      </c:bar3DChart>
      <c:catAx>
        <c:axId val="-70105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5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2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9585959499937223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219603461729447"/>
          <c:y val="6.5668899596505667E-2"/>
          <c:w val="0.74723451798254947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59-4702-B532-39BFC72CDF2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9-4702-B532-39BFC72CDF2E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9-4702-B532-39BFC72CDF2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9-4702-B532-39BFC72CDF2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9-4702-B532-39BFC72CDF2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9-4702-B532-39BFC72CDF2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9-4702-B532-39BFC72CDF2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9-4702-B532-39BFC72CDF2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'AGO17'!$C$7:$C$14</c:f>
              <c:numCache>
                <c:formatCode>#,##0</c:formatCode>
                <c:ptCount val="8"/>
                <c:pt idx="0">
                  <c:v>307</c:v>
                </c:pt>
                <c:pt idx="1">
                  <c:v>212</c:v>
                </c:pt>
                <c:pt idx="2">
                  <c:v>207</c:v>
                </c:pt>
                <c:pt idx="3">
                  <c:v>252</c:v>
                </c:pt>
                <c:pt idx="4">
                  <c:v>601</c:v>
                </c:pt>
                <c:pt idx="5">
                  <c:v>152</c:v>
                </c:pt>
                <c:pt idx="6">
                  <c:v>196</c:v>
                </c:pt>
                <c:pt idx="7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59-4702-B532-39BFC72CDF2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9-4702-B532-39BFC72CDF2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9-4702-B532-39BFC72CDF2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59-4702-B532-39BFC72CDF2E}"/>
                </c:ext>
              </c:extLst>
            </c:dLbl>
            <c:dLbl>
              <c:idx val="3"/>
              <c:layout>
                <c:manualLayout>
                  <c:x val="1.9124710777895303E-2"/>
                  <c:y val="-2.596701531711530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9-4702-B532-39BFC72CDF2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9-4702-B532-39BFC72CDF2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59-4702-B532-39BFC72CDF2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59-4702-B532-39BFC72CDF2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9-4702-B532-39BFC72CDF2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'AGO17'!$D$7:$D$14</c:f>
              <c:numCache>
                <c:formatCode>#,##0</c:formatCode>
                <c:ptCount val="8"/>
                <c:pt idx="0">
                  <c:v>612</c:v>
                </c:pt>
                <c:pt idx="1">
                  <c:v>131</c:v>
                </c:pt>
                <c:pt idx="2">
                  <c:v>82</c:v>
                </c:pt>
                <c:pt idx="3">
                  <c:v>229</c:v>
                </c:pt>
                <c:pt idx="4">
                  <c:v>302</c:v>
                </c:pt>
                <c:pt idx="5">
                  <c:v>201</c:v>
                </c:pt>
                <c:pt idx="6">
                  <c:v>70</c:v>
                </c:pt>
                <c:pt idx="7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A59-4702-B532-39BFC72C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57120"/>
        <c:axId val="-701052224"/>
        <c:axId val="0"/>
      </c:bar3DChart>
      <c:catAx>
        <c:axId val="-7010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2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2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7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7-441C-A392-54E62D6CF09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7-441C-A392-54E62D6CF09E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7-441C-A392-54E62D6CF09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7-441C-A392-54E62D6CF09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7-441C-A392-54E62D6CF09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7-441C-A392-54E62D6CF09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7-441C-A392-54E62D6CF09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7-441C-A392-54E62D6CF09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'SET17'!$C$7:$C$14</c:f>
              <c:numCache>
                <c:formatCode>#,##0</c:formatCode>
                <c:ptCount val="8"/>
                <c:pt idx="0">
                  <c:v>290</c:v>
                </c:pt>
                <c:pt idx="1">
                  <c:v>90</c:v>
                </c:pt>
                <c:pt idx="2">
                  <c:v>5</c:v>
                </c:pt>
                <c:pt idx="3">
                  <c:v>261</c:v>
                </c:pt>
                <c:pt idx="4">
                  <c:v>471</c:v>
                </c:pt>
                <c:pt idx="5">
                  <c:v>184</c:v>
                </c:pt>
                <c:pt idx="6">
                  <c:v>238</c:v>
                </c:pt>
                <c:pt idx="7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C7-441C-A392-54E62D6CF09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7-441C-A392-54E62D6CF09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C7-441C-A392-54E62D6CF09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C7-441C-A392-54E62D6CF09E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C7-441C-A392-54E62D6CF09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C7-441C-A392-54E62D6CF09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C7-441C-A392-54E62D6CF09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C7-441C-A392-54E62D6CF09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C7-441C-A392-54E62D6CF09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'SET17'!$D$7:$D$14</c:f>
              <c:numCache>
                <c:formatCode>#,##0</c:formatCode>
                <c:ptCount val="8"/>
                <c:pt idx="0">
                  <c:v>293</c:v>
                </c:pt>
                <c:pt idx="1">
                  <c:v>63</c:v>
                </c:pt>
                <c:pt idx="2">
                  <c:v>39</c:v>
                </c:pt>
                <c:pt idx="3">
                  <c:v>138</c:v>
                </c:pt>
                <c:pt idx="4">
                  <c:v>179</c:v>
                </c:pt>
                <c:pt idx="5">
                  <c:v>212</c:v>
                </c:pt>
                <c:pt idx="6">
                  <c:v>76</c:v>
                </c:pt>
                <c:pt idx="7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8C7-441C-A392-54E62D6CF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6784"/>
        <c:axId val="-701056576"/>
        <c:axId val="0"/>
      </c:bar3DChart>
      <c:catAx>
        <c:axId val="-70104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6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6784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8B-43A0-9A7D-DDAED5D2D7C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8B-43A0-9A7D-DDAED5D2D7C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B-43A0-9A7D-DDAED5D2D7C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B-43A0-9A7D-DDAED5D2D7C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B-43A0-9A7D-DDAED5D2D7C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B-43A0-9A7D-DDAED5D2D7C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B-43A0-9A7D-DDAED5D2D7C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B-43A0-9A7D-DDAED5D2D7C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'OUT17'!$C$7:$C$14</c:f>
              <c:numCache>
                <c:formatCode>#,##0</c:formatCode>
                <c:ptCount val="8"/>
                <c:pt idx="0">
                  <c:v>445</c:v>
                </c:pt>
                <c:pt idx="1">
                  <c:v>92</c:v>
                </c:pt>
                <c:pt idx="2">
                  <c:v>368</c:v>
                </c:pt>
                <c:pt idx="3">
                  <c:v>249</c:v>
                </c:pt>
                <c:pt idx="4">
                  <c:v>462</c:v>
                </c:pt>
                <c:pt idx="5">
                  <c:v>125</c:v>
                </c:pt>
                <c:pt idx="6">
                  <c:v>125</c:v>
                </c:pt>
                <c:pt idx="7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8B-43A0-9A7D-DDAED5D2D7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8B-43A0-9A7D-DDAED5D2D7C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8B-43A0-9A7D-DDAED5D2D7C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8B-43A0-9A7D-DDAED5D2D7C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8B-43A0-9A7D-DDAED5D2D7C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8B-43A0-9A7D-DDAED5D2D7C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8B-43A0-9A7D-DDAED5D2D7C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8B-43A0-9A7D-DDAED5D2D7C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8B-43A0-9A7D-DDAED5D2D7C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'OUT17'!$D$7:$D$14</c:f>
              <c:numCache>
                <c:formatCode>#,##0</c:formatCode>
                <c:ptCount val="8"/>
                <c:pt idx="0">
                  <c:v>356</c:v>
                </c:pt>
                <c:pt idx="1">
                  <c:v>94</c:v>
                </c:pt>
                <c:pt idx="2">
                  <c:v>141</c:v>
                </c:pt>
                <c:pt idx="3">
                  <c:v>330</c:v>
                </c:pt>
                <c:pt idx="4">
                  <c:v>361</c:v>
                </c:pt>
                <c:pt idx="5">
                  <c:v>67</c:v>
                </c:pt>
                <c:pt idx="6">
                  <c:v>82</c:v>
                </c:pt>
                <c:pt idx="7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08B-43A0-9A7D-DDAED5D2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0928"/>
        <c:axId val="-701051136"/>
        <c:axId val="0"/>
      </c:bar3DChart>
      <c:catAx>
        <c:axId val="-70106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092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30-47C4-8BAA-F3A3F4D2F8F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30-47C4-8BAA-F3A3F4D2F8FC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30-47C4-8BAA-F3A3F4D2F8F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0-47C4-8BAA-F3A3F4D2F8F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0-47C4-8BAA-F3A3F4D2F8F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0-47C4-8BAA-F3A3F4D2F8FC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30-47C4-8BAA-F3A3F4D2F8F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30-47C4-8BAA-F3A3F4D2F8F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'NOV17'!$C$7:$C$14</c:f>
              <c:numCache>
                <c:formatCode>#,##0</c:formatCode>
                <c:ptCount val="8"/>
                <c:pt idx="0">
                  <c:v>350</c:v>
                </c:pt>
                <c:pt idx="1">
                  <c:v>99</c:v>
                </c:pt>
                <c:pt idx="2">
                  <c:v>391</c:v>
                </c:pt>
                <c:pt idx="3">
                  <c:v>168</c:v>
                </c:pt>
                <c:pt idx="4">
                  <c:v>166</c:v>
                </c:pt>
                <c:pt idx="5">
                  <c:v>111</c:v>
                </c:pt>
                <c:pt idx="6">
                  <c:v>189</c:v>
                </c:pt>
                <c:pt idx="7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30-47C4-8BAA-F3A3F4D2F8F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30-47C4-8BAA-F3A3F4D2F8FC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30-47C4-8BAA-F3A3F4D2F8FC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30-47C4-8BAA-F3A3F4D2F8FC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30-47C4-8BAA-F3A3F4D2F8FC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30-47C4-8BAA-F3A3F4D2F8F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30-47C4-8BAA-F3A3F4D2F8F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30-47C4-8BAA-F3A3F4D2F8FC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30-47C4-8BAA-F3A3F4D2F8F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'NOV17'!$D$7:$D$14</c:f>
              <c:numCache>
                <c:formatCode>#,##0</c:formatCode>
                <c:ptCount val="8"/>
                <c:pt idx="0">
                  <c:v>142</c:v>
                </c:pt>
                <c:pt idx="1">
                  <c:v>114</c:v>
                </c:pt>
                <c:pt idx="2">
                  <c:v>75</c:v>
                </c:pt>
                <c:pt idx="3">
                  <c:v>316</c:v>
                </c:pt>
                <c:pt idx="4">
                  <c:v>304</c:v>
                </c:pt>
                <c:pt idx="5">
                  <c:v>182</c:v>
                </c:pt>
                <c:pt idx="6">
                  <c:v>66</c:v>
                </c:pt>
                <c:pt idx="7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30-47C4-8BAA-F3A3F4D2F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3520"/>
        <c:axId val="-701041888"/>
        <c:axId val="0"/>
      </c:bar3DChart>
      <c:catAx>
        <c:axId val="-70104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1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352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02-4D2E-82FF-E42BCD9F509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2-4D2E-82FF-E42BCD9F509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02-4D2E-82FF-E42BCD9F509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2-4D2E-82FF-E42BCD9F509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02-4D2E-82FF-E42BCD9F509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2-4D2E-82FF-E42BCD9F509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02-4D2E-82FF-E42BCD9F509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2-4D2E-82FF-E42BCD9F509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'DEZ17'!$C$7:$C$14</c:f>
              <c:numCache>
                <c:formatCode>#,##0</c:formatCode>
                <c:ptCount val="8"/>
                <c:pt idx="0">
                  <c:v>228</c:v>
                </c:pt>
                <c:pt idx="1">
                  <c:v>67</c:v>
                </c:pt>
                <c:pt idx="2">
                  <c:v>79</c:v>
                </c:pt>
                <c:pt idx="3">
                  <c:v>84</c:v>
                </c:pt>
                <c:pt idx="4">
                  <c:v>171</c:v>
                </c:pt>
                <c:pt idx="5">
                  <c:v>44</c:v>
                </c:pt>
                <c:pt idx="6">
                  <c:v>86</c:v>
                </c:pt>
                <c:pt idx="7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02-4D2E-82FF-E42BCD9F50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2-4D2E-82FF-E42BCD9F509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02-4D2E-82FF-E42BCD9F509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02-4D2E-82FF-E42BCD9F509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02-4D2E-82FF-E42BCD9F509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02-4D2E-82FF-E42BCD9F509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02-4D2E-82FF-E42BCD9F509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02-4D2E-82FF-E42BCD9F509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02-4D2E-82FF-E42BCD9F509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'DEZ17'!$A$7:$A$14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'DEZ17'!$D$7:$D$14</c:f>
              <c:numCache>
                <c:formatCode>#,##0</c:formatCode>
                <c:ptCount val="8"/>
                <c:pt idx="0">
                  <c:v>276</c:v>
                </c:pt>
                <c:pt idx="1">
                  <c:v>29</c:v>
                </c:pt>
                <c:pt idx="2">
                  <c:v>202</c:v>
                </c:pt>
                <c:pt idx="3">
                  <c:v>234</c:v>
                </c:pt>
                <c:pt idx="4">
                  <c:v>129</c:v>
                </c:pt>
                <c:pt idx="5">
                  <c:v>105</c:v>
                </c:pt>
                <c:pt idx="6">
                  <c:v>67</c:v>
                </c:pt>
                <c:pt idx="7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02-4D2E-82FF-E42BCD9F5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8544"/>
        <c:axId val="-701063648"/>
        <c:axId val="0"/>
      </c:bar3DChart>
      <c:catAx>
        <c:axId val="-70106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3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6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8544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'2ºSemestre2017'!$C$5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77-416A-B654-A1785F932C30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7-416A-B654-A1785F932C30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7-416A-B654-A1785F932C3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77-416A-B654-A1785F932C30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77-416A-B654-A1785F932C30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77-416A-B654-A1785F932C3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77-416A-B654-A1785F932C3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'2ºSemestre2017'!$A$6:$A$14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Lages*</c:v>
                </c:pt>
                <c:pt idx="7">
                  <c:v>7ª - Itajaí</c:v>
                </c:pt>
                <c:pt idx="8">
                  <c:v>8ª - Capital**</c:v>
                </c:pt>
              </c:strCache>
            </c:strRef>
          </c:cat>
          <c:val>
            <c:numRef>
              <c:f>'2ºSemestre2017'!$C$6:$C$14</c:f>
              <c:numCache>
                <c:formatCode>#,##0</c:formatCode>
                <c:ptCount val="9"/>
                <c:pt idx="1">
                  <c:v>1956</c:v>
                </c:pt>
                <c:pt idx="2">
                  <c:v>675</c:v>
                </c:pt>
                <c:pt idx="3">
                  <c:v>1185</c:v>
                </c:pt>
                <c:pt idx="4">
                  <c:v>1206</c:v>
                </c:pt>
                <c:pt idx="5">
                  <c:v>2591</c:v>
                </c:pt>
                <c:pt idx="6">
                  <c:v>702</c:v>
                </c:pt>
                <c:pt idx="7">
                  <c:v>847</c:v>
                </c:pt>
                <c:pt idx="8">
                  <c:v>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7-416A-B654-A1785F932C30}"/>
            </c:ext>
          </c:extLst>
        </c:ser>
        <c:ser>
          <c:idx val="1"/>
          <c:order val="1"/>
          <c:tx>
            <c:strRef>
              <c:f>'2ºSemestre2017'!$D$5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77-416A-B654-A1785F932C30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77-416A-B654-A1785F932C30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77-416A-B654-A1785F932C30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77-416A-B654-A1785F932C30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77-416A-B654-A1785F932C30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77-416A-B654-A1785F932C3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77-416A-B654-A1785F932C30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77-416A-B654-A1785F932C30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77-416A-B654-A1785F932C3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'2ºSemestre2017'!$A$6:$A$14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Lages*</c:v>
                </c:pt>
                <c:pt idx="7">
                  <c:v>7ª - Itajaí</c:v>
                </c:pt>
                <c:pt idx="8">
                  <c:v>8ª - Capital**</c:v>
                </c:pt>
              </c:strCache>
            </c:strRef>
          </c:cat>
          <c:val>
            <c:numRef>
              <c:f>'2ºSemestre2017'!$D$6:$D$14</c:f>
              <c:numCache>
                <c:formatCode>#,##0</c:formatCode>
                <c:ptCount val="9"/>
                <c:pt idx="1">
                  <c:v>2230</c:v>
                </c:pt>
                <c:pt idx="2">
                  <c:v>536</c:v>
                </c:pt>
                <c:pt idx="3">
                  <c:v>621</c:v>
                </c:pt>
                <c:pt idx="4">
                  <c:v>1330</c:v>
                </c:pt>
                <c:pt idx="5">
                  <c:v>1851</c:v>
                </c:pt>
                <c:pt idx="6">
                  <c:v>917</c:v>
                </c:pt>
                <c:pt idx="7">
                  <c:v>440</c:v>
                </c:pt>
                <c:pt idx="8">
                  <c:v>1554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577-416A-B654-A1785F93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56032"/>
        <c:axId val="-701050592"/>
        <c:axId val="0"/>
      </c:bar3DChart>
      <c:catAx>
        <c:axId val="-70105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0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6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A4-4831-9AAE-356303641AC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A4-4831-9AAE-356303641AC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4-4831-9AAE-356303641AC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4-4831-9AAE-356303641AC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4-4831-9AAE-356303641AC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4-4831-9AAE-356303641AC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4-4831-9AAE-356303641AC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A4-4831-9AAE-356303641AC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'JAN18'!$C$7:$C$14</c:f>
              <c:numCache>
                <c:formatCode>#,##0</c:formatCode>
                <c:ptCount val="8"/>
                <c:pt idx="0">
                  <c:v>157</c:v>
                </c:pt>
                <c:pt idx="1">
                  <c:v>82</c:v>
                </c:pt>
                <c:pt idx="2">
                  <c:v>2</c:v>
                </c:pt>
                <c:pt idx="3">
                  <c:v>80</c:v>
                </c:pt>
                <c:pt idx="4">
                  <c:v>188</c:v>
                </c:pt>
                <c:pt idx="5">
                  <c:v>91</c:v>
                </c:pt>
                <c:pt idx="6">
                  <c:v>3</c:v>
                </c:pt>
                <c:pt idx="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A4-4831-9AAE-356303641AC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A4-4831-9AAE-356303641AC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A4-4831-9AAE-356303641AC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A4-4831-9AAE-356303641AC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A4-4831-9AAE-356303641AC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A4-4831-9AAE-356303641AC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A4-4831-9AAE-356303641AC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A4-4831-9AAE-356303641AC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A4-4831-9AAE-356303641AC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'JAN18'!$D$7:$D$14</c:f>
              <c:numCache>
                <c:formatCode>#,##0</c:formatCode>
                <c:ptCount val="8"/>
                <c:pt idx="0">
                  <c:v>8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9</c:v>
                </c:pt>
                <c:pt idx="5">
                  <c:v>77</c:v>
                </c:pt>
                <c:pt idx="6">
                  <c:v>14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6A4-4831-9AAE-356303641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7872"/>
        <c:axId val="-701050048"/>
        <c:axId val="0"/>
      </c:bar3DChart>
      <c:catAx>
        <c:axId val="-70104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787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90-4103-A9BF-B6912D73909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90-4103-A9BF-B6912D73909E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0-4103-A9BF-B6912D73909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0-4103-A9BF-B6912D73909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0-4103-A9BF-B6912D73909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0-4103-A9BF-B6912D73909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0-4103-A9BF-B6912D73909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90-4103-A9BF-B6912D73909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Capital**</c:v>
                </c:pt>
              </c:strCache>
            </c:strRef>
          </c:cat>
          <c:val>
            <c:numRef>
              <c:f>'FEV18'!$C$7:$C$14</c:f>
              <c:numCache>
                <c:formatCode>#,##0</c:formatCode>
                <c:ptCount val="8"/>
                <c:pt idx="0">
                  <c:v>266</c:v>
                </c:pt>
                <c:pt idx="1">
                  <c:v>90</c:v>
                </c:pt>
                <c:pt idx="2">
                  <c:v>514</c:v>
                </c:pt>
                <c:pt idx="3">
                  <c:v>414</c:v>
                </c:pt>
                <c:pt idx="4">
                  <c:v>256</c:v>
                </c:pt>
                <c:pt idx="5">
                  <c:v>180</c:v>
                </c:pt>
                <c:pt idx="6">
                  <c:v>13</c:v>
                </c:pt>
                <c:pt idx="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90-4103-A9BF-B6912D73909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0-4103-A9BF-B6912D73909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0-4103-A9BF-B6912D73909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90-4103-A9BF-B6912D73909E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90-4103-A9BF-B6912D73909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90-4103-A9BF-B6912D73909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90-4103-A9BF-B6912D73909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90-4103-A9BF-B6912D73909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90-4103-A9BF-B6912D73909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Lages*</c:v>
                </c:pt>
                <c:pt idx="6">
                  <c:v>7ª - Itajaí</c:v>
                </c:pt>
                <c:pt idx="7">
                  <c:v>8ª - Capital**</c:v>
                </c:pt>
              </c:strCache>
            </c:strRef>
          </c:cat>
          <c:val>
            <c:numRef>
              <c:f>'FEV18'!$D$7:$D$14</c:f>
              <c:numCache>
                <c:formatCode>#,##0</c:formatCode>
                <c:ptCount val="8"/>
                <c:pt idx="0">
                  <c:v>140</c:v>
                </c:pt>
                <c:pt idx="1">
                  <c:v>37</c:v>
                </c:pt>
                <c:pt idx="2">
                  <c:v>38</c:v>
                </c:pt>
                <c:pt idx="3">
                  <c:v>98</c:v>
                </c:pt>
                <c:pt idx="4">
                  <c:v>68</c:v>
                </c:pt>
                <c:pt idx="5">
                  <c:v>68</c:v>
                </c:pt>
                <c:pt idx="6">
                  <c:v>30</c:v>
                </c:pt>
                <c:pt idx="7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B90-4103-A9BF-B6912D739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5696"/>
        <c:axId val="-701049504"/>
        <c:axId val="0"/>
      </c:bar3DChart>
      <c:catAx>
        <c:axId val="-70104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569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248846230669901E-3"/>
                  <c:y val="1.110875611810887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2E-4E69-B8F1-89FBEFB239D3}"/>
                </c:ext>
              </c:extLst>
            </c:dLbl>
            <c:dLbl>
              <c:idx val="1"/>
              <c:layout>
                <c:manualLayout>
                  <c:x val="2.1242671768832576E-3"/>
                  <c:y val="1.477227955691622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2E-4E69-B8F1-89FBEFB239D3}"/>
                </c:ext>
              </c:extLst>
            </c:dLbl>
            <c:dLbl>
              <c:idx val="2"/>
              <c:layout>
                <c:manualLayout>
                  <c:x val="3.0232786322270076E-3"/>
                  <c:y val="-1.382985738661382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E-4E69-B8F1-89FBEFB239D3}"/>
                </c:ext>
              </c:extLst>
            </c:dLbl>
            <c:dLbl>
              <c:idx val="3"/>
              <c:layout>
                <c:manualLayout>
                  <c:x val="-2.9677365095717931E-3"/>
                  <c:y val="-1.575062256994412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E-4E69-B8F1-89FBEFB239D3}"/>
                </c:ext>
              </c:extLst>
            </c:dLbl>
            <c:dLbl>
              <c:idx val="4"/>
              <c:layout>
                <c:manualLayout>
                  <c:x val="2.9291899260255223E-3"/>
                  <c:y val="7.052430106163863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E-4E69-B8F1-89FBEFB239D3}"/>
                </c:ext>
              </c:extLst>
            </c:dLbl>
            <c:dLbl>
              <c:idx val="5"/>
              <c:layout>
                <c:manualLayout>
                  <c:x val="1.196678686192254E-2"/>
                  <c:y val="-4.34614565438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E-4E69-B8F1-89FBEFB239D3}"/>
                </c:ext>
              </c:extLst>
            </c:dLbl>
            <c:dLbl>
              <c:idx val="6"/>
              <c:layout>
                <c:manualLayout>
                  <c:x val="1.1530860044363749E-2"/>
                  <c:y val="-4.45104290408670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E-4E69-B8F1-89FBEFB239D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'SET08'!$D$8:$D$14</c:f>
              <c:numCache>
                <c:formatCode>General</c:formatCode>
                <c:ptCount val="7"/>
                <c:pt idx="0">
                  <c:v>113</c:v>
                </c:pt>
                <c:pt idx="1">
                  <c:v>263</c:v>
                </c:pt>
                <c:pt idx="2">
                  <c:v>81</c:v>
                </c:pt>
                <c:pt idx="3">
                  <c:v>162</c:v>
                </c:pt>
                <c:pt idx="4">
                  <c:v>11</c:v>
                </c:pt>
                <c:pt idx="5">
                  <c:v>101</c:v>
                </c:pt>
                <c:pt idx="6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2E-4E69-B8F1-89FBEFB239D3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5.20216200260091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E-4E69-B8F1-89FBEFB239D3}"/>
                </c:ext>
              </c:extLst>
            </c:dLbl>
            <c:dLbl>
              <c:idx val="1"/>
              <c:layout>
                <c:manualLayout>
                  <c:x val="1.6402797781118517E-2"/>
                  <c:y val="-5.43845536224877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E-4E69-B8F1-89FBEFB239D3}"/>
                </c:ext>
              </c:extLst>
            </c:dLbl>
            <c:dLbl>
              <c:idx val="2"/>
              <c:layout>
                <c:manualLayout>
                  <c:x val="1.4524177468470678E-2"/>
                  <c:y val="4.76430555217890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E-4E69-B8F1-89FBEFB239D3}"/>
                </c:ext>
              </c:extLst>
            </c:dLbl>
            <c:dLbl>
              <c:idx val="3"/>
              <c:layout>
                <c:manualLayout>
                  <c:x val="2.9056765100624059E-2"/>
                  <c:y val="3.25679553358497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E-4E69-B8F1-89FBEFB239D3}"/>
                </c:ext>
              </c:extLst>
            </c:dLbl>
            <c:dLbl>
              <c:idx val="4"/>
              <c:layout>
                <c:manualLayout>
                  <c:x val="1.7033735269072779E-2"/>
                  <c:y val="-2.299444495326980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E-4E69-B8F1-89FBEFB239D3}"/>
                </c:ext>
              </c:extLst>
            </c:dLbl>
            <c:dLbl>
              <c:idx val="5"/>
              <c:layout>
                <c:manualLayout>
                  <c:x val="2.7970101868107587E-2"/>
                  <c:y val="9.0419997533614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E-4E69-B8F1-89FBEFB239D3}"/>
                </c:ext>
              </c:extLst>
            </c:dLbl>
            <c:dLbl>
              <c:idx val="6"/>
              <c:layout>
                <c:manualLayout>
                  <c:x val="2.742677025184935E-2"/>
                  <c:y val="1.2309816321822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2E-4E69-B8F1-89FBEFB239D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'SET08'!$E$8:$E$14</c:f>
              <c:numCache>
                <c:formatCode>General</c:formatCode>
                <c:ptCount val="7"/>
                <c:pt idx="0">
                  <c:v>70</c:v>
                </c:pt>
                <c:pt idx="1">
                  <c:v>22</c:v>
                </c:pt>
                <c:pt idx="2">
                  <c:v>27</c:v>
                </c:pt>
                <c:pt idx="3">
                  <c:v>101</c:v>
                </c:pt>
                <c:pt idx="4">
                  <c:v>11</c:v>
                </c:pt>
                <c:pt idx="5">
                  <c:v>139</c:v>
                </c:pt>
                <c:pt idx="6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D2E-4E69-B8F1-89FBEFB23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36480"/>
        <c:axId val="-752240832"/>
        <c:axId val="0"/>
      </c:bar3DChart>
      <c:catAx>
        <c:axId val="-75223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40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6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6F-4F0E-A460-269EFAEA9BFF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6F-4F0E-A460-269EFAEA9BFF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6F-4F0E-A460-269EFAEA9BFF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6F-4F0E-A460-269EFAEA9BFF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6F-4F0E-A460-269EFAEA9BFF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6F-4F0E-A460-269EFAEA9BFF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6F-4F0E-A460-269EFAEA9BFF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6F-4F0E-A460-269EFAEA9BF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Chapecó*</c:v>
                </c:pt>
                <c:pt idx="3">
                  <c:v>4ª - Criciúma </c:v>
                </c:pt>
                <c:pt idx="4">
                  <c:v>5ª - Joinville**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'MAR18'!$C$7:$C$14</c:f>
              <c:numCache>
                <c:formatCode>#,##0</c:formatCode>
                <c:ptCount val="8"/>
                <c:pt idx="0">
                  <c:v>198</c:v>
                </c:pt>
                <c:pt idx="1">
                  <c:v>35</c:v>
                </c:pt>
                <c:pt idx="2">
                  <c:v>344</c:v>
                </c:pt>
                <c:pt idx="3">
                  <c:v>253</c:v>
                </c:pt>
                <c:pt idx="4">
                  <c:v>323</c:v>
                </c:pt>
                <c:pt idx="5">
                  <c:v>131</c:v>
                </c:pt>
                <c:pt idx="6">
                  <c:v>365</c:v>
                </c:pt>
                <c:pt idx="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6F-4F0E-A460-269EFAEA9BF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6F-4F0E-A460-269EFAEA9BFF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6F-4F0E-A460-269EFAEA9BFF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6F-4F0E-A460-269EFAEA9BFF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6F-4F0E-A460-269EFAEA9BFF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6F-4F0E-A460-269EFAEA9BFF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6F-4F0E-A460-269EFAEA9BFF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6F-4F0E-A460-269EFAEA9BFF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6F-4F0E-A460-269EFAEA9BF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Chapecó*</c:v>
                </c:pt>
                <c:pt idx="3">
                  <c:v>4ª - Criciúma </c:v>
                </c:pt>
                <c:pt idx="4">
                  <c:v>5ª - Joinville**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'MAR18'!$D$7:$D$14</c:f>
              <c:numCache>
                <c:formatCode>#,##0</c:formatCode>
                <c:ptCount val="8"/>
                <c:pt idx="0">
                  <c:v>287</c:v>
                </c:pt>
                <c:pt idx="1">
                  <c:v>38</c:v>
                </c:pt>
                <c:pt idx="2">
                  <c:v>118</c:v>
                </c:pt>
                <c:pt idx="3">
                  <c:v>470</c:v>
                </c:pt>
                <c:pt idx="4">
                  <c:v>122</c:v>
                </c:pt>
                <c:pt idx="5">
                  <c:v>97</c:v>
                </c:pt>
                <c:pt idx="6">
                  <c:v>82</c:v>
                </c:pt>
                <c:pt idx="7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6F-4F0E-A460-269EFAEA9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2560"/>
        <c:axId val="-701048416"/>
        <c:axId val="0"/>
      </c:bar3DChart>
      <c:catAx>
        <c:axId val="-70106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8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256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D7-47A6-A5C4-2CEB3845CB4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D7-47A6-A5C4-2CEB3845CB46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7-47A6-A5C4-2CEB3845CB4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7-47A6-A5C4-2CEB3845CB4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7-47A6-A5C4-2CEB3845CB4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7-47A6-A5C4-2CEB3845CB46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7-47A6-A5C4-2CEB3845CB4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D7-47A6-A5C4-2CEB3845CB4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Chapecó*</c:v>
                </c:pt>
                <c:pt idx="3">
                  <c:v>4ª - Criciúma </c:v>
                </c:pt>
                <c:pt idx="4">
                  <c:v>5ª - Joinville**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'ABR18'!$C$7:$C$14</c:f>
              <c:numCache>
                <c:formatCode>#,##0</c:formatCode>
                <c:ptCount val="8"/>
                <c:pt idx="0">
                  <c:v>432</c:v>
                </c:pt>
                <c:pt idx="1">
                  <c:v>213</c:v>
                </c:pt>
                <c:pt idx="2">
                  <c:v>295</c:v>
                </c:pt>
                <c:pt idx="3">
                  <c:v>415</c:v>
                </c:pt>
                <c:pt idx="4">
                  <c:v>322</c:v>
                </c:pt>
                <c:pt idx="5">
                  <c:v>471</c:v>
                </c:pt>
                <c:pt idx="6">
                  <c:v>133</c:v>
                </c:pt>
                <c:pt idx="7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D7-47A6-A5C4-2CEB3845CB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D7-47A6-A5C4-2CEB3845CB46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D7-47A6-A5C4-2CEB3845CB46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D7-47A6-A5C4-2CEB3845CB46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D7-47A6-A5C4-2CEB3845CB46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7-47A6-A5C4-2CEB3845CB4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D7-47A6-A5C4-2CEB3845CB4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D7-47A6-A5C4-2CEB3845CB46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D7-47A6-A5C4-2CEB3845CB4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Chapecó*</c:v>
                </c:pt>
                <c:pt idx="3">
                  <c:v>4ª - Criciúma </c:v>
                </c:pt>
                <c:pt idx="4">
                  <c:v>5ª - Joinville**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'ABR18'!$D$7:$D$14</c:f>
              <c:numCache>
                <c:formatCode>#,##0</c:formatCode>
                <c:ptCount val="8"/>
                <c:pt idx="0">
                  <c:v>405</c:v>
                </c:pt>
                <c:pt idx="1">
                  <c:v>72</c:v>
                </c:pt>
                <c:pt idx="2">
                  <c:v>60</c:v>
                </c:pt>
                <c:pt idx="3">
                  <c:v>368</c:v>
                </c:pt>
                <c:pt idx="4">
                  <c:v>155</c:v>
                </c:pt>
                <c:pt idx="5">
                  <c:v>110</c:v>
                </c:pt>
                <c:pt idx="6">
                  <c:v>86</c:v>
                </c:pt>
                <c:pt idx="7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D7-47A6-A5C4-2CEB3845C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55488"/>
        <c:axId val="-701071264"/>
        <c:axId val="0"/>
      </c:bar3DChart>
      <c:catAx>
        <c:axId val="-70105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71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7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548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C1-4A63-8655-89931BF7E915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1-4A63-8655-89931BF7E915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C1-4A63-8655-89931BF7E915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1-4A63-8655-89931BF7E915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C1-4A63-8655-89931BF7E915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C1-4A63-8655-89931BF7E915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C1-4A63-8655-89931BF7E915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C1-4A63-8655-89931BF7E91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Chapecó*</c:v>
                </c:pt>
                <c:pt idx="3">
                  <c:v>4ª - Criciúma </c:v>
                </c:pt>
                <c:pt idx="4">
                  <c:v>5ª - Joinville**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'MAI18'!$C$7:$C$14</c:f>
              <c:numCache>
                <c:formatCode>#,##0</c:formatCode>
                <c:ptCount val="8"/>
                <c:pt idx="0">
                  <c:v>363</c:v>
                </c:pt>
                <c:pt idx="1">
                  <c:v>130</c:v>
                </c:pt>
                <c:pt idx="2">
                  <c:v>390</c:v>
                </c:pt>
                <c:pt idx="3">
                  <c:v>423</c:v>
                </c:pt>
                <c:pt idx="4">
                  <c:v>216</c:v>
                </c:pt>
                <c:pt idx="5">
                  <c:v>180</c:v>
                </c:pt>
                <c:pt idx="6">
                  <c:v>87</c:v>
                </c:pt>
                <c:pt idx="7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C1-4A63-8655-89931BF7E91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C1-4A63-8655-89931BF7E915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C1-4A63-8655-89931BF7E915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C1-4A63-8655-89931BF7E915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C1-4A63-8655-89931BF7E915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C1-4A63-8655-89931BF7E915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C1-4A63-8655-89931BF7E915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C1-4A63-8655-89931BF7E915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C1-4A63-8655-89931BF7E91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Chapecó*</c:v>
                </c:pt>
                <c:pt idx="3">
                  <c:v>4ª - Criciúma </c:v>
                </c:pt>
                <c:pt idx="4">
                  <c:v>5ª - Joinville**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'MAI18'!$D$7:$D$14</c:f>
              <c:numCache>
                <c:formatCode>#,##0</c:formatCode>
                <c:ptCount val="8"/>
                <c:pt idx="0">
                  <c:v>476</c:v>
                </c:pt>
                <c:pt idx="1">
                  <c:v>68</c:v>
                </c:pt>
                <c:pt idx="2">
                  <c:v>140</c:v>
                </c:pt>
                <c:pt idx="3">
                  <c:v>381</c:v>
                </c:pt>
                <c:pt idx="4">
                  <c:v>194</c:v>
                </c:pt>
                <c:pt idx="5">
                  <c:v>81</c:v>
                </c:pt>
                <c:pt idx="6">
                  <c:v>93</c:v>
                </c:pt>
                <c:pt idx="7">
                  <c:v>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3C1-4A63-8655-89931BF7E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0800"/>
        <c:axId val="-701064736"/>
        <c:axId val="0"/>
      </c:bar3DChart>
      <c:catAx>
        <c:axId val="-70104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4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6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080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7E-4B4A-84B0-0D1343C3581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7E-4B4A-84B0-0D1343C35811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7E-4B4A-84B0-0D1343C3581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7E-4B4A-84B0-0D1343C3581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7E-4B4A-84B0-0D1343C3581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7E-4B4A-84B0-0D1343C35811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7E-4B4A-84B0-0D1343C3581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7E-4B4A-84B0-0D1343C3581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'JUN18'!$C$7:$C$14</c:f>
              <c:numCache>
                <c:formatCode>#,##0</c:formatCode>
                <c:ptCount val="8"/>
                <c:pt idx="0">
                  <c:v>375</c:v>
                </c:pt>
                <c:pt idx="1">
                  <c:v>135</c:v>
                </c:pt>
                <c:pt idx="2">
                  <c:v>383</c:v>
                </c:pt>
                <c:pt idx="3">
                  <c:v>410</c:v>
                </c:pt>
                <c:pt idx="4">
                  <c:v>332</c:v>
                </c:pt>
                <c:pt idx="5">
                  <c:v>322</c:v>
                </c:pt>
                <c:pt idx="6">
                  <c:v>143</c:v>
                </c:pt>
                <c:pt idx="7">
                  <c:v>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7E-4B4A-84B0-0D1343C3581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7E-4B4A-84B0-0D1343C35811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7E-4B4A-84B0-0D1343C35811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7E-4B4A-84B0-0D1343C35811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7E-4B4A-84B0-0D1343C35811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7E-4B4A-84B0-0D1343C3581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7E-4B4A-84B0-0D1343C3581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7E-4B4A-84B0-0D1343C35811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7E-4B4A-84B0-0D1343C3581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'JUN18'!$D$7:$D$14</c:f>
              <c:numCache>
                <c:formatCode>#,##0</c:formatCode>
                <c:ptCount val="8"/>
                <c:pt idx="0">
                  <c:v>602</c:v>
                </c:pt>
                <c:pt idx="1">
                  <c:v>54</c:v>
                </c:pt>
                <c:pt idx="2">
                  <c:v>56</c:v>
                </c:pt>
                <c:pt idx="3">
                  <c:v>346</c:v>
                </c:pt>
                <c:pt idx="4">
                  <c:v>189</c:v>
                </c:pt>
                <c:pt idx="5">
                  <c:v>106</c:v>
                </c:pt>
                <c:pt idx="6">
                  <c:v>125</c:v>
                </c:pt>
                <c:pt idx="7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77E-4B4A-84B0-0D1343C35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8960"/>
        <c:axId val="-701047328"/>
        <c:axId val="0"/>
      </c:bar3DChart>
      <c:catAx>
        <c:axId val="-70104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896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'1ºSemestre2018'!$C$5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8-4ECE-835E-AC9FE63E30FD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8-4ECE-835E-AC9FE63E30FD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8-4ECE-835E-AC9FE63E30F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8-4ECE-835E-AC9FE63E30FD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8-4ECE-835E-AC9FE63E30FD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8-4ECE-835E-AC9FE63E30F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8-4ECE-835E-AC9FE63E30F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'1ºSemestre2018'!$A$6:$A$14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</c:v>
                </c:pt>
                <c:pt idx="7">
                  <c:v>7ª - Itajaí (*)</c:v>
                </c:pt>
                <c:pt idx="8">
                  <c:v>8ª - Capital</c:v>
                </c:pt>
              </c:strCache>
            </c:strRef>
          </c:cat>
          <c:val>
            <c:numRef>
              <c:f>'1ºSemestre2018'!$C$6:$C$14</c:f>
              <c:numCache>
                <c:formatCode>#,##0</c:formatCode>
                <c:ptCount val="9"/>
                <c:pt idx="1">
                  <c:v>1791</c:v>
                </c:pt>
                <c:pt idx="2">
                  <c:v>685</c:v>
                </c:pt>
                <c:pt idx="3">
                  <c:v>1928</c:v>
                </c:pt>
                <c:pt idx="4">
                  <c:v>1995</c:v>
                </c:pt>
                <c:pt idx="5">
                  <c:v>1637</c:v>
                </c:pt>
                <c:pt idx="6">
                  <c:v>1375</c:v>
                </c:pt>
                <c:pt idx="7">
                  <c:v>744</c:v>
                </c:pt>
                <c:pt idx="8">
                  <c:v>1349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88-4ECE-835E-AC9FE63E30FD}"/>
            </c:ext>
          </c:extLst>
        </c:ser>
        <c:ser>
          <c:idx val="1"/>
          <c:order val="1"/>
          <c:tx>
            <c:strRef>
              <c:f>'1ºSemestre2018'!$D$5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8-4ECE-835E-AC9FE63E30FD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8-4ECE-835E-AC9FE63E30FD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8-4ECE-835E-AC9FE63E30FD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8-4ECE-835E-AC9FE63E30FD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88-4ECE-835E-AC9FE63E30FD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88-4ECE-835E-AC9FE63E30F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8-4ECE-835E-AC9FE63E30FD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88-4ECE-835E-AC9FE63E30FD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88-4ECE-835E-AC9FE63E30F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'1ºSemestre2018'!$A$6:$A$14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</c:v>
                </c:pt>
                <c:pt idx="7">
                  <c:v>7ª - Itajaí (*)</c:v>
                </c:pt>
                <c:pt idx="8">
                  <c:v>8ª - Capital</c:v>
                </c:pt>
              </c:strCache>
            </c:strRef>
          </c:cat>
          <c:val>
            <c:numRef>
              <c:f>'1ºSemestre2018'!$D$6:$D$14</c:f>
              <c:numCache>
                <c:formatCode>#,##0</c:formatCode>
                <c:ptCount val="9"/>
                <c:pt idx="1">
                  <c:v>1918</c:v>
                </c:pt>
                <c:pt idx="2">
                  <c:v>270</c:v>
                </c:pt>
                <c:pt idx="3">
                  <c:v>412</c:v>
                </c:pt>
                <c:pt idx="4">
                  <c:v>1664</c:v>
                </c:pt>
                <c:pt idx="5">
                  <c:v>737</c:v>
                </c:pt>
                <c:pt idx="6">
                  <c:v>539</c:v>
                </c:pt>
                <c:pt idx="7">
                  <c:v>430</c:v>
                </c:pt>
                <c:pt idx="8">
                  <c:v>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B88-4ECE-835E-AC9FE63E3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70720"/>
        <c:axId val="-701046240"/>
        <c:axId val="0"/>
      </c:bar3DChart>
      <c:catAx>
        <c:axId val="-70107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6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7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CC-4D8C-9032-D8EB9FF0F54B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CC-4D8C-9032-D8EB9FF0F54B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C-4D8C-9032-D8EB9FF0F54B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C-4D8C-9032-D8EB9FF0F54B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CC-4D8C-9032-D8EB9FF0F54B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C-4D8C-9032-D8EB9FF0F54B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CC-4D8C-9032-D8EB9FF0F54B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CC-4D8C-9032-D8EB9FF0F54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'JUL18'!$C$7:$C$14</c:f>
              <c:numCache>
                <c:formatCode>#,##0</c:formatCode>
                <c:ptCount val="8"/>
                <c:pt idx="0">
                  <c:v>189</c:v>
                </c:pt>
                <c:pt idx="1">
                  <c:v>109</c:v>
                </c:pt>
                <c:pt idx="2">
                  <c:v>58</c:v>
                </c:pt>
                <c:pt idx="3">
                  <c:v>430</c:v>
                </c:pt>
                <c:pt idx="4">
                  <c:v>203</c:v>
                </c:pt>
                <c:pt idx="5">
                  <c:v>174</c:v>
                </c:pt>
                <c:pt idx="6">
                  <c:v>230</c:v>
                </c:pt>
                <c:pt idx="7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CC-4D8C-9032-D8EB9FF0F54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CC-4D8C-9032-D8EB9FF0F54B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CC-4D8C-9032-D8EB9FF0F54B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CC-4D8C-9032-D8EB9FF0F54B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CC-4D8C-9032-D8EB9FF0F54B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CC-4D8C-9032-D8EB9FF0F54B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CC-4D8C-9032-D8EB9FF0F54B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CC-4D8C-9032-D8EB9FF0F54B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CC-4D8C-9032-D8EB9FF0F54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'JUL18'!$D$7:$D$14</c:f>
              <c:numCache>
                <c:formatCode>#,##0</c:formatCode>
                <c:ptCount val="8"/>
                <c:pt idx="0">
                  <c:v>391</c:v>
                </c:pt>
                <c:pt idx="1">
                  <c:v>42</c:v>
                </c:pt>
                <c:pt idx="2">
                  <c:v>75</c:v>
                </c:pt>
                <c:pt idx="3">
                  <c:v>364</c:v>
                </c:pt>
                <c:pt idx="4">
                  <c:v>104</c:v>
                </c:pt>
                <c:pt idx="5">
                  <c:v>97</c:v>
                </c:pt>
                <c:pt idx="6">
                  <c:v>181</c:v>
                </c:pt>
                <c:pt idx="7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CCC-4D8C-9032-D8EB9FF0F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0384"/>
        <c:axId val="-701053856"/>
        <c:axId val="0"/>
      </c:bar3DChart>
      <c:catAx>
        <c:axId val="-70106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0384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4-4CC7-9CBB-3EDA0D34321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4-4CC7-9CBB-3EDA0D34321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4-4CC7-9CBB-3EDA0D34321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4-4CC7-9CBB-3EDA0D34321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4-4CC7-9CBB-3EDA0D34321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4-4CC7-9CBB-3EDA0D34321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4-4CC7-9CBB-3EDA0D34321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4-4CC7-9CBB-3EDA0D34321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'AGO18'!$C$7:$C$14</c:f>
              <c:numCache>
                <c:formatCode>#,##0</c:formatCode>
                <c:ptCount val="8"/>
                <c:pt idx="0">
                  <c:v>517</c:v>
                </c:pt>
                <c:pt idx="1">
                  <c:v>191</c:v>
                </c:pt>
                <c:pt idx="2">
                  <c:v>383</c:v>
                </c:pt>
                <c:pt idx="3">
                  <c:v>560</c:v>
                </c:pt>
                <c:pt idx="4">
                  <c:v>528</c:v>
                </c:pt>
                <c:pt idx="5">
                  <c:v>223</c:v>
                </c:pt>
                <c:pt idx="6">
                  <c:v>151</c:v>
                </c:pt>
                <c:pt idx="7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24-4CC7-9CBB-3EDA0D34321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4-4CC7-9CBB-3EDA0D34321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4-4CC7-9CBB-3EDA0D34321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4-4CC7-9CBB-3EDA0D34321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4-4CC7-9CBB-3EDA0D34321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4-4CC7-9CBB-3EDA0D34321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4-4CC7-9CBB-3EDA0D34321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24-4CC7-9CBB-3EDA0D34321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24-4CC7-9CBB-3EDA0D34321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'AGO18'!$D$7:$D$14</c:f>
              <c:numCache>
                <c:formatCode>#,##0</c:formatCode>
                <c:ptCount val="8"/>
                <c:pt idx="0">
                  <c:v>565</c:v>
                </c:pt>
                <c:pt idx="1">
                  <c:v>138</c:v>
                </c:pt>
                <c:pt idx="2">
                  <c:v>166</c:v>
                </c:pt>
                <c:pt idx="3">
                  <c:v>454</c:v>
                </c:pt>
                <c:pt idx="4">
                  <c:v>115</c:v>
                </c:pt>
                <c:pt idx="5">
                  <c:v>85</c:v>
                </c:pt>
                <c:pt idx="6">
                  <c:v>176</c:v>
                </c:pt>
                <c:pt idx="7">
                  <c:v>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724-4CC7-9CBB-3EDA0D34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58208"/>
        <c:axId val="-701044608"/>
        <c:axId val="0"/>
      </c:bar3DChart>
      <c:catAx>
        <c:axId val="-70105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4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820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5-49F5-A49D-6EE5AC4C4A5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5-49F5-A49D-6EE5AC4C4A51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5-49F5-A49D-6EE5AC4C4A5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5-49F5-A49D-6EE5AC4C4A5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5-49F5-A49D-6EE5AC4C4A5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5-49F5-A49D-6EE5AC4C4A51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5-49F5-A49D-6EE5AC4C4A5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5-49F5-A49D-6EE5AC4C4A5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'SET18'!$C$7:$C$14</c:f>
              <c:numCache>
                <c:formatCode>#,##0</c:formatCode>
                <c:ptCount val="8"/>
                <c:pt idx="0">
                  <c:v>408</c:v>
                </c:pt>
                <c:pt idx="1">
                  <c:v>159</c:v>
                </c:pt>
                <c:pt idx="2">
                  <c:v>498</c:v>
                </c:pt>
                <c:pt idx="3">
                  <c:v>359</c:v>
                </c:pt>
                <c:pt idx="4">
                  <c:v>349</c:v>
                </c:pt>
                <c:pt idx="5">
                  <c:v>257</c:v>
                </c:pt>
                <c:pt idx="6">
                  <c:v>260</c:v>
                </c:pt>
                <c:pt idx="7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15-49F5-A49D-6EE5AC4C4A5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5-49F5-A49D-6EE5AC4C4A51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5-49F5-A49D-6EE5AC4C4A51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5-49F5-A49D-6EE5AC4C4A51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5-49F5-A49D-6EE5AC4C4A51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15-49F5-A49D-6EE5AC4C4A5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15-49F5-A49D-6EE5AC4C4A5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15-49F5-A49D-6EE5AC4C4A51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15-49F5-A49D-6EE5AC4C4A5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'SET18'!$D$7:$D$14</c:f>
              <c:numCache>
                <c:formatCode>#,##0</c:formatCode>
                <c:ptCount val="8"/>
                <c:pt idx="0">
                  <c:v>519</c:v>
                </c:pt>
                <c:pt idx="1">
                  <c:v>131</c:v>
                </c:pt>
                <c:pt idx="2">
                  <c:v>120</c:v>
                </c:pt>
                <c:pt idx="3">
                  <c:v>469</c:v>
                </c:pt>
                <c:pt idx="4">
                  <c:v>157</c:v>
                </c:pt>
                <c:pt idx="5">
                  <c:v>109</c:v>
                </c:pt>
                <c:pt idx="6">
                  <c:v>113</c:v>
                </c:pt>
                <c:pt idx="7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F15-49F5-A49D-6EE5AC4C4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0256"/>
        <c:axId val="-701044064"/>
        <c:axId val="0"/>
      </c:bar3DChart>
      <c:catAx>
        <c:axId val="-70104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4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025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00-4FC0-B9F8-F06594C27E2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0-4FC0-B9F8-F06594C27E2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0-4FC0-B9F8-F06594C27E2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0-4FC0-B9F8-F06594C27E2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0-4FC0-B9F8-F06594C27E2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0-4FC0-B9F8-F06594C27E2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0-4FC0-B9F8-F06594C27E2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0-4FC0-B9F8-F06594C27E2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'OUT18'!$C$7:$C$14</c:f>
              <c:numCache>
                <c:formatCode>#,##0</c:formatCode>
                <c:ptCount val="8"/>
                <c:pt idx="0">
                  <c:v>418</c:v>
                </c:pt>
                <c:pt idx="1">
                  <c:v>246</c:v>
                </c:pt>
                <c:pt idx="2">
                  <c:v>232</c:v>
                </c:pt>
                <c:pt idx="3">
                  <c:v>513</c:v>
                </c:pt>
                <c:pt idx="4">
                  <c:v>301</c:v>
                </c:pt>
                <c:pt idx="5">
                  <c:v>307</c:v>
                </c:pt>
                <c:pt idx="6">
                  <c:v>368</c:v>
                </c:pt>
                <c:pt idx="7">
                  <c:v>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00-4FC0-B9F8-F06594C27E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00-4FC0-B9F8-F06594C27E2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00-4FC0-B9F8-F06594C27E2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00-4FC0-B9F8-F06594C27E2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00-4FC0-B9F8-F06594C27E2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00-4FC0-B9F8-F06594C27E2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00-4FC0-B9F8-F06594C27E2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00-4FC0-B9F8-F06594C27E2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00-4FC0-B9F8-F06594C27E2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'OUT18'!$D$7:$D$14</c:f>
              <c:numCache>
                <c:formatCode>#,##0</c:formatCode>
                <c:ptCount val="8"/>
                <c:pt idx="0">
                  <c:v>322</c:v>
                </c:pt>
                <c:pt idx="1">
                  <c:v>120</c:v>
                </c:pt>
                <c:pt idx="2">
                  <c:v>103</c:v>
                </c:pt>
                <c:pt idx="3">
                  <c:v>493</c:v>
                </c:pt>
                <c:pt idx="4">
                  <c:v>235</c:v>
                </c:pt>
                <c:pt idx="5">
                  <c:v>100</c:v>
                </c:pt>
                <c:pt idx="6">
                  <c:v>121</c:v>
                </c:pt>
                <c:pt idx="7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D00-4FC0-B9F8-F06594C2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53312"/>
        <c:axId val="-701054944"/>
        <c:axId val="0"/>
      </c:bar3DChart>
      <c:catAx>
        <c:axId val="-70105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331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84-4AEE-A4C8-F7003CDEBFD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4-4AEE-A4C8-F7003CDEBFDC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4-4AEE-A4C8-F7003CDEBFD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84-4AEE-A4C8-F7003CDEBFD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4-4AEE-A4C8-F7003CDEBFD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84-4AEE-A4C8-F7003CDEBFDC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4-4AEE-A4C8-F7003CDEBFD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84-4AEE-A4C8-F7003CDEBFD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'NOV18'!$C$7:$C$14</c:f>
              <c:numCache>
                <c:formatCode>#,##0</c:formatCode>
                <c:ptCount val="8"/>
                <c:pt idx="0">
                  <c:v>539</c:v>
                </c:pt>
                <c:pt idx="1">
                  <c:v>260</c:v>
                </c:pt>
                <c:pt idx="2">
                  <c:v>515</c:v>
                </c:pt>
                <c:pt idx="3">
                  <c:v>403</c:v>
                </c:pt>
                <c:pt idx="4">
                  <c:v>267</c:v>
                </c:pt>
                <c:pt idx="5">
                  <c:v>356</c:v>
                </c:pt>
                <c:pt idx="6">
                  <c:v>165</c:v>
                </c:pt>
                <c:pt idx="7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84-4AEE-A4C8-F7003CDEBF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84-4AEE-A4C8-F7003CDEBFDC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84-4AEE-A4C8-F7003CDEBFDC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84-4AEE-A4C8-F7003CDEBFDC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84-4AEE-A4C8-F7003CDEBFDC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84-4AEE-A4C8-F7003CDEBFD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84-4AEE-A4C8-F7003CDEBFD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84-4AEE-A4C8-F7003CDEBFDC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84-4AEE-A4C8-F7003CDEBFD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'NOV18'!$D$7:$D$14</c:f>
              <c:numCache>
                <c:formatCode>#,##0</c:formatCode>
                <c:ptCount val="8"/>
                <c:pt idx="0">
                  <c:v>290</c:v>
                </c:pt>
                <c:pt idx="1">
                  <c:v>149</c:v>
                </c:pt>
                <c:pt idx="2">
                  <c:v>269</c:v>
                </c:pt>
                <c:pt idx="3">
                  <c:v>456</c:v>
                </c:pt>
                <c:pt idx="4">
                  <c:v>453</c:v>
                </c:pt>
                <c:pt idx="5">
                  <c:v>66</c:v>
                </c:pt>
                <c:pt idx="6">
                  <c:v>172</c:v>
                </c:pt>
                <c:pt idx="7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184-4AEE-A4C8-F7003CDEB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8000"/>
        <c:axId val="-701039168"/>
        <c:axId val="0"/>
      </c:bar3DChart>
      <c:catAx>
        <c:axId val="-70106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39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3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800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064675999006203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93-4D8A-9C6C-2BB7EA89CE96}"/>
                </c:ext>
              </c:extLst>
            </c:dLbl>
            <c:dLbl>
              <c:idx val="1"/>
              <c:layout>
                <c:manualLayout>
                  <c:x val="2.1242671768832576E-3"/>
                  <c:y val="1.52491462731522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3-4D8A-9C6C-2BB7EA89CE96}"/>
                </c:ext>
              </c:extLst>
            </c:dLbl>
            <c:dLbl>
              <c:idx val="2"/>
              <c:layout>
                <c:manualLayout>
                  <c:x val="3.0232786322270076E-3"/>
                  <c:y val="6.2633190818193855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3-4D8A-9C6C-2BB7EA89CE96}"/>
                </c:ext>
              </c:extLst>
            </c:dLbl>
            <c:dLbl>
              <c:idx val="3"/>
              <c:layout>
                <c:manualLayout>
                  <c:x val="-2.9677365095717931E-3"/>
                  <c:y val="-1.695233857107279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3-4D8A-9C6C-2BB7EA89CE96}"/>
                </c:ext>
              </c:extLst>
            </c:dLbl>
            <c:dLbl>
              <c:idx val="4"/>
              <c:layout>
                <c:manualLayout>
                  <c:x val="3.1644992974009141E-3"/>
                  <c:y val="1.644345306221254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3-4D8A-9C6C-2BB7EA89CE96}"/>
                </c:ext>
              </c:extLst>
            </c:dLbl>
            <c:dLbl>
              <c:idx val="5"/>
              <c:layout>
                <c:manualLayout>
                  <c:x val="1.196678686192254E-2"/>
                  <c:y val="-6.354011916526056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3-4D8A-9C6C-2BB7EA89CE96}"/>
                </c:ext>
              </c:extLst>
            </c:dLbl>
            <c:dLbl>
              <c:idx val="6"/>
              <c:layout>
                <c:manualLayout>
                  <c:x val="1.1423455245664304E-2"/>
                  <c:y val="5.564377775607973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3-4D8A-9C6C-2BB7EA89CE9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'OUT08'!$D$8:$D$14</c:f>
              <c:numCache>
                <c:formatCode>General</c:formatCode>
                <c:ptCount val="7"/>
                <c:pt idx="0">
                  <c:v>168</c:v>
                </c:pt>
                <c:pt idx="1">
                  <c:v>171</c:v>
                </c:pt>
                <c:pt idx="2">
                  <c:v>43</c:v>
                </c:pt>
                <c:pt idx="3">
                  <c:v>152</c:v>
                </c:pt>
                <c:pt idx="4">
                  <c:v>126</c:v>
                </c:pt>
                <c:pt idx="5">
                  <c:v>140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93-4D8A-9C6C-2BB7EA89CE9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1.64782458332849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93-4D8A-9C6C-2BB7EA89CE96}"/>
                </c:ext>
              </c:extLst>
            </c:dLbl>
            <c:dLbl>
              <c:idx val="1"/>
              <c:layout>
                <c:manualLayout>
                  <c:x val="1.6792468698422092E-2"/>
                  <c:y val="1.14560101575963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93-4D8A-9C6C-2BB7EA89CE96}"/>
                </c:ext>
              </c:extLst>
            </c:dLbl>
            <c:dLbl>
              <c:idx val="2"/>
              <c:layout>
                <c:manualLayout>
                  <c:x val="1.4524177468470678E-2"/>
                  <c:y val="4.93411635984645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93-4D8A-9C6C-2BB7EA89CE96}"/>
                </c:ext>
              </c:extLst>
            </c:dLbl>
            <c:dLbl>
              <c:idx val="3"/>
              <c:layout>
                <c:manualLayout>
                  <c:x val="2.9056765100624059E-2"/>
                  <c:y val="2.4802821208487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93-4D8A-9C6C-2BB7EA89CE96}"/>
                </c:ext>
              </c:extLst>
            </c:dLbl>
            <c:dLbl>
              <c:idx val="4"/>
              <c:layout>
                <c:manualLayout>
                  <c:x val="1.7832525607196247E-2"/>
                  <c:y val="7.66619294762489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93-4D8A-9C6C-2BB7EA89CE96}"/>
                </c:ext>
              </c:extLst>
            </c:dLbl>
            <c:dLbl>
              <c:idx val="5"/>
              <c:layout>
                <c:manualLayout>
                  <c:x val="2.7970101868107587E-2"/>
                  <c:y val="6.205755594008625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93-4D8A-9C6C-2BB7EA89CE96}"/>
                </c:ext>
              </c:extLst>
            </c:dLbl>
            <c:dLbl>
              <c:idx val="6"/>
              <c:layout>
                <c:manualLayout>
                  <c:x val="2.742677025184935E-2"/>
                  <c:y val="-1.8487647422518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93-4D8A-9C6C-2BB7EA89CE9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'OUT08'!$E$8:$E$14</c:f>
              <c:numCache>
                <c:formatCode>General</c:formatCode>
                <c:ptCount val="7"/>
                <c:pt idx="0">
                  <c:v>194</c:v>
                </c:pt>
                <c:pt idx="1">
                  <c:v>126</c:v>
                </c:pt>
                <c:pt idx="2">
                  <c:v>41</c:v>
                </c:pt>
                <c:pt idx="3">
                  <c:v>100</c:v>
                </c:pt>
                <c:pt idx="4">
                  <c:v>182</c:v>
                </c:pt>
                <c:pt idx="5">
                  <c:v>191</c:v>
                </c:pt>
                <c:pt idx="6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593-4D8A-9C6C-2BB7EA89C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45728"/>
        <c:axId val="-752245184"/>
        <c:axId val="0"/>
      </c:bar3DChart>
      <c:catAx>
        <c:axId val="-75224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45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5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ED-4875-BF19-A213C560A45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ED-4875-BF19-A213C560A456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ED-4875-BF19-A213C560A45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ED-4875-BF19-A213C560A45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ED-4875-BF19-A213C560A45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ED-4875-BF19-A213C560A456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ED-4875-BF19-A213C560A45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ED-4875-BF19-A213C560A45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'DEZ18'!$C$7:$C$14</c:f>
              <c:numCache>
                <c:formatCode>#,##0</c:formatCode>
                <c:ptCount val="8"/>
                <c:pt idx="0">
                  <c:v>527</c:v>
                </c:pt>
                <c:pt idx="1">
                  <c:v>93</c:v>
                </c:pt>
                <c:pt idx="2">
                  <c:v>25</c:v>
                </c:pt>
                <c:pt idx="3">
                  <c:v>253</c:v>
                </c:pt>
                <c:pt idx="4">
                  <c:v>180</c:v>
                </c:pt>
                <c:pt idx="5">
                  <c:v>213</c:v>
                </c:pt>
                <c:pt idx="6">
                  <c:v>143</c:v>
                </c:pt>
                <c:pt idx="7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ED-4875-BF19-A213C560A45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ED-4875-BF19-A213C560A456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ED-4875-BF19-A213C560A456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ED-4875-BF19-A213C560A456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ED-4875-BF19-A213C560A456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ED-4875-BF19-A213C560A45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ED-4875-BF19-A213C560A45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ED-4875-BF19-A213C560A456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ED-4875-BF19-A213C560A45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'DEZ18'!$A$7:$A$14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 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'DEZ18'!$D$7:$D$14</c:f>
              <c:numCache>
                <c:formatCode>#,##0</c:formatCode>
                <c:ptCount val="8"/>
                <c:pt idx="0">
                  <c:v>206</c:v>
                </c:pt>
                <c:pt idx="1">
                  <c:v>95</c:v>
                </c:pt>
                <c:pt idx="2">
                  <c:v>685</c:v>
                </c:pt>
                <c:pt idx="3">
                  <c:v>341</c:v>
                </c:pt>
                <c:pt idx="4">
                  <c:v>192</c:v>
                </c:pt>
                <c:pt idx="5">
                  <c:v>174</c:v>
                </c:pt>
                <c:pt idx="6">
                  <c:v>199</c:v>
                </c:pt>
                <c:pt idx="7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1ED-4875-BF19-A213C560A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2016"/>
        <c:axId val="-701054400"/>
        <c:axId val="0"/>
      </c:bar3DChart>
      <c:catAx>
        <c:axId val="-70106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20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'2ºSemestre2018'!$C$5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3F-4945-B738-983F12CFF5CF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3F-4945-B738-983F12CFF5CF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F-4945-B738-983F12CFF5CF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F-4945-B738-983F12CFF5CF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F-4945-B738-983F12CFF5CF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F-4945-B738-983F12CFF5CF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3F-4945-B738-983F12CFF5C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'2ºSemestre2018'!$A$6:$A$14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</c:v>
                </c:pt>
                <c:pt idx="7">
                  <c:v>7ª - Itajaí (*)</c:v>
                </c:pt>
                <c:pt idx="8">
                  <c:v>8ª - Capital</c:v>
                </c:pt>
              </c:strCache>
            </c:strRef>
          </c:cat>
          <c:val>
            <c:numRef>
              <c:f>'2ºSemestre2018'!$C$6:$C$14</c:f>
              <c:numCache>
                <c:formatCode>#,##0</c:formatCode>
                <c:ptCount val="9"/>
                <c:pt idx="1">
                  <c:v>2598</c:v>
                </c:pt>
                <c:pt idx="2">
                  <c:v>1058</c:v>
                </c:pt>
                <c:pt idx="3">
                  <c:v>1711</c:v>
                </c:pt>
                <c:pt idx="4">
                  <c:v>2518</c:v>
                </c:pt>
                <c:pt idx="5">
                  <c:v>1828</c:v>
                </c:pt>
                <c:pt idx="6">
                  <c:v>1530</c:v>
                </c:pt>
                <c:pt idx="7">
                  <c:v>1317</c:v>
                </c:pt>
                <c:pt idx="8">
                  <c:v>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23F-4945-B738-983F12CFF5CF}"/>
            </c:ext>
          </c:extLst>
        </c:ser>
        <c:ser>
          <c:idx val="1"/>
          <c:order val="1"/>
          <c:tx>
            <c:strRef>
              <c:f>'2ºSemestre2018'!$D$5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3F-4945-B738-983F12CFF5CF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F-4945-B738-983F12CFF5CF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3F-4945-B738-983F12CFF5CF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3F-4945-B738-983F12CFF5CF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3F-4945-B738-983F12CFF5CF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3F-4945-B738-983F12CFF5CF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3F-4945-B738-983F12CFF5CF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3F-4945-B738-983F12CFF5CF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3F-4945-B738-983F12CFF5C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'2ºSemestre2018'!$A$6:$A$14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</c:v>
                </c:pt>
                <c:pt idx="7">
                  <c:v>7ª - Itajaí (*)</c:v>
                </c:pt>
                <c:pt idx="8">
                  <c:v>8ª - Capital</c:v>
                </c:pt>
              </c:strCache>
            </c:strRef>
          </c:cat>
          <c:val>
            <c:numRef>
              <c:f>'2ºSemestre2018'!$D$6:$D$14</c:f>
              <c:numCache>
                <c:formatCode>#,##0</c:formatCode>
                <c:ptCount val="9"/>
                <c:pt idx="1">
                  <c:v>2293</c:v>
                </c:pt>
                <c:pt idx="2">
                  <c:v>675</c:v>
                </c:pt>
                <c:pt idx="3">
                  <c:v>1418</c:v>
                </c:pt>
                <c:pt idx="4">
                  <c:v>2577</c:v>
                </c:pt>
                <c:pt idx="5">
                  <c:v>1256</c:v>
                </c:pt>
                <c:pt idx="6">
                  <c:v>631</c:v>
                </c:pt>
                <c:pt idx="7">
                  <c:v>962</c:v>
                </c:pt>
                <c:pt idx="8">
                  <c:v>1942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3F-4945-B738-983F12CF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1472"/>
        <c:axId val="-701059840"/>
        <c:axId val="0"/>
      </c:bar3DChart>
      <c:catAx>
        <c:axId val="-70106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14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E2-4BDC-B7B6-7CA2EC05AEB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2-4BDC-B7B6-7CA2EC05AEBE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2-4BDC-B7B6-7CA2EC05AEB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2-4BDC-B7B6-7CA2EC05AEB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2-4BDC-B7B6-7CA2EC05AEB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2-4BDC-B7B6-7CA2EC05AEB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2-4BDC-B7B6-7CA2EC05AEB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2-4BDC-B7B6-7CA2EC05AEB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'JAN19'!$C$7:$C$14</c:f>
              <c:numCache>
                <c:formatCode>#,##0</c:formatCode>
                <c:ptCount val="8"/>
                <c:pt idx="0">
                  <c:v>565</c:v>
                </c:pt>
                <c:pt idx="1">
                  <c:v>11</c:v>
                </c:pt>
                <c:pt idx="2">
                  <c:v>1</c:v>
                </c:pt>
                <c:pt idx="3">
                  <c:v>214</c:v>
                </c:pt>
                <c:pt idx="4">
                  <c:v>494</c:v>
                </c:pt>
                <c:pt idx="5">
                  <c:v>78</c:v>
                </c:pt>
                <c:pt idx="6">
                  <c:v>73</c:v>
                </c:pt>
                <c:pt idx="7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2-4BDC-B7B6-7CA2EC05AEB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2-4BDC-B7B6-7CA2EC05AEB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E2-4BDC-B7B6-7CA2EC05AEB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E2-4BDC-B7B6-7CA2EC05AEBE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2-4BDC-B7B6-7CA2EC05AEB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E2-4BDC-B7B6-7CA2EC05AEB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E2-4BDC-B7B6-7CA2EC05AEB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E2-4BDC-B7B6-7CA2EC05AEB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E2-4BDC-B7B6-7CA2EC05AEB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'JAN19'!$D$7:$D$14</c:f>
              <c:numCache>
                <c:formatCode>#,##0</c:formatCode>
                <c:ptCount val="8"/>
                <c:pt idx="0">
                  <c:v>65</c:v>
                </c:pt>
                <c:pt idx="1">
                  <c:v>47</c:v>
                </c:pt>
                <c:pt idx="2">
                  <c:v>5</c:v>
                </c:pt>
                <c:pt idx="3">
                  <c:v>44</c:v>
                </c:pt>
                <c:pt idx="4">
                  <c:v>166</c:v>
                </c:pt>
                <c:pt idx="5">
                  <c:v>40</c:v>
                </c:pt>
                <c:pt idx="6">
                  <c:v>10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9E2-4BDC-B7B6-7CA2EC05A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6912"/>
        <c:axId val="-701070176"/>
        <c:axId val="0"/>
      </c:bar3DChart>
      <c:catAx>
        <c:axId val="-70106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7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7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691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6-48A8-ABB2-879BB807B2C4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6-48A8-ABB2-879BB807B2C4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6-48A8-ABB2-879BB807B2C4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6-48A8-ABB2-879BB807B2C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6-48A8-ABB2-879BB807B2C4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6-48A8-ABB2-879BB807B2C4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6-48A8-ABB2-879BB807B2C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6-48A8-ABB2-879BB807B2C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'FEV19'!$C$7:$C$14</c:f>
              <c:numCache>
                <c:formatCode>#,##0</c:formatCode>
                <c:ptCount val="8"/>
                <c:pt idx="0">
                  <c:v>783</c:v>
                </c:pt>
                <c:pt idx="1">
                  <c:v>319</c:v>
                </c:pt>
                <c:pt idx="2">
                  <c:v>593</c:v>
                </c:pt>
                <c:pt idx="3">
                  <c:v>448</c:v>
                </c:pt>
                <c:pt idx="4">
                  <c:v>387</c:v>
                </c:pt>
                <c:pt idx="5">
                  <c:v>450</c:v>
                </c:pt>
                <c:pt idx="6">
                  <c:v>181</c:v>
                </c:pt>
                <c:pt idx="7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86-48A8-ABB2-879BB807B2C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6-48A8-ABB2-879BB807B2C4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6-48A8-ABB2-879BB807B2C4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86-48A8-ABB2-879BB807B2C4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86-48A8-ABB2-879BB807B2C4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86-48A8-ABB2-879BB807B2C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86-48A8-ABB2-879BB807B2C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86-48A8-ABB2-879BB807B2C4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86-48A8-ABB2-879BB807B2C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'FEV19'!$D$7:$D$14</c:f>
              <c:numCache>
                <c:formatCode>#,##0</c:formatCode>
                <c:ptCount val="8"/>
                <c:pt idx="0">
                  <c:v>335</c:v>
                </c:pt>
                <c:pt idx="1">
                  <c:v>133</c:v>
                </c:pt>
                <c:pt idx="2">
                  <c:v>668</c:v>
                </c:pt>
                <c:pt idx="3">
                  <c:v>151</c:v>
                </c:pt>
                <c:pt idx="4">
                  <c:v>344</c:v>
                </c:pt>
                <c:pt idx="5">
                  <c:v>266</c:v>
                </c:pt>
                <c:pt idx="6">
                  <c:v>186</c:v>
                </c:pt>
                <c:pt idx="7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F86-48A8-ABB2-879BB807B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42976"/>
        <c:axId val="-701069632"/>
        <c:axId val="0"/>
      </c:bar3DChart>
      <c:catAx>
        <c:axId val="-70104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9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297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32-4CC2-96E9-ED065D69E335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2-4CC2-96E9-ED065D69E335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32-4CC2-96E9-ED065D69E335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2-4CC2-96E9-ED065D69E335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2-4CC2-96E9-ED065D69E335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2-4CC2-96E9-ED065D69E335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32-4CC2-96E9-ED065D69E335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2-4CC2-96E9-ED065D69E33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'MAR19'!$C$7:$C$14</c:f>
              <c:numCache>
                <c:formatCode>#,##0</c:formatCode>
                <c:ptCount val="8"/>
                <c:pt idx="0">
                  <c:v>424</c:v>
                </c:pt>
                <c:pt idx="1">
                  <c:v>145</c:v>
                </c:pt>
                <c:pt idx="2">
                  <c:v>410</c:v>
                </c:pt>
                <c:pt idx="3">
                  <c:v>471</c:v>
                </c:pt>
                <c:pt idx="4">
                  <c:v>300</c:v>
                </c:pt>
                <c:pt idx="5">
                  <c:v>348</c:v>
                </c:pt>
                <c:pt idx="6">
                  <c:v>165</c:v>
                </c:pt>
                <c:pt idx="7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2-4CC2-96E9-ED065D69E33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2-4CC2-96E9-ED065D69E335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32-4CC2-96E9-ED065D69E335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32-4CC2-96E9-ED065D69E335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32-4CC2-96E9-ED065D69E335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32-4CC2-96E9-ED065D69E335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32-4CC2-96E9-ED065D69E335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32-4CC2-96E9-ED065D69E335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32-4CC2-96E9-ED065D69E33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Itajaí*</c:v>
                </c:pt>
                <c:pt idx="7">
                  <c:v>8ª - Capital</c:v>
                </c:pt>
              </c:strCache>
            </c:strRef>
          </c:cat>
          <c:val>
            <c:numRef>
              <c:f>'MAR19'!$D$7:$D$14</c:f>
              <c:numCache>
                <c:formatCode>#,##0</c:formatCode>
                <c:ptCount val="8"/>
                <c:pt idx="0">
                  <c:v>350</c:v>
                </c:pt>
                <c:pt idx="1">
                  <c:v>204</c:v>
                </c:pt>
                <c:pt idx="2">
                  <c:v>269</c:v>
                </c:pt>
                <c:pt idx="3">
                  <c:v>254</c:v>
                </c:pt>
                <c:pt idx="4">
                  <c:v>487</c:v>
                </c:pt>
                <c:pt idx="5">
                  <c:v>21</c:v>
                </c:pt>
                <c:pt idx="6">
                  <c:v>253</c:v>
                </c:pt>
                <c:pt idx="7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532-4CC2-96E9-ED065D69E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7456"/>
        <c:axId val="-701042432"/>
        <c:axId val="0"/>
      </c:bar3DChart>
      <c:catAx>
        <c:axId val="-70106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4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4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745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E-41A4-9B54-3FEA81DF7E7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E-41A4-9B54-3FEA81DF7E7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E-41A4-9B54-3FEA81DF7E7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E-41A4-9B54-3FEA81DF7E7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E-41A4-9B54-3FEA81DF7E7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E-41A4-9B54-3FEA81DF7E7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E-41A4-9B54-3FEA81DF7E7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CE-41A4-9B54-3FEA81DF7E7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'ABR19'!$C$7:$C$14</c:f>
              <c:numCache>
                <c:formatCode>#,##0</c:formatCode>
                <c:ptCount val="8"/>
                <c:pt idx="0">
                  <c:v>545</c:v>
                </c:pt>
                <c:pt idx="1">
                  <c:v>226</c:v>
                </c:pt>
                <c:pt idx="2">
                  <c:v>639</c:v>
                </c:pt>
                <c:pt idx="3">
                  <c:v>383</c:v>
                </c:pt>
                <c:pt idx="4">
                  <c:v>275</c:v>
                </c:pt>
                <c:pt idx="5">
                  <c:v>318</c:v>
                </c:pt>
                <c:pt idx="6">
                  <c:v>73</c:v>
                </c:pt>
                <c:pt idx="7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CE-41A4-9B54-3FEA81DF7E7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CE-41A4-9B54-3FEA81DF7E7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CE-41A4-9B54-3FEA81DF7E7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CE-41A4-9B54-3FEA81DF7E7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CE-41A4-9B54-3FEA81DF7E7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CE-41A4-9B54-3FEA81DF7E7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CE-41A4-9B54-3FEA81DF7E7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CE-41A4-9B54-3FEA81DF7E7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CE-41A4-9B54-3FEA81DF7E7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Capital*</c:v>
                </c:pt>
              </c:strCache>
            </c:strRef>
          </c:cat>
          <c:val>
            <c:numRef>
              <c:f>'ABR19'!$D$7:$D$14</c:f>
              <c:numCache>
                <c:formatCode>#,##0</c:formatCode>
                <c:ptCount val="8"/>
                <c:pt idx="0">
                  <c:v>412</c:v>
                </c:pt>
                <c:pt idx="1">
                  <c:v>214</c:v>
                </c:pt>
                <c:pt idx="2">
                  <c:v>168</c:v>
                </c:pt>
                <c:pt idx="3">
                  <c:v>218</c:v>
                </c:pt>
                <c:pt idx="4">
                  <c:v>243</c:v>
                </c:pt>
                <c:pt idx="5">
                  <c:v>185</c:v>
                </c:pt>
                <c:pt idx="6">
                  <c:v>282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CE-41A4-9B54-3FEA81DF7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59296"/>
        <c:axId val="-701069088"/>
        <c:axId val="0"/>
      </c:bar3DChart>
      <c:catAx>
        <c:axId val="-70105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9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6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929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B3-442E-B36B-5BD77FC22694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3-442E-B36B-5BD77FC22694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B3-442E-B36B-5BD77FC22694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3-442E-B36B-5BD77FC2269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B3-442E-B36B-5BD77FC22694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3-442E-B36B-5BD77FC22694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B3-442E-B36B-5BD77FC2269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3-442E-B36B-5BD77FC2269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'MAI19'!$C$7:$C$14</c:f>
              <c:numCache>
                <c:formatCode>#,##0</c:formatCode>
                <c:ptCount val="8"/>
                <c:pt idx="0">
                  <c:v>518</c:v>
                </c:pt>
                <c:pt idx="1">
                  <c:v>249</c:v>
                </c:pt>
                <c:pt idx="2">
                  <c:v>13</c:v>
                </c:pt>
                <c:pt idx="3">
                  <c:v>607</c:v>
                </c:pt>
                <c:pt idx="4">
                  <c:v>259</c:v>
                </c:pt>
                <c:pt idx="5">
                  <c:v>389</c:v>
                </c:pt>
                <c:pt idx="6">
                  <c:v>207</c:v>
                </c:pt>
                <c:pt idx="7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B3-442E-B36B-5BD77FC2269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3-442E-B36B-5BD77FC22694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B3-442E-B36B-5BD77FC22694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B3-442E-B36B-5BD77FC22694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B3-442E-B36B-5BD77FC22694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B3-442E-B36B-5BD77FC2269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B3-442E-B36B-5BD77FC2269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B3-442E-B36B-5BD77FC22694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B3-442E-B36B-5BD77FC2269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'MAI19'!$D$7:$D$14</c:f>
              <c:numCache>
                <c:formatCode>#,##0</c:formatCode>
                <c:ptCount val="8"/>
                <c:pt idx="0">
                  <c:v>325</c:v>
                </c:pt>
                <c:pt idx="1">
                  <c:v>114</c:v>
                </c:pt>
                <c:pt idx="2">
                  <c:v>126</c:v>
                </c:pt>
                <c:pt idx="3">
                  <c:v>234</c:v>
                </c:pt>
                <c:pt idx="4">
                  <c:v>317</c:v>
                </c:pt>
                <c:pt idx="5">
                  <c:v>149</c:v>
                </c:pt>
                <c:pt idx="6">
                  <c:v>101</c:v>
                </c:pt>
                <c:pt idx="7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B3-442E-B36B-5BD77FC22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66368"/>
        <c:axId val="-701065824"/>
        <c:axId val="0"/>
      </c:bar3DChart>
      <c:catAx>
        <c:axId val="-70106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5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06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6636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E1-4C2C-9874-4E054520872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E1-4C2C-9874-4E0545208720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1-4C2C-9874-4E054520872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1-4C2C-9874-4E054520872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1-4C2C-9874-4E054520872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1-4C2C-9874-4E0545208720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1-4C2C-9874-4E054520872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1-4C2C-9874-4E054520872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'JUN19'!$C$7:$C$14</c:f>
              <c:numCache>
                <c:formatCode>#,##0</c:formatCode>
                <c:ptCount val="8"/>
                <c:pt idx="0">
                  <c:v>435</c:v>
                </c:pt>
                <c:pt idx="1">
                  <c:v>183</c:v>
                </c:pt>
                <c:pt idx="2">
                  <c:v>515</c:v>
                </c:pt>
                <c:pt idx="3">
                  <c:v>571</c:v>
                </c:pt>
                <c:pt idx="4">
                  <c:v>262</c:v>
                </c:pt>
                <c:pt idx="5">
                  <c:v>320</c:v>
                </c:pt>
                <c:pt idx="6">
                  <c:v>251</c:v>
                </c:pt>
                <c:pt idx="7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E1-4C2C-9874-4E054520872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1-4C2C-9874-4E0545208720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1-4C2C-9874-4E0545208720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E1-4C2C-9874-4E0545208720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E1-4C2C-9874-4E0545208720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E1-4C2C-9874-4E054520872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E1-4C2C-9874-4E054520872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E1-4C2C-9874-4E0545208720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E1-4C2C-9874-4E054520872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'JUN19'!$D$7:$D$14</c:f>
              <c:numCache>
                <c:formatCode>#,##0</c:formatCode>
                <c:ptCount val="8"/>
                <c:pt idx="0">
                  <c:v>145</c:v>
                </c:pt>
                <c:pt idx="1">
                  <c:v>72</c:v>
                </c:pt>
                <c:pt idx="2">
                  <c:v>82</c:v>
                </c:pt>
                <c:pt idx="3">
                  <c:v>183</c:v>
                </c:pt>
                <c:pt idx="4">
                  <c:v>328</c:v>
                </c:pt>
                <c:pt idx="5">
                  <c:v>108</c:v>
                </c:pt>
                <c:pt idx="6">
                  <c:v>267</c:v>
                </c:pt>
                <c:pt idx="7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8E1-4C2C-9874-4E0545208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01058752"/>
        <c:axId val="-692660496"/>
        <c:axId val="0"/>
      </c:bar3DChart>
      <c:catAx>
        <c:axId val="-70105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6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0105875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'1ºSemestre2019'!$C$5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49-4DDB-B9A3-70AC578D20B9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9-4DDB-B9A3-70AC578D20B9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49-4DDB-B9A3-70AC578D20B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49-4DDB-B9A3-70AC578D20B9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49-4DDB-B9A3-70AC578D20B9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49-4DDB-B9A3-70AC578D20B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49-4DDB-B9A3-70AC578D20B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'1ºSemestre2019'!$A$6:$A$14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</c:v>
                </c:pt>
                <c:pt idx="7">
                  <c:v>7ª - Itajaí (*)</c:v>
                </c:pt>
                <c:pt idx="8">
                  <c:v>8ª - Capital</c:v>
                </c:pt>
              </c:strCache>
            </c:strRef>
          </c:cat>
          <c:val>
            <c:numRef>
              <c:f>'1ºSemestre2019'!$C$6:$C$14</c:f>
              <c:numCache>
                <c:formatCode>#,##0</c:formatCode>
                <c:ptCount val="9"/>
                <c:pt idx="1">
                  <c:v>3270</c:v>
                </c:pt>
                <c:pt idx="2">
                  <c:v>1133</c:v>
                </c:pt>
                <c:pt idx="3">
                  <c:v>2171</c:v>
                </c:pt>
                <c:pt idx="4">
                  <c:v>2694</c:v>
                </c:pt>
                <c:pt idx="5">
                  <c:v>1977</c:v>
                </c:pt>
                <c:pt idx="6">
                  <c:v>1903</c:v>
                </c:pt>
                <c:pt idx="7">
                  <c:v>950</c:v>
                </c:pt>
                <c:pt idx="8">
                  <c:v>2410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49-4DDB-B9A3-70AC578D20B9}"/>
            </c:ext>
          </c:extLst>
        </c:ser>
        <c:ser>
          <c:idx val="1"/>
          <c:order val="1"/>
          <c:tx>
            <c:strRef>
              <c:f>'1ºSemestre2019'!$D$5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49-4DDB-B9A3-70AC578D20B9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49-4DDB-B9A3-70AC578D20B9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49-4DDB-B9A3-70AC578D20B9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49-4DDB-B9A3-70AC578D20B9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49-4DDB-B9A3-70AC578D20B9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49-4DDB-B9A3-70AC578D20B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49-4DDB-B9A3-70AC578D20B9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49-4DDB-B9A3-70AC578D20B9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49-4DDB-B9A3-70AC578D20B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'1ºSemestre2019'!$A$6:$A$14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</c:v>
                </c:pt>
                <c:pt idx="7">
                  <c:v>7ª - Itajaí (*)</c:v>
                </c:pt>
                <c:pt idx="8">
                  <c:v>8ª - Capital</c:v>
                </c:pt>
              </c:strCache>
            </c:strRef>
          </c:cat>
          <c:val>
            <c:numRef>
              <c:f>'1ºSemestre2019'!$D$6:$D$14</c:f>
              <c:numCache>
                <c:formatCode>#,##0</c:formatCode>
                <c:ptCount val="9"/>
                <c:pt idx="1">
                  <c:v>1632</c:v>
                </c:pt>
                <c:pt idx="2">
                  <c:v>784</c:v>
                </c:pt>
                <c:pt idx="3">
                  <c:v>1318</c:v>
                </c:pt>
                <c:pt idx="4">
                  <c:v>1084</c:v>
                </c:pt>
                <c:pt idx="5">
                  <c:v>1885</c:v>
                </c:pt>
                <c:pt idx="6">
                  <c:v>769</c:v>
                </c:pt>
                <c:pt idx="7">
                  <c:v>1099</c:v>
                </c:pt>
                <c:pt idx="8">
                  <c:v>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449-4DDB-B9A3-70AC578D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3968"/>
        <c:axId val="-692649072"/>
        <c:axId val="0"/>
      </c:bar3DChart>
      <c:catAx>
        <c:axId val="-69265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3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E2-487F-96D7-023A11F451C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E2-487F-96D7-023A11F451C6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E2-487F-96D7-023A11F451C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2-487F-96D7-023A11F451C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E2-487F-96D7-023A11F451C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2-487F-96D7-023A11F451C6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E2-487F-96D7-023A11F451C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E2-487F-96D7-023A11F451C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'JUL19'!$C$7:$C$14</c:f>
              <c:numCache>
                <c:formatCode>#,##0</c:formatCode>
                <c:ptCount val="8"/>
                <c:pt idx="0">
                  <c:v>586</c:v>
                </c:pt>
                <c:pt idx="1">
                  <c:v>118</c:v>
                </c:pt>
                <c:pt idx="2">
                  <c:v>329</c:v>
                </c:pt>
                <c:pt idx="3">
                  <c:v>409</c:v>
                </c:pt>
                <c:pt idx="4">
                  <c:v>96</c:v>
                </c:pt>
                <c:pt idx="5">
                  <c:v>294</c:v>
                </c:pt>
                <c:pt idx="6">
                  <c:v>186</c:v>
                </c:pt>
                <c:pt idx="7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E2-487F-96D7-023A11F451C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E2-487F-96D7-023A11F451C6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E2-487F-96D7-023A11F451C6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E2-487F-96D7-023A11F451C6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E2-487F-96D7-023A11F451C6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E2-487F-96D7-023A11F451C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E2-487F-96D7-023A11F451C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E2-487F-96D7-023A11F451C6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E2-487F-96D7-023A11F451C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'JUL19'!$D$7:$D$14</c:f>
              <c:numCache>
                <c:formatCode>#,##0</c:formatCode>
                <c:ptCount val="8"/>
                <c:pt idx="0">
                  <c:v>117</c:v>
                </c:pt>
                <c:pt idx="1">
                  <c:v>142</c:v>
                </c:pt>
                <c:pt idx="2">
                  <c:v>220</c:v>
                </c:pt>
                <c:pt idx="3">
                  <c:v>174</c:v>
                </c:pt>
                <c:pt idx="4">
                  <c:v>348</c:v>
                </c:pt>
                <c:pt idx="5">
                  <c:v>68</c:v>
                </c:pt>
                <c:pt idx="6">
                  <c:v>208</c:v>
                </c:pt>
                <c:pt idx="7">
                  <c:v>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E2-487F-96D7-023A11F45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3760"/>
        <c:axId val="-692642544"/>
        <c:axId val="0"/>
      </c:bar3DChart>
      <c:catAx>
        <c:axId val="-69266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376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8105879057607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44048684075207"/>
          <c:w val="0.82643524699599469"/>
          <c:h val="0.649847701277614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4235813981301E-3"/>
                  <c:y val="1.06629798256316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C0-49AE-8E95-AD6AB57642CF}"/>
                </c:ext>
              </c:extLst>
            </c:dLbl>
            <c:dLbl>
              <c:idx val="1"/>
              <c:layout>
                <c:manualLayout>
                  <c:x val="2.1240919651398659E-3"/>
                  <c:y val="1.527240509987236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C0-49AE-8E95-AD6AB57642CF}"/>
                </c:ext>
              </c:extLst>
            </c:dLbl>
            <c:dLbl>
              <c:idx val="2"/>
              <c:layout>
                <c:manualLayout>
                  <c:x val="3.0232786322270076E-3"/>
                  <c:y val="6.2522866259242746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C0-49AE-8E95-AD6AB57642CF}"/>
                </c:ext>
              </c:extLst>
            </c:dLbl>
            <c:dLbl>
              <c:idx val="3"/>
              <c:layout>
                <c:manualLayout>
                  <c:x val="-2.9677365095717931E-3"/>
                  <c:y val="-1.6978327140546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C0-49AE-8E95-AD6AB57642CF}"/>
                </c:ext>
              </c:extLst>
            </c:dLbl>
            <c:dLbl>
              <c:idx val="4"/>
              <c:layout>
                <c:manualLayout>
                  <c:x val="3.1644992974009141E-3"/>
                  <c:y val="1.64684863806734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C0-49AE-8E95-AD6AB57642CF}"/>
                </c:ext>
              </c:extLst>
            </c:dLbl>
            <c:dLbl>
              <c:idx val="5"/>
              <c:layout>
                <c:manualLayout>
                  <c:x val="1.1966962073665932E-2"/>
                  <c:y val="-6.36361203088180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C0-49AE-8E95-AD6AB57642CF}"/>
                </c:ext>
              </c:extLst>
            </c:dLbl>
            <c:dLbl>
              <c:idx val="6"/>
              <c:layout>
                <c:manualLayout>
                  <c:x val="1.1423630457407696E-2"/>
                  <c:y val="5.572951536528883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C0-49AE-8E95-AD6AB57642C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'OUT08'!$D$8:$D$14</c:f>
              <c:numCache>
                <c:formatCode>General</c:formatCode>
                <c:ptCount val="7"/>
                <c:pt idx="0">
                  <c:v>168</c:v>
                </c:pt>
                <c:pt idx="1">
                  <c:v>171</c:v>
                </c:pt>
                <c:pt idx="2">
                  <c:v>43</c:v>
                </c:pt>
                <c:pt idx="3">
                  <c:v>152</c:v>
                </c:pt>
                <c:pt idx="4">
                  <c:v>126</c:v>
                </c:pt>
                <c:pt idx="5">
                  <c:v>140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C0-49AE-8E95-AD6AB57642CF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171164352149E-2"/>
                  <c:y val="1.650318076192666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C0-49AE-8E95-AD6AB57642CF}"/>
                </c:ext>
              </c:extLst>
            </c:dLbl>
            <c:dLbl>
              <c:idx val="1"/>
              <c:layout>
                <c:manualLayout>
                  <c:x val="1.6792293486678701E-2"/>
                  <c:y val="1.147249368412018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C0-49AE-8E95-AD6AB57642CF}"/>
                </c:ext>
              </c:extLst>
            </c:dLbl>
            <c:dLbl>
              <c:idx val="2"/>
              <c:layout>
                <c:manualLayout>
                  <c:x val="1.4524177468470678E-2"/>
                  <c:y val="4.941652042789112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C0-49AE-8E95-AD6AB57642CF}"/>
                </c:ext>
              </c:extLst>
            </c:dLbl>
            <c:dLbl>
              <c:idx val="3"/>
              <c:layout>
                <c:manualLayout>
                  <c:x val="2.9056940312367451E-2"/>
                  <c:y val="2.48414184243422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C0-49AE-8E95-AD6AB57642CF}"/>
                </c:ext>
              </c:extLst>
            </c:dLbl>
            <c:dLbl>
              <c:idx val="4"/>
              <c:layout>
                <c:manualLayout>
                  <c:x val="1.7832700818939638E-2"/>
                  <c:y val="7.677872941544531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C0-49AE-8E95-AD6AB57642CF}"/>
                </c:ext>
              </c:extLst>
            </c:dLbl>
            <c:dLbl>
              <c:idx val="5"/>
              <c:layout>
                <c:manualLayout>
                  <c:x val="2.7970277079850978E-2"/>
                  <c:y val="6.2152132905770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C0-49AE-8E95-AD6AB57642CF}"/>
                </c:ext>
              </c:extLst>
            </c:dLbl>
            <c:dLbl>
              <c:idx val="6"/>
              <c:layout>
                <c:manualLayout>
                  <c:x val="2.7426945463592742E-2"/>
                  <c:y val="-1.8516847109784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C0-49AE-8E95-AD6AB57642C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'OUT08'!$E$8:$E$14</c:f>
              <c:numCache>
                <c:formatCode>General</c:formatCode>
                <c:ptCount val="7"/>
                <c:pt idx="0">
                  <c:v>194</c:v>
                </c:pt>
                <c:pt idx="1">
                  <c:v>126</c:v>
                </c:pt>
                <c:pt idx="2">
                  <c:v>41</c:v>
                </c:pt>
                <c:pt idx="3">
                  <c:v>100</c:v>
                </c:pt>
                <c:pt idx="4">
                  <c:v>182</c:v>
                </c:pt>
                <c:pt idx="5">
                  <c:v>191</c:v>
                </c:pt>
                <c:pt idx="6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4C0-49AE-8E95-AD6AB5764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40288"/>
        <c:axId val="-752238112"/>
        <c:axId val="0"/>
      </c:bar3DChart>
      <c:catAx>
        <c:axId val="-75224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8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38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876588548961026"/>
          <c:w val="0.95192052024424789"/>
          <c:h val="0.986198167916757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42-4186-90A7-767137113CE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2-4186-90A7-767137113CE8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2-4186-90A7-767137113CE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2-4186-90A7-767137113CE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2-4186-90A7-767137113CE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2-4186-90A7-767137113CE8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2-4186-90A7-767137113CE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2-4186-90A7-767137113CE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'AGO19'!$C$7:$C$14</c:f>
              <c:numCache>
                <c:formatCode>#,##0</c:formatCode>
                <c:ptCount val="8"/>
                <c:pt idx="0">
                  <c:v>475</c:v>
                </c:pt>
                <c:pt idx="1">
                  <c:v>214</c:v>
                </c:pt>
                <c:pt idx="2">
                  <c:v>584</c:v>
                </c:pt>
                <c:pt idx="3">
                  <c:v>494</c:v>
                </c:pt>
                <c:pt idx="4">
                  <c:v>290</c:v>
                </c:pt>
                <c:pt idx="5">
                  <c:v>315</c:v>
                </c:pt>
                <c:pt idx="6">
                  <c:v>237</c:v>
                </c:pt>
                <c:pt idx="7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42-4186-90A7-767137113CE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2-4186-90A7-767137113CE8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2-4186-90A7-767137113CE8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42-4186-90A7-767137113CE8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42-4186-90A7-767137113CE8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42-4186-90A7-767137113CE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42-4186-90A7-767137113CE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42-4186-90A7-767137113CE8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42-4186-90A7-767137113CE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*</c:v>
                </c:pt>
              </c:strCache>
            </c:strRef>
          </c:cat>
          <c:val>
            <c:numRef>
              <c:f>'AGO19'!$D$7:$D$14</c:f>
              <c:numCache>
                <c:formatCode>#,##0</c:formatCode>
                <c:ptCount val="8"/>
                <c:pt idx="0">
                  <c:v>137</c:v>
                </c:pt>
                <c:pt idx="1">
                  <c:v>87</c:v>
                </c:pt>
                <c:pt idx="2">
                  <c:v>84</c:v>
                </c:pt>
                <c:pt idx="3">
                  <c:v>191</c:v>
                </c:pt>
                <c:pt idx="4">
                  <c:v>272</c:v>
                </c:pt>
                <c:pt idx="5">
                  <c:v>63</c:v>
                </c:pt>
                <c:pt idx="6">
                  <c:v>231</c:v>
                </c:pt>
                <c:pt idx="7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542-4186-90A7-767137113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9952"/>
        <c:axId val="-692658864"/>
        <c:axId val="0"/>
      </c:bar3DChart>
      <c:catAx>
        <c:axId val="-69265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995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F5-4441-A24E-7844A279024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F5-4441-A24E-7844A279024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5-4441-A24E-7844A279024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5-4441-A24E-7844A279024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5-4441-A24E-7844A279024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F5-4441-A24E-7844A279024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F5-4441-A24E-7844A279024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F5-4441-A24E-7844A279024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'SET19'!$C$7:$C$14</c:f>
              <c:numCache>
                <c:formatCode>#,##0</c:formatCode>
                <c:ptCount val="8"/>
                <c:pt idx="0">
                  <c:v>837</c:v>
                </c:pt>
                <c:pt idx="1">
                  <c:v>229</c:v>
                </c:pt>
                <c:pt idx="2">
                  <c:v>301</c:v>
                </c:pt>
                <c:pt idx="3">
                  <c:v>511</c:v>
                </c:pt>
                <c:pt idx="4">
                  <c:v>155</c:v>
                </c:pt>
                <c:pt idx="5">
                  <c:v>242</c:v>
                </c:pt>
                <c:pt idx="6">
                  <c:v>142</c:v>
                </c:pt>
                <c:pt idx="7">
                  <c:v>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F5-4441-A24E-7844A279024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F5-4441-A24E-7844A279024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F5-4441-A24E-7844A279024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F5-4441-A24E-7844A279024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F5-4441-A24E-7844A279024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F5-4441-A24E-7844A279024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F5-4441-A24E-7844A279024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F5-4441-A24E-7844A279024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F5-4441-A24E-7844A279024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*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'SET19'!$D$7:$D$14</c:f>
              <c:numCache>
                <c:formatCode>#,##0</c:formatCode>
                <c:ptCount val="8"/>
                <c:pt idx="0">
                  <c:v>168</c:v>
                </c:pt>
                <c:pt idx="1">
                  <c:v>53</c:v>
                </c:pt>
                <c:pt idx="2">
                  <c:v>34</c:v>
                </c:pt>
                <c:pt idx="3">
                  <c:v>121</c:v>
                </c:pt>
                <c:pt idx="4">
                  <c:v>245</c:v>
                </c:pt>
                <c:pt idx="5">
                  <c:v>137</c:v>
                </c:pt>
                <c:pt idx="6">
                  <c:v>106</c:v>
                </c:pt>
                <c:pt idx="7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AF5-4441-A24E-7844A2790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5600"/>
        <c:axId val="-692657776"/>
        <c:axId val="0"/>
      </c:bar3DChart>
      <c:catAx>
        <c:axId val="-69265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560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D1-4165-BC36-3B75129E76EB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D1-4165-BC36-3B75129E76EB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1-4165-BC36-3B75129E76EB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1-4165-BC36-3B75129E76EB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D1-4165-BC36-3B75129E76EB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1-4165-BC36-3B75129E76EB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1-4165-BC36-3B75129E76EB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1-4165-BC36-3B75129E76E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'OUT19'!$C$7:$C$14</c:f>
              <c:numCache>
                <c:formatCode>#,##0</c:formatCode>
                <c:ptCount val="8"/>
                <c:pt idx="0">
                  <c:v>1016</c:v>
                </c:pt>
                <c:pt idx="1">
                  <c:v>466</c:v>
                </c:pt>
                <c:pt idx="2">
                  <c:v>31</c:v>
                </c:pt>
                <c:pt idx="3">
                  <c:v>261</c:v>
                </c:pt>
                <c:pt idx="4">
                  <c:v>318</c:v>
                </c:pt>
                <c:pt idx="5">
                  <c:v>213</c:v>
                </c:pt>
                <c:pt idx="6">
                  <c:v>283</c:v>
                </c:pt>
                <c:pt idx="7">
                  <c:v>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D1-4165-BC36-3B75129E76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D1-4165-BC36-3B75129E76EB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D1-4165-BC36-3B75129E76EB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D1-4165-BC36-3B75129E76EB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D1-4165-BC36-3B75129E76EB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D1-4165-BC36-3B75129E76EB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D1-4165-BC36-3B75129E76EB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D1-4165-BC36-3B75129E76EB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D1-4165-BC36-3B75129E76E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'OUT19'!$D$7:$D$14</c:f>
              <c:numCache>
                <c:formatCode>#,##0</c:formatCode>
                <c:ptCount val="8"/>
                <c:pt idx="0">
                  <c:v>302</c:v>
                </c:pt>
                <c:pt idx="1">
                  <c:v>69</c:v>
                </c:pt>
                <c:pt idx="2">
                  <c:v>26</c:v>
                </c:pt>
                <c:pt idx="3">
                  <c:v>170</c:v>
                </c:pt>
                <c:pt idx="4">
                  <c:v>197</c:v>
                </c:pt>
                <c:pt idx="5">
                  <c:v>156</c:v>
                </c:pt>
                <c:pt idx="6">
                  <c:v>48</c:v>
                </c:pt>
                <c:pt idx="7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4D1-4165-BC36-3B75129E7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1248"/>
        <c:axId val="-692658320"/>
        <c:axId val="0"/>
      </c:bar3DChart>
      <c:catAx>
        <c:axId val="-69265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8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12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32-4A88-B856-F7FF65B05D7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32-4A88-B856-F7FF65B05D7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32-4A88-B856-F7FF65B05D7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2-4A88-B856-F7FF65B05D7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2-4A88-B856-F7FF65B05D7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32-4A88-B856-F7FF65B05D7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32-4A88-B856-F7FF65B05D7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32-4A88-B856-F7FF65B05D7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'NOV19'!$C$7:$C$14</c:f>
              <c:numCache>
                <c:formatCode>#,##0</c:formatCode>
                <c:ptCount val="8"/>
                <c:pt idx="0">
                  <c:v>422</c:v>
                </c:pt>
                <c:pt idx="1">
                  <c:v>197</c:v>
                </c:pt>
                <c:pt idx="2">
                  <c:v>646</c:v>
                </c:pt>
                <c:pt idx="3">
                  <c:v>155</c:v>
                </c:pt>
                <c:pt idx="4">
                  <c:v>398</c:v>
                </c:pt>
                <c:pt idx="5">
                  <c:v>220</c:v>
                </c:pt>
                <c:pt idx="6">
                  <c:v>412</c:v>
                </c:pt>
                <c:pt idx="7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32-4A88-B856-F7FF65B05D7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32-4A88-B856-F7FF65B05D7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32-4A88-B856-F7FF65B05D7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32-4A88-B856-F7FF65B05D7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32-4A88-B856-F7FF65B05D7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32-4A88-B856-F7FF65B05D7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32-4A88-B856-F7FF65B05D7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32-4A88-B856-F7FF65B05D7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32-4A88-B856-F7FF65B05D7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'NOV19'!$D$7:$D$14</c:f>
              <c:numCache>
                <c:formatCode>#,##0</c:formatCode>
                <c:ptCount val="8"/>
                <c:pt idx="0">
                  <c:v>340</c:v>
                </c:pt>
                <c:pt idx="1">
                  <c:v>97</c:v>
                </c:pt>
                <c:pt idx="2">
                  <c:v>46</c:v>
                </c:pt>
                <c:pt idx="3">
                  <c:v>158</c:v>
                </c:pt>
                <c:pt idx="4">
                  <c:v>147</c:v>
                </c:pt>
                <c:pt idx="5">
                  <c:v>189</c:v>
                </c:pt>
                <c:pt idx="6">
                  <c:v>58</c:v>
                </c:pt>
                <c:pt idx="7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432-4A88-B856-F7FF65B05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7232"/>
        <c:axId val="-692643632"/>
        <c:axId val="0"/>
      </c:bar3DChart>
      <c:catAx>
        <c:axId val="-69265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3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723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3273188053788827"/>
          <c:y val="3.034689719729089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A-4747-85AB-1016A9E180F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A-4747-85AB-1016A9E180F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A-4747-85AB-1016A9E180F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A-4747-85AB-1016A9E180F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A-4747-85AB-1016A9E180F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2A-4747-85AB-1016A9E180F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2A-4747-85AB-1016A9E180F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2A-4747-85AB-1016A9E180F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'DEZ19'!$C$7:$C$14</c:f>
              <c:numCache>
                <c:formatCode>#,##0</c:formatCode>
                <c:ptCount val="8"/>
                <c:pt idx="0">
                  <c:v>390</c:v>
                </c:pt>
                <c:pt idx="1">
                  <c:v>120</c:v>
                </c:pt>
                <c:pt idx="2">
                  <c:v>179</c:v>
                </c:pt>
                <c:pt idx="3">
                  <c:v>175</c:v>
                </c:pt>
                <c:pt idx="4">
                  <c:v>351</c:v>
                </c:pt>
                <c:pt idx="5">
                  <c:v>131</c:v>
                </c:pt>
                <c:pt idx="6">
                  <c:v>133</c:v>
                </c:pt>
                <c:pt idx="7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2A-4747-85AB-1016A9E180F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2A-4747-85AB-1016A9E180F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2A-4747-85AB-1016A9E180F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2A-4747-85AB-1016A9E180F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2A-4747-85AB-1016A9E180F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2A-4747-85AB-1016A9E180F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2A-4747-85AB-1016A9E180F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2A-4747-85AB-1016A9E180F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2A-4747-85AB-1016A9E180F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'DEZ19'!$A$7:$A$14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 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'DEZ19'!$D$7:$D$14</c:f>
              <c:numCache>
                <c:formatCode>#,##0</c:formatCode>
                <c:ptCount val="8"/>
                <c:pt idx="0">
                  <c:v>251</c:v>
                </c:pt>
                <c:pt idx="1">
                  <c:v>66</c:v>
                </c:pt>
                <c:pt idx="2">
                  <c:v>185</c:v>
                </c:pt>
                <c:pt idx="3">
                  <c:v>204</c:v>
                </c:pt>
                <c:pt idx="4">
                  <c:v>83</c:v>
                </c:pt>
                <c:pt idx="5">
                  <c:v>60</c:v>
                </c:pt>
                <c:pt idx="6">
                  <c:v>44</c:v>
                </c:pt>
                <c:pt idx="7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92A-4747-85AB-1016A9E18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6688"/>
        <c:axId val="-692640368"/>
        <c:axId val="0"/>
      </c:bar3DChart>
      <c:catAx>
        <c:axId val="-69265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668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'2ºSemestre2019 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D8-4EBA-8ED0-9BDC4874EEE3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D8-4EBA-8ED0-9BDC4874EEE3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8-4EBA-8ED0-9BDC4874EEE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8-4EBA-8ED0-9BDC4874EEE3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8-4EBA-8ED0-9BDC4874EEE3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8-4EBA-8ED0-9BDC4874EEE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D8-4EBA-8ED0-9BDC4874EEE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'2ºSemestre2019 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</c:v>
                </c:pt>
                <c:pt idx="7">
                  <c:v>7ª - Itajaí (*)</c:v>
                </c:pt>
                <c:pt idx="8">
                  <c:v>8ª - Capital</c:v>
                </c:pt>
              </c:strCache>
            </c:strRef>
          </c:cat>
          <c:val>
            <c:numRef>
              <c:f>'2ºSemestre2019 '!$C$6:$C$14</c:f>
              <c:numCache>
                <c:formatCode>#,##0</c:formatCode>
                <c:ptCount val="9"/>
                <c:pt idx="1">
                  <c:v>3726</c:v>
                </c:pt>
                <c:pt idx="2">
                  <c:v>1344</c:v>
                </c:pt>
                <c:pt idx="3">
                  <c:v>2070</c:v>
                </c:pt>
                <c:pt idx="4">
                  <c:v>2005</c:v>
                </c:pt>
                <c:pt idx="5">
                  <c:v>1608</c:v>
                </c:pt>
                <c:pt idx="6">
                  <c:v>1415</c:v>
                </c:pt>
                <c:pt idx="7">
                  <c:v>1393</c:v>
                </c:pt>
                <c:pt idx="8">
                  <c:v>3030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D8-4EBA-8ED0-9BDC4874EEE3}"/>
            </c:ext>
          </c:extLst>
        </c:ser>
        <c:ser>
          <c:idx val="1"/>
          <c:order val="1"/>
          <c:tx>
            <c:strRef>
              <c:f>'2ºSemestre2019 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D8-4EBA-8ED0-9BDC4874EEE3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8-4EBA-8ED0-9BDC4874EEE3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8-4EBA-8ED0-9BDC4874EEE3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8-4EBA-8ED0-9BDC4874EEE3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8-4EBA-8ED0-9BDC4874EEE3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8-4EBA-8ED0-9BDC4874EEE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D8-4EBA-8ED0-9BDC4874EEE3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D8-4EBA-8ED0-9BDC4874EEE3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D8-4EBA-8ED0-9BDC4874EEE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'2ºSemestre2019 '!$A$6:$A$14</c:f>
              <c:strCache>
                <c:ptCount val="9"/>
                <c:pt idx="1">
                  <c:v>1ª - Capital</c:v>
                </c:pt>
                <c:pt idx="2">
                  <c:v>2ª - Blumenau</c:v>
                </c:pt>
                <c:pt idx="3">
                  <c:v>3ª - Chapecó </c:v>
                </c:pt>
                <c:pt idx="4">
                  <c:v>4ª - Criciúma </c:v>
                </c:pt>
                <c:pt idx="5">
                  <c:v>5ª - Joinville </c:v>
                </c:pt>
                <c:pt idx="6">
                  <c:v>6ª - Lages</c:v>
                </c:pt>
                <c:pt idx="7">
                  <c:v>7ª - Itajaí (*)</c:v>
                </c:pt>
                <c:pt idx="8">
                  <c:v>8ª - Capital</c:v>
                </c:pt>
              </c:strCache>
            </c:strRef>
          </c:cat>
          <c:val>
            <c:numRef>
              <c:f>'2ºSemestre2019 '!$D$6:$D$14</c:f>
              <c:numCache>
                <c:formatCode>#,##0</c:formatCode>
                <c:ptCount val="9"/>
                <c:pt idx="1">
                  <c:v>1315</c:v>
                </c:pt>
                <c:pt idx="2">
                  <c:v>514</c:v>
                </c:pt>
                <c:pt idx="3">
                  <c:v>595</c:v>
                </c:pt>
                <c:pt idx="4">
                  <c:v>1018</c:v>
                </c:pt>
                <c:pt idx="5">
                  <c:v>1292</c:v>
                </c:pt>
                <c:pt idx="6">
                  <c:v>673</c:v>
                </c:pt>
                <c:pt idx="7">
                  <c:v>695</c:v>
                </c:pt>
                <c:pt idx="8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8D8-4EBA-8ED0-9BDC4874E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39824"/>
        <c:axId val="-692650704"/>
        <c:axId val="0"/>
      </c:bar3DChart>
      <c:catAx>
        <c:axId val="-69263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39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4-4B68-ADAA-0FDCEAC2937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4-4B68-ADAA-0FDCEAC2937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4-4B68-ADAA-0FDCEAC2937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4-4B68-ADAA-0FDCEAC2937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4-4B68-ADAA-0FDCEAC2937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4-4B68-ADAA-0FDCEAC2937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4-4B68-ADAA-0FDCEAC2937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4-4B68-ADAA-0FDCEAC2937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'JAN20'!$C$8:$C$10</c:f>
              <c:numCache>
                <c:formatCode>#,##0</c:formatCode>
                <c:ptCount val="3"/>
                <c:pt idx="0">
                  <c:v>135</c:v>
                </c:pt>
                <c:pt idx="1">
                  <c:v>170</c:v>
                </c:pt>
                <c:pt idx="2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74-4B68-ADAA-0FDCEAC2937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4-4B68-ADAA-0FDCEAC2937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4-4B68-ADAA-0FDCEAC2937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4-4B68-ADAA-0FDCEAC2937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4-4B68-ADAA-0FDCEAC2937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4-4B68-ADAA-0FDCEAC2937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4-4B68-ADAA-0FDCEAC2937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74-4B68-ADAA-0FDCEAC2937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74-4B68-ADAA-0FDCEAC2937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'JAN20'!$D$8:$D$10</c:f>
              <c:numCache>
                <c:formatCode>#,##0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574-4B68-ADAA-0FDCEAC29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42000"/>
        <c:axId val="-692650160"/>
        <c:axId val="0"/>
      </c:bar3DChart>
      <c:catAx>
        <c:axId val="-69264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200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6E-4E07-9D03-A386F8288DAF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6E-4E07-9D03-A386F8288DAF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E-4E07-9D03-A386F8288DAF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E-4E07-9D03-A386F8288DAF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6E-4E07-9D03-A386F8288DAF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6E-4E07-9D03-A386F8288DAF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6E-4E07-9D03-A386F8288DAF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6E-4E07-9D03-A386F8288DA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'FEV20'!$C$8:$C$10</c:f>
              <c:numCache>
                <c:formatCode>#,##0</c:formatCode>
                <c:ptCount val="3"/>
                <c:pt idx="0">
                  <c:v>264</c:v>
                </c:pt>
                <c:pt idx="1">
                  <c:v>255</c:v>
                </c:pt>
                <c:pt idx="2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6E-4E07-9D03-A386F8288DA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6E-4E07-9D03-A386F8288DAF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6E-4E07-9D03-A386F8288DAF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6E-4E07-9D03-A386F8288DAF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6E-4E07-9D03-A386F8288DAF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6E-4E07-9D03-A386F8288DAF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6E-4E07-9D03-A386F8288DAF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6E-4E07-9D03-A386F8288DAF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6E-4E07-9D03-A386F8288DA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'FEV20'!$D$8:$D$10</c:f>
              <c:numCache>
                <c:formatCode>#,##0</c:formatCode>
                <c:ptCount val="3"/>
                <c:pt idx="0">
                  <c:v>172</c:v>
                </c:pt>
                <c:pt idx="1">
                  <c:v>157</c:v>
                </c:pt>
                <c:pt idx="2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A6E-4E07-9D03-A386F8288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9408"/>
        <c:axId val="-692654512"/>
        <c:axId val="0"/>
      </c:bar3DChart>
      <c:catAx>
        <c:axId val="-69265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940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4F-4F52-8CC2-2EF624D9A47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4F-4F52-8CC2-2EF624D9A47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F-4F52-8CC2-2EF624D9A47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F-4F52-8CC2-2EF624D9A47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F-4F52-8CC2-2EF624D9A47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F-4F52-8CC2-2EF624D9A47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4F-4F52-8CC2-2EF624D9A47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F-4F52-8CC2-2EF624D9A47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'MAR20'!$C$8:$C$10</c:f>
              <c:numCache>
                <c:formatCode>#,##0</c:formatCode>
                <c:ptCount val="3"/>
                <c:pt idx="0">
                  <c:v>764</c:v>
                </c:pt>
                <c:pt idx="1">
                  <c:v>863</c:v>
                </c:pt>
                <c:pt idx="2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4F-4F52-8CC2-2EF624D9A47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F-4F52-8CC2-2EF624D9A47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4F-4F52-8CC2-2EF624D9A47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F-4F52-8CC2-2EF624D9A47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4F-4F52-8CC2-2EF624D9A47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4F-4F52-8CC2-2EF624D9A47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4F-4F52-8CC2-2EF624D9A47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4F-4F52-8CC2-2EF624D9A47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4F-4F52-8CC2-2EF624D9A47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'MAR20'!$D$8:$D$10</c:f>
              <c:numCache>
                <c:formatCode>#,##0</c:formatCode>
                <c:ptCount val="3"/>
                <c:pt idx="0">
                  <c:v>574</c:v>
                </c:pt>
                <c:pt idx="1">
                  <c:v>508</c:v>
                </c:pt>
                <c:pt idx="2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4F-4F52-8CC2-2EF624D9A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2128"/>
        <c:axId val="-692669744"/>
        <c:axId val="0"/>
      </c:bar3DChart>
      <c:catAx>
        <c:axId val="-69266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6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212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25-4A79-AE7F-18B407882BA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25-4A79-AE7F-18B407882BA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5-4A79-AE7F-18B407882BA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5-4A79-AE7F-18B407882BA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5-4A79-AE7F-18B407882BA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5-4A79-AE7F-18B407882BA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5-4A79-AE7F-18B407882BA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5-4A79-AE7F-18B407882BA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'ABR20'!$C$8:$C$10</c:f>
              <c:numCache>
                <c:formatCode>#,##0</c:formatCode>
                <c:ptCount val="3"/>
                <c:pt idx="0">
                  <c:v>834</c:v>
                </c:pt>
                <c:pt idx="1">
                  <c:v>898</c:v>
                </c:pt>
                <c:pt idx="2">
                  <c:v>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25-4A79-AE7F-18B407882BA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25-4A79-AE7F-18B407882BA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25-4A79-AE7F-18B407882BA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25-4A79-AE7F-18B407882BA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25-4A79-AE7F-18B407882BA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25-4A79-AE7F-18B407882BA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25-4A79-AE7F-18B407882BA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25-4A79-AE7F-18B407882BA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25-4A79-AE7F-18B407882BA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'ABR20'!$D$8:$D$10</c:f>
              <c:numCache>
                <c:formatCode>#,##0</c:formatCode>
                <c:ptCount val="3"/>
                <c:pt idx="0">
                  <c:v>305</c:v>
                </c:pt>
                <c:pt idx="1">
                  <c:v>337</c:v>
                </c:pt>
                <c:pt idx="2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025-4A79-AE7F-18B407882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49616"/>
        <c:axId val="-692641456"/>
        <c:axId val="0"/>
      </c:bar3DChart>
      <c:catAx>
        <c:axId val="-69264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1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96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196662267101457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F3-49B6-A458-C0D0219A0BA1}"/>
                </c:ext>
              </c:extLst>
            </c:dLbl>
            <c:dLbl>
              <c:idx val="1"/>
              <c:layout>
                <c:manualLayout>
                  <c:x val="2.2316719755824809E-3"/>
                  <c:y val="8.079872065381840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3-49B6-A458-C0D0219A0BA1}"/>
                </c:ext>
              </c:extLst>
            </c:dLbl>
            <c:dLbl>
              <c:idx val="2"/>
              <c:layout>
                <c:manualLayout>
                  <c:x val="2.9160490452712321E-3"/>
                  <c:y val="8.676890213443323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3-49B6-A458-C0D0219A0BA1}"/>
                </c:ext>
              </c:extLst>
            </c:dLbl>
            <c:dLbl>
              <c:idx val="3"/>
              <c:layout>
                <c:manualLayout>
                  <c:x val="-3.3104506796462693E-3"/>
                  <c:y val="-1.84764168269491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3-49B6-A458-C0D0219A0BA1}"/>
                </c:ext>
              </c:extLst>
            </c:dLbl>
            <c:dLbl>
              <c:idx val="4"/>
              <c:layout>
                <c:manualLayout>
                  <c:x val="3.1644992974009141E-3"/>
                  <c:y val="1.663549150608508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3-49B6-A458-C0D0219A0BA1}"/>
                </c:ext>
              </c:extLst>
            </c:dLbl>
            <c:dLbl>
              <c:idx val="5"/>
              <c:layout>
                <c:manualLayout>
                  <c:x val="1.196678686192254E-2"/>
                  <c:y val="-4.318966861897115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3-49B6-A458-C0D0219A0BA1}"/>
                </c:ext>
              </c:extLst>
            </c:dLbl>
            <c:dLbl>
              <c:idx val="6"/>
              <c:layout>
                <c:manualLayout>
                  <c:x val="1.1638264843062834E-2"/>
                  <c:y val="-1.11255027563564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3-49B6-A458-C0D0219A0BA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'NOV08'!$D$8:$D$14</c:f>
              <c:numCache>
                <c:formatCode>General</c:formatCode>
                <c:ptCount val="7"/>
                <c:pt idx="0">
                  <c:v>175</c:v>
                </c:pt>
                <c:pt idx="1">
                  <c:v>67</c:v>
                </c:pt>
                <c:pt idx="2">
                  <c:v>135</c:v>
                </c:pt>
                <c:pt idx="3">
                  <c:v>117</c:v>
                </c:pt>
                <c:pt idx="4">
                  <c:v>190</c:v>
                </c:pt>
                <c:pt idx="5">
                  <c:v>106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F3-49B6-A458-C0D0219A0BA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6.12871664258231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F3-49B6-A458-C0D0219A0BA1}"/>
                </c:ext>
              </c:extLst>
            </c:dLbl>
            <c:dLbl>
              <c:idx val="1"/>
              <c:layout>
                <c:manualLayout>
                  <c:x val="1.6402797781118517E-2"/>
                  <c:y val="-5.244159219228329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F3-49B6-A458-C0D0219A0BA1}"/>
                </c:ext>
              </c:extLst>
            </c:dLbl>
            <c:dLbl>
              <c:idx val="2"/>
              <c:layout>
                <c:manualLayout>
                  <c:x val="1.4524177468470678E-2"/>
                  <c:y val="4.98578048768996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F3-49B6-A458-C0D0219A0BA1}"/>
                </c:ext>
              </c:extLst>
            </c:dLbl>
            <c:dLbl>
              <c:idx val="3"/>
              <c:layout>
                <c:manualLayout>
                  <c:x val="2.9056765100624059E-2"/>
                  <c:y val="-3.8809198728043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F3-49B6-A458-C0D0219A0BA1}"/>
                </c:ext>
              </c:extLst>
            </c:dLbl>
            <c:dLbl>
              <c:idx val="4"/>
              <c:layout>
                <c:manualLayout>
                  <c:x val="1.7442854689892894E-2"/>
                  <c:y val="8.7056394667686643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F3-49B6-A458-C0D0219A0BA1}"/>
                </c:ext>
              </c:extLst>
            </c:dLbl>
            <c:dLbl>
              <c:idx val="5"/>
              <c:layout>
                <c:manualLayout>
                  <c:x val="2.7970101868107587E-2"/>
                  <c:y val="9.96609633756008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F3-49B6-A458-C0D0219A0BA1}"/>
                </c:ext>
              </c:extLst>
            </c:dLbl>
            <c:dLbl>
              <c:idx val="6"/>
              <c:layout>
                <c:manualLayout>
                  <c:x val="2.7037099334545775E-2"/>
                  <c:y val="-8.49661021510262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F3-49B6-A458-C0D0219A0BA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'NOV08'!$E$8:$E$14</c:f>
              <c:numCache>
                <c:formatCode>General</c:formatCode>
                <c:ptCount val="7"/>
                <c:pt idx="0">
                  <c:v>91</c:v>
                </c:pt>
                <c:pt idx="1">
                  <c:v>34</c:v>
                </c:pt>
                <c:pt idx="2">
                  <c:v>60</c:v>
                </c:pt>
                <c:pt idx="3">
                  <c:v>208</c:v>
                </c:pt>
                <c:pt idx="4">
                  <c:v>87</c:v>
                </c:pt>
                <c:pt idx="5">
                  <c:v>100</c:v>
                </c:pt>
                <c:pt idx="6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4F3-49B6-A458-C0D0219A0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44096"/>
        <c:axId val="-752237568"/>
        <c:axId val="0"/>
      </c:bar3DChart>
      <c:catAx>
        <c:axId val="-75224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7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37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4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87-446A-8A63-F8DAB7953A1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7-446A-8A63-F8DAB7953A10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7-446A-8A63-F8DAB7953A1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7-446A-8A63-F8DAB7953A1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7-446A-8A63-F8DAB7953A1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7-446A-8A63-F8DAB7953A10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7-446A-8A63-F8DAB7953A1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7-446A-8A63-F8DAB7953A1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'MAI20'!$C$8:$C$10</c:f>
              <c:numCache>
                <c:formatCode>#,##0</c:formatCode>
                <c:ptCount val="3"/>
                <c:pt idx="0">
                  <c:v>1082</c:v>
                </c:pt>
                <c:pt idx="1">
                  <c:v>1101</c:v>
                </c:pt>
                <c:pt idx="2">
                  <c:v>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87-446A-8A63-F8DAB7953A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87-446A-8A63-F8DAB7953A10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7-446A-8A63-F8DAB7953A10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87-446A-8A63-F8DAB7953A10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87-446A-8A63-F8DAB7953A10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87-446A-8A63-F8DAB7953A1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87-446A-8A63-F8DAB7953A1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87-446A-8A63-F8DAB7953A10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87-446A-8A63-F8DAB7953A1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'MAI20'!$D$8:$D$10</c:f>
              <c:numCache>
                <c:formatCode>#,##0</c:formatCode>
                <c:ptCount val="3"/>
                <c:pt idx="0">
                  <c:v>3480</c:v>
                </c:pt>
                <c:pt idx="1">
                  <c:v>1961</c:v>
                </c:pt>
                <c:pt idx="2">
                  <c:v>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787-446A-8A63-F8DAB7953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70288"/>
        <c:axId val="-692669200"/>
        <c:axId val="0"/>
      </c:bar3DChart>
      <c:catAx>
        <c:axId val="-69267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9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6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7028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65-4231-AFF3-BDC937A8851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5-4231-AFF3-BDC937A8851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65-4231-AFF3-BDC937A8851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5-4231-AFF3-BDC937A8851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5-4231-AFF3-BDC937A8851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65-4231-AFF3-BDC937A8851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65-4231-AFF3-BDC937A8851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65-4231-AFF3-BDC937A8851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'JUN20'!$C$8:$C$10</c:f>
              <c:numCache>
                <c:formatCode>#,##0</c:formatCode>
                <c:ptCount val="3"/>
                <c:pt idx="0">
                  <c:v>1568</c:v>
                </c:pt>
                <c:pt idx="1">
                  <c:v>1384</c:v>
                </c:pt>
                <c:pt idx="2">
                  <c:v>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65-4231-AFF3-BDC937A8851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65-4231-AFF3-BDC937A8851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65-4231-AFF3-BDC937A8851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65-4231-AFF3-BDC937A8851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5-4231-AFF3-BDC937A8851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65-4231-AFF3-BDC937A8851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65-4231-AFF3-BDC937A8851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5-4231-AFF3-BDC937A8851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5-4231-AFF3-BDC937A8851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'JUN20'!$D$8:$D$10</c:f>
              <c:numCache>
                <c:formatCode>#,##0</c:formatCode>
                <c:ptCount val="3"/>
                <c:pt idx="0">
                  <c:v>2192</c:v>
                </c:pt>
                <c:pt idx="1">
                  <c:v>2070</c:v>
                </c:pt>
                <c:pt idx="2">
                  <c:v>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65-4231-AFF3-BDC937A88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3424"/>
        <c:axId val="-692656144"/>
        <c:axId val="0"/>
      </c:bar3DChart>
      <c:catAx>
        <c:axId val="-69265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3424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'1ºSemestre2020'!$C$5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55-4A23-BDA9-E7F1256268F4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55-4A23-BDA9-E7F1256268F4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55-4A23-BDA9-E7F1256268F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55-4A23-BDA9-E7F1256268F4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55-4A23-BDA9-E7F1256268F4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55-4A23-BDA9-E7F1256268F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55-4A23-BDA9-E7F1256268F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'1ºSemestre2020'!$A$6:$A$9</c:f>
              <c:strCache>
                <c:ptCount val="4"/>
                <c:pt idx="1">
                  <c:v>1ª Turma Recursal</c:v>
                </c:pt>
                <c:pt idx="2">
                  <c:v>2ª Turma Recursal</c:v>
                </c:pt>
                <c:pt idx="3">
                  <c:v>3ª Turma Recursal</c:v>
                </c:pt>
              </c:strCache>
            </c:strRef>
          </c:cat>
          <c:val>
            <c:numRef>
              <c:f>'1ºSemestre2020'!$C$6:$C$9</c:f>
              <c:numCache>
                <c:formatCode>#,##0</c:formatCode>
                <c:ptCount val="4"/>
                <c:pt idx="1">
                  <c:v>4647</c:v>
                </c:pt>
                <c:pt idx="2">
                  <c:v>4671</c:v>
                </c:pt>
                <c:pt idx="3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55-4A23-BDA9-E7F1256268F4}"/>
            </c:ext>
          </c:extLst>
        </c:ser>
        <c:ser>
          <c:idx val="1"/>
          <c:order val="1"/>
          <c:tx>
            <c:strRef>
              <c:f>'1ºSemestre2020'!$D$5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55-4A23-BDA9-E7F1256268F4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55-4A23-BDA9-E7F1256268F4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55-4A23-BDA9-E7F1256268F4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55-4A23-BDA9-E7F1256268F4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55-4A23-BDA9-E7F1256268F4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55-4A23-BDA9-E7F1256268F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55-4A23-BDA9-E7F1256268F4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55-4A23-BDA9-E7F1256268F4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55-4A23-BDA9-E7F1256268F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'1ºSemestre2020'!$A$6:$A$9</c:f>
              <c:strCache>
                <c:ptCount val="4"/>
                <c:pt idx="1">
                  <c:v>1ª Turma Recursal</c:v>
                </c:pt>
                <c:pt idx="2">
                  <c:v>2ª Turma Recursal</c:v>
                </c:pt>
                <c:pt idx="3">
                  <c:v>3ª Turma Recursal</c:v>
                </c:pt>
              </c:strCache>
            </c:strRef>
          </c:cat>
          <c:val>
            <c:numRef>
              <c:f>'1ºSemestre2020'!$D$6:$D$9</c:f>
              <c:numCache>
                <c:formatCode>#,##0</c:formatCode>
                <c:ptCount val="4"/>
                <c:pt idx="1">
                  <c:v>6728</c:v>
                </c:pt>
                <c:pt idx="2">
                  <c:v>5048</c:v>
                </c:pt>
                <c:pt idx="3">
                  <c:v>5046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D55-4A23-BDA9-E7F12562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1584"/>
        <c:axId val="-692668112"/>
        <c:axId val="0"/>
      </c:bar3DChart>
      <c:catAx>
        <c:axId val="-69266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8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6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1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F-4642-9F9C-B3CDAED7191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F-4642-9F9C-B3CDAED71916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F-4642-9F9C-B3CDAED7191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F-4642-9F9C-B3CDAED7191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F-4642-9F9C-B3CDAED7191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F-4642-9F9C-B3CDAED71916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F-4642-9F9C-B3CDAED7191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BF-4642-9F9C-B3CDAED7191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'JUL20'!$C$8:$C$10</c:f>
              <c:numCache>
                <c:formatCode>#,##0</c:formatCode>
                <c:ptCount val="3"/>
                <c:pt idx="0">
                  <c:v>1324</c:v>
                </c:pt>
                <c:pt idx="1">
                  <c:v>1332</c:v>
                </c:pt>
                <c:pt idx="2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BF-4642-9F9C-B3CDAED7191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BF-4642-9F9C-B3CDAED71916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BF-4642-9F9C-B3CDAED71916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BF-4642-9F9C-B3CDAED71916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BF-4642-9F9C-B3CDAED71916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BF-4642-9F9C-B3CDAED7191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BF-4642-9F9C-B3CDAED7191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BF-4642-9F9C-B3CDAED71916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BF-4642-9F9C-B3CDAED7191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'JUL20'!$D$8:$D$10</c:f>
              <c:numCache>
                <c:formatCode>#,##0</c:formatCode>
                <c:ptCount val="3"/>
                <c:pt idx="0">
                  <c:v>1646</c:v>
                </c:pt>
                <c:pt idx="1">
                  <c:v>1889</c:v>
                </c:pt>
                <c:pt idx="2">
                  <c:v>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9BF-4642-9F9C-B3CDAED71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7024"/>
        <c:axId val="-692670832"/>
        <c:axId val="0"/>
      </c:bar3DChart>
      <c:catAx>
        <c:axId val="-69266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7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7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7024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01-4DD5-BDB4-2BE4DC15B04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01-4DD5-BDB4-2BE4DC15B046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1-4DD5-BDB4-2BE4DC15B04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1-4DD5-BDB4-2BE4DC15B04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1-4DD5-BDB4-2BE4DC15B04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1-4DD5-BDB4-2BE4DC15B046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01-4DD5-BDB4-2BE4DC15B04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01-4DD5-BDB4-2BE4DC15B04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'AGO20'!$C$8:$C$10</c:f>
              <c:numCache>
                <c:formatCode>#,##0</c:formatCode>
                <c:ptCount val="3"/>
                <c:pt idx="0">
                  <c:v>1214</c:v>
                </c:pt>
                <c:pt idx="1">
                  <c:v>1112</c:v>
                </c:pt>
                <c:pt idx="2">
                  <c:v>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01-4DD5-BDB4-2BE4DC15B0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1-4DD5-BDB4-2BE4DC15B046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1-4DD5-BDB4-2BE4DC15B046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01-4DD5-BDB4-2BE4DC15B046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01-4DD5-BDB4-2BE4DC15B046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01-4DD5-BDB4-2BE4DC15B04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01-4DD5-BDB4-2BE4DC15B04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01-4DD5-BDB4-2BE4DC15B046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01-4DD5-BDB4-2BE4DC15B04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'AGO20'!$D$8:$D$10</c:f>
              <c:numCache>
                <c:formatCode>#,##0</c:formatCode>
                <c:ptCount val="3"/>
                <c:pt idx="0">
                  <c:v>1679</c:v>
                </c:pt>
                <c:pt idx="1">
                  <c:v>1722</c:v>
                </c:pt>
                <c:pt idx="2">
                  <c:v>2192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301-4DD5-BDB4-2BE4DC15B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2880"/>
        <c:axId val="-692655056"/>
        <c:axId val="0"/>
      </c:bar3DChart>
      <c:catAx>
        <c:axId val="-69265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288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8B-434F-80DB-60F27E4FBAF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B-434F-80DB-60F27E4FBAF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B-434F-80DB-60F27E4FBAF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B-434F-80DB-60F27E4FBAF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B-434F-80DB-60F27E4FBAF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B-434F-80DB-60F27E4FBAF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B-434F-80DB-60F27E4FBAF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B-434F-80DB-60F27E4FBAF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'SET20'!$C$8:$C$10</c:f>
              <c:numCache>
                <c:formatCode>#,##0</c:formatCode>
                <c:ptCount val="3"/>
                <c:pt idx="0">
                  <c:v>1362</c:v>
                </c:pt>
                <c:pt idx="1">
                  <c:v>1318</c:v>
                </c:pt>
                <c:pt idx="2">
                  <c:v>1295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8B-434F-80DB-60F27E4FBAF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B-434F-80DB-60F27E4FBAF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B-434F-80DB-60F27E4FBAF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B-434F-80DB-60F27E4FBAF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8B-434F-80DB-60F27E4FBAF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8B-434F-80DB-60F27E4FBAF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8B-434F-80DB-60F27E4FBAF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8B-434F-80DB-60F27E4FBAF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8B-434F-80DB-60F27E4FBAF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'SET20'!$D$8:$D$10</c:f>
              <c:numCache>
                <c:formatCode>#,##0</c:formatCode>
                <c:ptCount val="3"/>
                <c:pt idx="0">
                  <c:v>1639</c:v>
                </c:pt>
                <c:pt idx="1">
                  <c:v>1970</c:v>
                </c:pt>
                <c:pt idx="2">
                  <c:v>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28B-434F-80DB-60F27E4FB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45808"/>
        <c:axId val="-692648528"/>
        <c:axId val="0"/>
      </c:bar3DChart>
      <c:catAx>
        <c:axId val="-69264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8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580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E3-4864-9A6E-66B4F39C646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E3-4864-9A6E-66B4F39C646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3-4864-9A6E-66B4F39C646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3-4864-9A6E-66B4F39C646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E3-4864-9A6E-66B4F39C646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3-4864-9A6E-66B4F39C646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3-4864-9A6E-66B4F39C646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E3-4864-9A6E-66B4F39C646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'OUT20'!$C$8:$C$10</c:f>
              <c:numCache>
                <c:formatCode>#,##0</c:formatCode>
                <c:ptCount val="3"/>
                <c:pt idx="0">
                  <c:v>925</c:v>
                </c:pt>
                <c:pt idx="1">
                  <c:v>894</c:v>
                </c:pt>
                <c:pt idx="2">
                  <c:v>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E3-4864-9A6E-66B4F39C646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E3-4864-9A6E-66B4F39C646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E3-4864-9A6E-66B4F39C646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E3-4864-9A6E-66B4F39C646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E3-4864-9A6E-66B4F39C646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E3-4864-9A6E-66B4F39C646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E3-4864-9A6E-66B4F39C646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E3-4864-9A6E-66B4F39C646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E3-4864-9A6E-66B4F39C646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'OUT20'!$D$8:$D$10</c:f>
              <c:numCache>
                <c:formatCode>#,##0</c:formatCode>
                <c:ptCount val="3"/>
                <c:pt idx="0">
                  <c:v>838</c:v>
                </c:pt>
                <c:pt idx="1">
                  <c:v>1387</c:v>
                </c:pt>
                <c:pt idx="2">
                  <c:v>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AE3-4864-9A6E-66B4F39C6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8656"/>
        <c:axId val="-692667568"/>
        <c:axId val="0"/>
      </c:bar3DChart>
      <c:catAx>
        <c:axId val="-69266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7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6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865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F7-4181-91A8-8427856A299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F7-4181-91A8-8427856A299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F7-4181-91A8-8427856A299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F7-4181-91A8-8427856A299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F7-4181-91A8-8427856A299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F7-4181-91A8-8427856A299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F7-4181-91A8-8427856A299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F7-4181-91A8-8427856A299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'NOV20'!$C$8:$C$10</c:f>
              <c:numCache>
                <c:formatCode>#,##0</c:formatCode>
                <c:ptCount val="3"/>
                <c:pt idx="0">
                  <c:v>648</c:v>
                </c:pt>
                <c:pt idx="1">
                  <c:v>607</c:v>
                </c:pt>
                <c:pt idx="2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F7-4181-91A8-8427856A299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F7-4181-91A8-8427856A299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F7-4181-91A8-8427856A299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F7-4181-91A8-8427856A299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F7-4181-91A8-8427856A299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F7-4181-91A8-8427856A299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F7-4181-91A8-8427856A299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F7-4181-91A8-8427856A299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F7-4181-91A8-8427856A299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'NOV20'!$D$8:$D$10</c:f>
              <c:numCache>
                <c:formatCode>#,##0</c:formatCode>
                <c:ptCount val="3"/>
                <c:pt idx="0">
                  <c:v>828</c:v>
                </c:pt>
                <c:pt idx="1">
                  <c:v>1503</c:v>
                </c:pt>
                <c:pt idx="2">
                  <c:v>1190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F7-4181-91A8-8427856A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40912"/>
        <c:axId val="-692644720"/>
        <c:axId val="0"/>
      </c:bar3DChart>
      <c:catAx>
        <c:axId val="-69264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4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091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37-4FD7-AEC0-8825D5FEE96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37-4FD7-AEC0-8825D5FEE96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37-4FD7-AEC0-8825D5FEE96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7-4FD7-AEC0-8825D5FEE96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7-4FD7-AEC0-8825D5FEE96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7-4FD7-AEC0-8825D5FEE96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7-4FD7-AEC0-8825D5FEE96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7-4FD7-AEC0-8825D5FEE96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'DEZ20'!$C$8:$C$10</c:f>
              <c:numCache>
                <c:formatCode>#,##0</c:formatCode>
                <c:ptCount val="3"/>
                <c:pt idx="0">
                  <c:v>472</c:v>
                </c:pt>
                <c:pt idx="1">
                  <c:v>416</c:v>
                </c:pt>
                <c:pt idx="2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37-4FD7-AEC0-8825D5FEE96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7-4FD7-AEC0-8825D5FEE96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37-4FD7-AEC0-8825D5FEE96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37-4FD7-AEC0-8825D5FEE96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37-4FD7-AEC0-8825D5FEE96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37-4FD7-AEC0-8825D5FEE96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37-4FD7-AEC0-8825D5FEE96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37-4FD7-AEC0-8825D5FEE96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37-4FD7-AEC0-8825D5FEE96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'DEZ20'!$A$8:$A$10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'DEZ20'!$D$8:$D$10</c:f>
              <c:numCache>
                <c:formatCode>#,##0</c:formatCode>
                <c:ptCount val="3"/>
                <c:pt idx="0">
                  <c:v>741</c:v>
                </c:pt>
                <c:pt idx="1">
                  <c:v>840</c:v>
                </c:pt>
                <c:pt idx="2">
                  <c:v>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37-4FD7-AEC0-8825D5FEE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6480"/>
        <c:axId val="-692652336"/>
        <c:axId val="0"/>
      </c:bar3DChart>
      <c:catAx>
        <c:axId val="-69266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2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5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648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'2ºSemestre2020'!$C$5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A0-4786-897A-E8DE1F8FB09D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A0-4786-897A-E8DE1F8FB09D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A0-4786-897A-E8DE1F8FB09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0-4786-897A-E8DE1F8FB09D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A0-4786-897A-E8DE1F8FB09D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0-4786-897A-E8DE1F8FB09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A0-4786-897A-E8DE1F8FB09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'2ºSemestre2020'!$A$6:$A$9</c:f>
              <c:strCache>
                <c:ptCount val="4"/>
                <c:pt idx="1">
                  <c:v>1ª Turma Recursal</c:v>
                </c:pt>
                <c:pt idx="2">
                  <c:v>2ª Turma Recursal</c:v>
                </c:pt>
                <c:pt idx="3">
                  <c:v>3ª Turma Recursal</c:v>
                </c:pt>
              </c:strCache>
            </c:strRef>
          </c:cat>
          <c:val>
            <c:numRef>
              <c:f>'2ºSemestre2020'!$C$6:$C$9</c:f>
              <c:numCache>
                <c:formatCode>#,##0</c:formatCode>
                <c:ptCount val="4"/>
                <c:pt idx="1">
                  <c:v>5945</c:v>
                </c:pt>
                <c:pt idx="2">
                  <c:v>5679</c:v>
                </c:pt>
                <c:pt idx="3">
                  <c:v>5693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A0-4786-897A-E8DE1F8FB09D}"/>
            </c:ext>
          </c:extLst>
        </c:ser>
        <c:ser>
          <c:idx val="1"/>
          <c:order val="1"/>
          <c:tx>
            <c:strRef>
              <c:f>'2ºSemestre2020'!$D$5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A0-4786-897A-E8DE1F8FB09D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A0-4786-897A-E8DE1F8FB09D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A0-4786-897A-E8DE1F8FB09D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A0-4786-897A-E8DE1F8FB09D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A0-4786-897A-E8DE1F8FB09D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A0-4786-897A-E8DE1F8FB09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A0-4786-897A-E8DE1F8FB09D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A0-4786-897A-E8DE1F8FB09D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A0-4786-897A-E8DE1F8FB09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'2ºSemestre2020'!$A$6:$A$9</c:f>
              <c:strCache>
                <c:ptCount val="4"/>
                <c:pt idx="1">
                  <c:v>1ª Turma Recursal</c:v>
                </c:pt>
                <c:pt idx="2">
                  <c:v>2ª Turma Recursal</c:v>
                </c:pt>
                <c:pt idx="3">
                  <c:v>3ª Turma Recursal</c:v>
                </c:pt>
              </c:strCache>
            </c:strRef>
          </c:cat>
          <c:val>
            <c:numRef>
              <c:f>'2ºSemestre2020'!$D$6:$D$9</c:f>
              <c:numCache>
                <c:formatCode>#,##0</c:formatCode>
                <c:ptCount val="4"/>
                <c:pt idx="1">
                  <c:v>7371</c:v>
                </c:pt>
                <c:pt idx="2">
                  <c:v>9311</c:v>
                </c:pt>
                <c:pt idx="3">
                  <c:v>9064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BA0-4786-897A-E8DE1F8FB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51792"/>
        <c:axId val="-692665936"/>
        <c:axId val="0"/>
      </c:bar3DChart>
      <c:catAx>
        <c:axId val="-69265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5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6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51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8105879057607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44048684075207"/>
          <c:w val="0.82643524699599469"/>
          <c:h val="0.649847701277614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4235813981301E-3"/>
                  <c:y val="1.1985028946368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2-4B7F-B0CA-07F16C339EB4}"/>
                </c:ext>
              </c:extLst>
            </c:dLbl>
            <c:dLbl>
              <c:idx val="1"/>
              <c:layout>
                <c:manualLayout>
                  <c:x val="2.2314967638390891E-3"/>
                  <c:y val="8.09202959989175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2-4B7F-B0CA-07F16C339EB4}"/>
                </c:ext>
              </c:extLst>
            </c:dLbl>
            <c:dLbl>
              <c:idx val="2"/>
              <c:layout>
                <c:manualLayout>
                  <c:x val="2.9158738335278399E-3"/>
                  <c:y val="8.69003045323128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E2-4B7F-B0CA-07F16C339EB4}"/>
                </c:ext>
              </c:extLst>
            </c:dLbl>
            <c:dLbl>
              <c:idx val="3"/>
              <c:layout>
                <c:manualLayout>
                  <c:x val="-3.3104506796462693E-3"/>
                  <c:y val="-1.850480278604134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2-4B7F-B0CA-07F16C339EB4}"/>
                </c:ext>
              </c:extLst>
            </c:dLbl>
            <c:dLbl>
              <c:idx val="4"/>
              <c:layout>
                <c:manualLayout>
                  <c:x val="3.1644992974009141E-3"/>
                  <c:y val="1.666084798441264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2-4B7F-B0CA-07F16C339EB4}"/>
                </c:ext>
              </c:extLst>
            </c:dLbl>
            <c:dLbl>
              <c:idx val="5"/>
              <c:layout>
                <c:manualLayout>
                  <c:x val="1.1966962073665932E-2"/>
                  <c:y val="-4.32551887478721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E2-4B7F-B0CA-07F16C339EB4}"/>
                </c:ext>
              </c:extLst>
            </c:dLbl>
            <c:dLbl>
              <c:idx val="6"/>
              <c:layout>
                <c:manualLayout>
                  <c:x val="1.1638440054806225E-2"/>
                  <c:y val="-1.114257075711143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E2-4B7F-B0CA-07F16C339EB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'NOV08'!$D$8:$D$14</c:f>
              <c:numCache>
                <c:formatCode>General</c:formatCode>
                <c:ptCount val="7"/>
                <c:pt idx="0">
                  <c:v>175</c:v>
                </c:pt>
                <c:pt idx="1">
                  <c:v>67</c:v>
                </c:pt>
                <c:pt idx="2">
                  <c:v>135</c:v>
                </c:pt>
                <c:pt idx="3">
                  <c:v>117</c:v>
                </c:pt>
                <c:pt idx="4">
                  <c:v>190</c:v>
                </c:pt>
                <c:pt idx="5">
                  <c:v>106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E2-4B7F-B0CA-07F16C339EB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500247048574E-2"/>
                  <c:y val="-6.138256959033206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E2-4B7F-B0CA-07F16C339EB4}"/>
                </c:ext>
              </c:extLst>
            </c:dLbl>
            <c:dLbl>
              <c:idx val="1"/>
              <c:layout>
                <c:manualLayout>
                  <c:x val="1.6402622569375126E-2"/>
                  <c:y val="-5.252198571583112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E2-4B7F-B0CA-07F16C339EB4}"/>
                </c:ext>
              </c:extLst>
            </c:dLbl>
            <c:dLbl>
              <c:idx val="2"/>
              <c:layout>
                <c:manualLayout>
                  <c:x val="1.4524177468470678E-2"/>
                  <c:y val="4.99340311629765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E2-4B7F-B0CA-07F16C339EB4}"/>
                </c:ext>
              </c:extLst>
            </c:dLbl>
            <c:dLbl>
              <c:idx val="3"/>
              <c:layout>
                <c:manualLayout>
                  <c:x val="2.9056940312367451E-2"/>
                  <c:y val="-3.887421753016989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E2-4B7F-B0CA-07F16C339EB4}"/>
                </c:ext>
              </c:extLst>
            </c:dLbl>
            <c:dLbl>
              <c:idx val="4"/>
              <c:layout>
                <c:manualLayout>
                  <c:x val="1.7443029901636285E-2"/>
                  <c:y val="8.717196488522920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E2-4B7F-B0CA-07F16C339EB4}"/>
                </c:ext>
              </c:extLst>
            </c:dLbl>
            <c:dLbl>
              <c:idx val="5"/>
              <c:layout>
                <c:manualLayout>
                  <c:x val="2.7970277079850978E-2"/>
                  <c:y val="9.981376709415165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E2-4B7F-B0CA-07F16C339EB4}"/>
                </c:ext>
              </c:extLst>
            </c:dLbl>
            <c:dLbl>
              <c:idx val="6"/>
              <c:layout>
                <c:manualLayout>
                  <c:x val="2.7037274546289167E-2"/>
                  <c:y val="-8.509605133806864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E2-4B7F-B0CA-07F16C339EB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'NOV08'!$E$8:$E$14</c:f>
              <c:numCache>
                <c:formatCode>General</c:formatCode>
                <c:ptCount val="7"/>
                <c:pt idx="0">
                  <c:v>91</c:v>
                </c:pt>
                <c:pt idx="1">
                  <c:v>34</c:v>
                </c:pt>
                <c:pt idx="2">
                  <c:v>60</c:v>
                </c:pt>
                <c:pt idx="3">
                  <c:v>208</c:v>
                </c:pt>
                <c:pt idx="4">
                  <c:v>87</c:v>
                </c:pt>
                <c:pt idx="5">
                  <c:v>100</c:v>
                </c:pt>
                <c:pt idx="6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EE2-4B7F-B0CA-07F16C339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44640"/>
        <c:axId val="-752237024"/>
        <c:axId val="0"/>
      </c:bar3DChart>
      <c:catAx>
        <c:axId val="-75224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37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4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876588548961026"/>
          <c:w val="0.95192052024424789"/>
          <c:h val="0.986198167916757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87-4A52-B92F-0BEB25B6816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87-4A52-B92F-0BEB25B6816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7-4A52-B92F-0BEB25B6816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7-4A52-B92F-0BEB25B6816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7-4A52-B92F-0BEB25B6816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7-4A52-B92F-0BEB25B6816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7-4A52-B92F-0BEB25B6816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87-4A52-B92F-0BEB25B6816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'JAN21'!$C$8:$C$10</c:f>
              <c:numCache>
                <c:formatCode>#,##0</c:formatCode>
                <c:ptCount val="3"/>
                <c:pt idx="0">
                  <c:v>731</c:v>
                </c:pt>
                <c:pt idx="1">
                  <c:v>316</c:v>
                </c:pt>
                <c:pt idx="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87-4A52-B92F-0BEB25B6816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87-4A52-B92F-0BEB25B6816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87-4A52-B92F-0BEB25B6816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87-4A52-B92F-0BEB25B6816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87-4A52-B92F-0BEB25B6816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87-4A52-B92F-0BEB25B6816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87-4A52-B92F-0BEB25B6816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87-4A52-B92F-0BEB25B6816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87-4A52-B92F-0BEB25B6816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'JAN21'!$D$8:$D$10</c:f>
              <c:numCache>
                <c:formatCode>#,##0</c:formatCode>
                <c:ptCount val="3"/>
                <c:pt idx="0">
                  <c:v>316</c:v>
                </c:pt>
                <c:pt idx="1">
                  <c:v>112</c:v>
                </c:pt>
                <c:pt idx="2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87-4A52-B92F-0BEB25B68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47984"/>
        <c:axId val="-692647440"/>
        <c:axId val="0"/>
      </c:bar3DChart>
      <c:catAx>
        <c:axId val="-69264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7984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F6-4D5F-B9A4-63EC0A6F462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6-4D5F-B9A4-63EC0A6F462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6-4D5F-B9A4-63EC0A6F462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6-4D5F-B9A4-63EC0A6F462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6-4D5F-B9A4-63EC0A6F462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6-4D5F-B9A4-63EC0A6F462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6-4D5F-B9A4-63EC0A6F462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6-4D5F-B9A4-63EC0A6F462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'FEV21'!$C$8:$C$10</c:f>
              <c:numCache>
                <c:formatCode>#,##0</c:formatCode>
                <c:ptCount val="3"/>
                <c:pt idx="0">
                  <c:v>1587</c:v>
                </c:pt>
                <c:pt idx="1">
                  <c:v>258</c:v>
                </c:pt>
                <c:pt idx="2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F6-4D5F-B9A4-63EC0A6F462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6-4D5F-B9A4-63EC0A6F462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F6-4D5F-B9A4-63EC0A6F462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F6-4D5F-B9A4-63EC0A6F462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F6-4D5F-B9A4-63EC0A6F462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F6-4D5F-B9A4-63EC0A6F462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F6-4D5F-B9A4-63EC0A6F462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F6-4D5F-B9A4-63EC0A6F462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F6-4D5F-B9A4-63EC0A6F462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'FEV21'!$D$8:$D$10</c:f>
              <c:numCache>
                <c:formatCode>#,##0</c:formatCode>
                <c:ptCount val="3"/>
                <c:pt idx="0">
                  <c:v>1100</c:v>
                </c:pt>
                <c:pt idx="1">
                  <c:v>1463</c:v>
                </c:pt>
                <c:pt idx="2">
                  <c:v>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6F6-4D5F-B9A4-63EC0A6F4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45264"/>
        <c:axId val="-692639280"/>
        <c:axId val="0"/>
      </c:bar3DChart>
      <c:catAx>
        <c:axId val="-69264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3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3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5264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1-40C2-9DC6-5AFFAF7C30A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1-40C2-9DC6-5AFFAF7C30A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1-40C2-9DC6-5AFFAF7C30A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1-40C2-9DC6-5AFFAF7C30A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1-40C2-9DC6-5AFFAF7C30A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1-40C2-9DC6-5AFFAF7C30A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1-40C2-9DC6-5AFFAF7C30A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1-40C2-9DC6-5AFFAF7C30A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'MAR21'!$C$8:$C$10</c:f>
              <c:numCache>
                <c:formatCode>#,##0</c:formatCode>
                <c:ptCount val="3"/>
                <c:pt idx="0">
                  <c:v>1685</c:v>
                </c:pt>
                <c:pt idx="1">
                  <c:v>426</c:v>
                </c:pt>
                <c:pt idx="2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31-40C2-9DC6-5AFFAF7C30A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1-40C2-9DC6-5AFFAF7C30A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1-40C2-9DC6-5AFFAF7C30A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1-40C2-9DC6-5AFFAF7C30A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1-40C2-9DC6-5AFFAF7C30A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1-40C2-9DC6-5AFFAF7C30A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31-40C2-9DC6-5AFFAF7C30A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31-40C2-9DC6-5AFFAF7C30A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1-40C2-9DC6-5AFFAF7C30A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'MAR21'!$D$8:$D$10</c:f>
              <c:numCache>
                <c:formatCode>#,##0</c:formatCode>
                <c:ptCount val="3"/>
                <c:pt idx="0">
                  <c:v>1015</c:v>
                </c:pt>
                <c:pt idx="1">
                  <c:v>1318</c:v>
                </c:pt>
                <c:pt idx="2">
                  <c:v>1443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131-40C2-9DC6-5AFFAF7C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5392"/>
        <c:axId val="-692638736"/>
        <c:axId val="0"/>
      </c:bar3DChart>
      <c:catAx>
        <c:axId val="-69266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38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3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539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8B-4532-99AA-CC846ECB40E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8B-4532-99AA-CC846ECB40E8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8B-4532-99AA-CC846ECB40E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8B-4532-99AA-CC846ECB40E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8B-4532-99AA-CC846ECB40E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8B-4532-99AA-CC846ECB40E8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8B-4532-99AA-CC846ECB40E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8B-4532-99AA-CC846ECB40E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'ABR21'!$C$8:$C$10</c:f>
              <c:numCache>
                <c:formatCode>#,##0</c:formatCode>
                <c:ptCount val="3"/>
                <c:pt idx="0">
                  <c:v>831</c:v>
                </c:pt>
                <c:pt idx="1">
                  <c:v>837</c:v>
                </c:pt>
                <c:pt idx="2">
                  <c:v>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8B-4532-99AA-CC846ECB40E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8B-4532-99AA-CC846ECB40E8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8B-4532-99AA-CC846ECB40E8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8B-4532-99AA-CC846ECB40E8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8B-4532-99AA-CC846ECB40E8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8B-4532-99AA-CC846ECB40E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8B-4532-99AA-CC846ECB40E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8B-4532-99AA-CC846ECB40E8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8B-4532-99AA-CC846ECB40E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'ABR21'!$D$8:$D$10</c:f>
              <c:numCache>
                <c:formatCode>#,##0</c:formatCode>
                <c:ptCount val="3"/>
                <c:pt idx="0">
                  <c:v>939</c:v>
                </c:pt>
                <c:pt idx="1">
                  <c:v>1222</c:v>
                </c:pt>
                <c:pt idx="2">
                  <c:v>1158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8B-4532-99AA-CC846ECB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44176"/>
        <c:axId val="-692646896"/>
        <c:axId val="0"/>
      </c:bar3DChart>
      <c:catAx>
        <c:axId val="-69264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6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417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6-4EFC-AF77-DEE7FD30982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6-4EFC-AF77-DEE7FD30982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6-4EFC-AF77-DEE7FD30982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6-4EFC-AF77-DEE7FD30982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56-4EFC-AF77-DEE7FD30982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56-4EFC-AF77-DEE7FD30982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56-4EFC-AF77-DEE7FD30982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56-4EFC-AF77-DEE7FD30982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'MAI21'!$C$8:$C$10</c:f>
              <c:numCache>
                <c:formatCode>#,##0</c:formatCode>
                <c:ptCount val="3"/>
                <c:pt idx="0">
                  <c:v>837</c:v>
                </c:pt>
                <c:pt idx="1">
                  <c:v>811</c:v>
                </c:pt>
                <c:pt idx="2">
                  <c:v>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56-4EFC-AF77-DEE7FD309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56-4EFC-AF77-DEE7FD30982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56-4EFC-AF77-DEE7FD30982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56-4EFC-AF77-DEE7FD30982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56-4EFC-AF77-DEE7FD30982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56-4EFC-AF77-DEE7FD30982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56-4EFC-AF77-DEE7FD30982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56-4EFC-AF77-DEE7FD30982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56-4EFC-AF77-DEE7FD30982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'MAI21'!$D$8:$D$10</c:f>
              <c:numCache>
                <c:formatCode>#,##0</c:formatCode>
                <c:ptCount val="3"/>
                <c:pt idx="0">
                  <c:v>1096</c:v>
                </c:pt>
                <c:pt idx="1">
                  <c:v>1183</c:v>
                </c:pt>
                <c:pt idx="2">
                  <c:v>2116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956-4EFC-AF77-DEE7FD309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4848"/>
        <c:axId val="-692664304"/>
        <c:axId val="0"/>
      </c:bar3DChart>
      <c:catAx>
        <c:axId val="-69266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4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48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0-4C84-A4C1-D8339D9AE8C4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20-4C84-A4C1-D8339D9AE8C4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20-4C84-A4C1-D8339D9AE8C4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20-4C84-A4C1-D8339D9AE8C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20-4C84-A4C1-D8339D9AE8C4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20-4C84-A4C1-D8339D9AE8C4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20-4C84-A4C1-D8339D9AE8C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20-4C84-A4C1-D8339D9AE8C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'JUN21'!$C$8:$C$10</c:f>
              <c:numCache>
                <c:formatCode>#,##0</c:formatCode>
                <c:ptCount val="3"/>
                <c:pt idx="0">
                  <c:v>1869</c:v>
                </c:pt>
                <c:pt idx="1">
                  <c:v>205</c:v>
                </c:pt>
                <c:pt idx="2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20-4C84-A4C1-D8339D9AE8C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20-4C84-A4C1-D8339D9AE8C4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20-4C84-A4C1-D8339D9AE8C4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20-4C84-A4C1-D8339D9AE8C4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20-4C84-A4C1-D8339D9AE8C4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20-4C84-A4C1-D8339D9AE8C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20-4C84-A4C1-D8339D9AE8C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20-4C84-A4C1-D8339D9AE8C4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20-4C84-A4C1-D8339D9AE8C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'JUN21'!$D$8:$D$10</c:f>
              <c:numCache>
                <c:formatCode>#,##0</c:formatCode>
                <c:ptCount val="3"/>
                <c:pt idx="0">
                  <c:v>1104</c:v>
                </c:pt>
                <c:pt idx="1">
                  <c:v>1059</c:v>
                </c:pt>
                <c:pt idx="2">
                  <c:v>1643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820-4C84-A4C1-D8339D9A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3216"/>
        <c:axId val="-692646352"/>
        <c:axId val="0"/>
      </c:bar3DChart>
      <c:catAx>
        <c:axId val="-69266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6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4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32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'1ºSemestre2021'!$C$5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1D-47E4-8071-BC18CB2CF346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1D-47E4-8071-BC18CB2CF346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D-47E4-8071-BC18CB2CF34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D-47E4-8071-BC18CB2CF346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D-47E4-8071-BC18CB2CF346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D-47E4-8071-BC18CB2CF34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D-47E4-8071-BC18CB2CF34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'1ºSemestre2021'!$A$6:$A$9</c:f>
              <c:strCache>
                <c:ptCount val="4"/>
                <c:pt idx="1">
                  <c:v>1ª Turma Recursal</c:v>
                </c:pt>
                <c:pt idx="2">
                  <c:v>2ª Turma Recursal</c:v>
                </c:pt>
                <c:pt idx="3">
                  <c:v>3ª Turma Recursal</c:v>
                </c:pt>
              </c:strCache>
            </c:strRef>
          </c:cat>
          <c:val>
            <c:numRef>
              <c:f>'1ºSemestre2021'!$C$6:$C$9</c:f>
              <c:numCache>
                <c:formatCode>#,##0</c:formatCode>
                <c:ptCount val="4"/>
                <c:pt idx="1">
                  <c:v>7540</c:v>
                </c:pt>
                <c:pt idx="2">
                  <c:v>2853</c:v>
                </c:pt>
                <c:pt idx="3">
                  <c:v>2741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1D-47E4-8071-BC18CB2CF346}"/>
            </c:ext>
          </c:extLst>
        </c:ser>
        <c:ser>
          <c:idx val="1"/>
          <c:order val="1"/>
          <c:tx>
            <c:strRef>
              <c:f>'1ºSemestre2021'!$D$5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D-47E4-8071-BC18CB2CF346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D-47E4-8071-BC18CB2CF346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D-47E4-8071-BC18CB2CF346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D-47E4-8071-BC18CB2CF346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1D-47E4-8071-BC18CB2CF346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1D-47E4-8071-BC18CB2CF34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1D-47E4-8071-BC18CB2CF346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1D-47E4-8071-BC18CB2CF346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1D-47E4-8071-BC18CB2CF34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'1ºSemestre2021'!$A$6:$A$9</c:f>
              <c:strCache>
                <c:ptCount val="4"/>
                <c:pt idx="1">
                  <c:v>1ª Turma Recursal</c:v>
                </c:pt>
                <c:pt idx="2">
                  <c:v>2ª Turma Recursal</c:v>
                </c:pt>
                <c:pt idx="3">
                  <c:v>3ª Turma Recursal</c:v>
                </c:pt>
              </c:strCache>
            </c:strRef>
          </c:cat>
          <c:val>
            <c:numRef>
              <c:f>'1ºSemestre2021'!$D$6:$D$9</c:f>
              <c:numCache>
                <c:formatCode>#,##0</c:formatCode>
                <c:ptCount val="4"/>
                <c:pt idx="1">
                  <c:v>5570</c:v>
                </c:pt>
                <c:pt idx="2">
                  <c:v>6357</c:v>
                </c:pt>
                <c:pt idx="3">
                  <c:v>7851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31D-47E4-8071-BC18CB2CF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43088"/>
        <c:axId val="-692662672"/>
        <c:axId val="0"/>
      </c:bar3DChart>
      <c:catAx>
        <c:axId val="-69264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266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430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F-4D3B-9917-9B51FC68B67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F-4D3B-9917-9B51FC68B67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F-4D3B-9917-9B51FC68B67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F-4D3B-9917-9B51FC68B67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F-4D3B-9917-9B51FC68B67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F-4D3B-9917-9B51FC68B67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F-4D3B-9917-9B51FC68B67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F-4D3B-9917-9B51FC68B67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'JUL21'!$C$8:$C$10</c:f>
              <c:numCache>
                <c:formatCode>#,##0</c:formatCode>
                <c:ptCount val="3"/>
                <c:pt idx="0">
                  <c:v>1103</c:v>
                </c:pt>
                <c:pt idx="1">
                  <c:v>406</c:v>
                </c:pt>
                <c:pt idx="2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FF-4D3B-9917-9B51FC68B67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F-4D3B-9917-9B51FC68B67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F-4D3B-9917-9B51FC68B67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F-4D3B-9917-9B51FC68B67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F-4D3B-9917-9B51FC68B67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FF-4D3B-9917-9B51FC68B67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F-4D3B-9917-9B51FC68B67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F-4D3B-9917-9B51FC68B67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F-4D3B-9917-9B51FC68B67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'JUL21'!$D$8:$D$10</c:f>
              <c:numCache>
                <c:formatCode>#,##0</c:formatCode>
                <c:ptCount val="3"/>
                <c:pt idx="0">
                  <c:v>1084</c:v>
                </c:pt>
                <c:pt idx="1">
                  <c:v>739</c:v>
                </c:pt>
                <c:pt idx="2">
                  <c:v>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EFF-4D3B-9917-9B51FC68B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92661040"/>
        <c:axId val="-689963520"/>
        <c:axId val="0"/>
      </c:bar3DChart>
      <c:catAx>
        <c:axId val="-69266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3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6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9266104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22-466A-BD10-3ADB36E3EDA7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2-466A-BD10-3ADB36E3EDA7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2-466A-BD10-3ADB36E3EDA7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2-466A-BD10-3ADB36E3EDA7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2-466A-BD10-3ADB36E3EDA7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2-466A-BD10-3ADB36E3EDA7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2-466A-BD10-3ADB36E3EDA7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2-466A-BD10-3ADB36E3EDA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'AGO21'!$C$8:$C$10</c:f>
              <c:numCache>
                <c:formatCode>#,##0</c:formatCode>
                <c:ptCount val="3"/>
                <c:pt idx="0">
                  <c:v>1286</c:v>
                </c:pt>
                <c:pt idx="1">
                  <c:v>481</c:v>
                </c:pt>
                <c:pt idx="2">
                  <c:v>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22-466A-BD10-3ADB36E3EDA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2-466A-BD10-3ADB36E3EDA7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2-466A-BD10-3ADB36E3EDA7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22-466A-BD10-3ADB36E3EDA7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22-466A-BD10-3ADB36E3EDA7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2-466A-BD10-3ADB36E3EDA7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2-466A-BD10-3ADB36E3EDA7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22-466A-BD10-3ADB36E3EDA7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22-466A-BD10-3ADB36E3EDA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'AGO21'!$D$8:$D$10</c:f>
              <c:numCache>
                <c:formatCode>#,##0</c:formatCode>
                <c:ptCount val="3"/>
                <c:pt idx="0">
                  <c:v>943</c:v>
                </c:pt>
                <c:pt idx="1">
                  <c:v>1700</c:v>
                </c:pt>
                <c:pt idx="2">
                  <c:v>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122-466A-BD10-3ADB36E3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78752"/>
        <c:axId val="-689970592"/>
        <c:axId val="0"/>
      </c:bar3DChart>
      <c:catAx>
        <c:axId val="-68997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0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875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4F-438F-8FF6-61712C2D307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4F-438F-8FF6-61712C2D307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4F-438F-8FF6-61712C2D307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F-438F-8FF6-61712C2D307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F-438F-8FF6-61712C2D307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4F-438F-8FF6-61712C2D307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4F-438F-8FF6-61712C2D307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4F-438F-8FF6-61712C2D307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'SET21'!$C$8:$C$10</c:f>
              <c:numCache>
                <c:formatCode>#,##0</c:formatCode>
                <c:ptCount val="3"/>
                <c:pt idx="0">
                  <c:v>1290</c:v>
                </c:pt>
                <c:pt idx="1">
                  <c:v>324</c:v>
                </c:pt>
                <c:pt idx="2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4F-438F-8FF6-61712C2D307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4F-438F-8FF6-61712C2D307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4F-438F-8FF6-61712C2D307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4F-438F-8FF6-61712C2D307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4F-438F-8FF6-61712C2D307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4F-438F-8FF6-61712C2D307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4F-438F-8FF6-61712C2D307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4F-438F-8FF6-61712C2D307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4F-438F-8FF6-61712C2D307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'SET21'!$D$8:$D$10</c:f>
              <c:numCache>
                <c:formatCode>#,##0</c:formatCode>
                <c:ptCount val="3"/>
                <c:pt idx="0">
                  <c:v>1053</c:v>
                </c:pt>
                <c:pt idx="1">
                  <c:v>826</c:v>
                </c:pt>
                <c:pt idx="2">
                  <c:v>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04F-438F-8FF6-61712C2D3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3728"/>
        <c:axId val="-689948288"/>
        <c:axId val="0"/>
      </c:bar3DChart>
      <c:catAx>
        <c:axId val="-68995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48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4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372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9.32309252475795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4-4E15-B31F-8C1D82125E9B}"/>
                </c:ext>
              </c:extLst>
            </c:dLbl>
            <c:dLbl>
              <c:idx val="1"/>
              <c:layout>
                <c:manualLayout>
                  <c:x val="2.1242671768832576E-3"/>
                  <c:y val="1.768201476704808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4-4E15-B31F-8C1D82125E9B}"/>
                </c:ext>
              </c:extLst>
            </c:dLbl>
            <c:dLbl>
              <c:idx val="2"/>
              <c:layout>
                <c:manualLayout>
                  <c:x val="2.9160490452712321E-3"/>
                  <c:y val="8.57716638547285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4-4E15-B31F-8C1D82125E9B}"/>
                </c:ext>
              </c:extLst>
            </c:dLbl>
            <c:dLbl>
              <c:idx val="3"/>
              <c:layout>
                <c:manualLayout>
                  <c:x val="-2.9677365095717931E-3"/>
                  <c:y val="-1.83276701642205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4-4E15-B31F-8C1D82125E9B}"/>
                </c:ext>
              </c:extLst>
            </c:dLbl>
            <c:dLbl>
              <c:idx val="4"/>
              <c:layout>
                <c:manualLayout>
                  <c:x val="3.1644992974009141E-3"/>
                  <c:y val="1.790369005919400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4-4E15-B31F-8C1D82125E9B}"/>
                </c:ext>
              </c:extLst>
            </c:dLbl>
            <c:dLbl>
              <c:idx val="5"/>
              <c:layout>
                <c:manualLayout>
                  <c:x val="1.196678686192254E-2"/>
                  <c:y val="-6.3466027044577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4-4E15-B31F-8C1D82125E9B}"/>
                </c:ext>
              </c:extLst>
            </c:dLbl>
            <c:dLbl>
              <c:idx val="6"/>
              <c:layout>
                <c:manualLayout>
                  <c:x val="1.1423455245664304E-2"/>
                  <c:y val="5.71957051577358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64-4E15-B31F-8C1D82125E9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Geral2003!$D$8:$D$14</c:f>
              <c:numCache>
                <c:formatCode>General</c:formatCode>
                <c:ptCount val="7"/>
                <c:pt idx="0">
                  <c:v>391</c:v>
                </c:pt>
                <c:pt idx="1">
                  <c:v>174</c:v>
                </c:pt>
                <c:pt idx="2">
                  <c:v>189</c:v>
                </c:pt>
                <c:pt idx="3">
                  <c:v>345</c:v>
                </c:pt>
                <c:pt idx="4">
                  <c:v>234</c:v>
                </c:pt>
                <c:pt idx="5">
                  <c:v>282</c:v>
                </c:pt>
                <c:pt idx="6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64-4E15-B31F-8C1D82125E9B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2.66491135265300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4-4E15-B31F-8C1D82125E9B}"/>
                </c:ext>
              </c:extLst>
            </c:dLbl>
            <c:dLbl>
              <c:idx val="1"/>
              <c:layout>
                <c:manualLayout>
                  <c:x val="1.6792468698422092E-2"/>
                  <c:y val="3.88505020563502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64-4E15-B31F-8C1D82125E9B}"/>
                </c:ext>
              </c:extLst>
            </c:dLbl>
            <c:dLbl>
              <c:idx val="2"/>
              <c:layout>
                <c:manualLayout>
                  <c:x val="1.4913848385774253E-2"/>
                  <c:y val="1.3267042791551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64-4E15-B31F-8C1D82125E9B}"/>
                </c:ext>
              </c:extLst>
            </c:dLbl>
            <c:dLbl>
              <c:idx val="3"/>
              <c:layout>
                <c:manualLayout>
                  <c:x val="2.9056765100624059E-2"/>
                  <c:y val="-8.5751833642415976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64-4E15-B31F-8C1D82125E9B}"/>
                </c:ext>
              </c:extLst>
            </c:dLbl>
            <c:dLbl>
              <c:idx val="4"/>
              <c:layout>
                <c:manualLayout>
                  <c:x val="1.7832525607196247E-2"/>
                  <c:y val="8.92698228866544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64-4E15-B31F-8C1D82125E9B}"/>
                </c:ext>
              </c:extLst>
            </c:dLbl>
            <c:dLbl>
              <c:idx val="5"/>
              <c:layout>
                <c:manualLayout>
                  <c:x val="2.7970101868107587E-2"/>
                  <c:y val="8.731139060441435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64-4E15-B31F-8C1D82125E9B}"/>
                </c:ext>
              </c:extLst>
            </c:dLbl>
            <c:dLbl>
              <c:idx val="6"/>
              <c:layout>
                <c:manualLayout>
                  <c:x val="2.742677025184935E-2"/>
                  <c:y val="-4.29178233328935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64-4E15-B31F-8C1D82125E9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Geral2003!$E$8:$E$14</c:f>
              <c:numCache>
                <c:formatCode>General</c:formatCode>
                <c:ptCount val="7"/>
                <c:pt idx="0">
                  <c:v>250</c:v>
                </c:pt>
                <c:pt idx="1">
                  <c:v>167</c:v>
                </c:pt>
                <c:pt idx="2">
                  <c:v>227</c:v>
                </c:pt>
                <c:pt idx="3">
                  <c:v>332</c:v>
                </c:pt>
                <c:pt idx="4">
                  <c:v>292</c:v>
                </c:pt>
                <c:pt idx="5">
                  <c:v>239</c:v>
                </c:pt>
                <c:pt idx="6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664-4E15-B31F-8C1D82125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03512560"/>
        <c:axId val="-1003511472"/>
        <c:axId val="0"/>
      </c:bar3DChart>
      <c:catAx>
        <c:axId val="-100351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1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003511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12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2628456403666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23-4052-8124-98A20A8888C0}"/>
                </c:ext>
              </c:extLst>
            </c:dLbl>
            <c:dLbl>
              <c:idx val="1"/>
              <c:layout>
                <c:manualLayout>
                  <c:x val="2.2316719755824809E-3"/>
                  <c:y val="8.37268273578073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23-4052-8124-98A20A8888C0}"/>
                </c:ext>
              </c:extLst>
            </c:dLbl>
            <c:dLbl>
              <c:idx val="2"/>
              <c:layout>
                <c:manualLayout>
                  <c:x val="3.0232786322270076E-3"/>
                  <c:y val="-1.77888926339229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23-4052-8124-98A20A8888C0}"/>
                </c:ext>
              </c:extLst>
            </c:dLbl>
            <c:dLbl>
              <c:idx val="3"/>
              <c:layout>
                <c:manualLayout>
                  <c:x val="-2.7529269121733743E-3"/>
                  <c:y val="-3.35340376644426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23-4052-8124-98A20A8888C0}"/>
                </c:ext>
              </c:extLst>
            </c:dLbl>
            <c:dLbl>
              <c:idx val="4"/>
              <c:layout>
                <c:manualLayout>
                  <c:x val="3.1644992974009141E-3"/>
                  <c:y val="1.58665247333942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23-4052-8124-98A20A8888C0}"/>
                </c:ext>
              </c:extLst>
            </c:dLbl>
            <c:dLbl>
              <c:idx val="5"/>
              <c:layout>
                <c:manualLayout>
                  <c:x val="1.2074191660621875E-2"/>
                  <c:y val="-1.500511464285822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23-4052-8124-98A20A8888C0}"/>
                </c:ext>
              </c:extLst>
            </c:dLbl>
            <c:dLbl>
              <c:idx val="6"/>
              <c:layout>
                <c:manualLayout>
                  <c:x val="1.1530860044363749E-2"/>
                  <c:y val="-6.34042470178918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23-4052-8124-98A20A8888C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'DEZ08'!$D$8:$D$14</c:f>
              <c:numCache>
                <c:formatCode>General</c:formatCode>
                <c:ptCount val="7"/>
                <c:pt idx="0">
                  <c:v>101</c:v>
                </c:pt>
                <c:pt idx="1">
                  <c:v>25</c:v>
                </c:pt>
                <c:pt idx="2">
                  <c:v>83</c:v>
                </c:pt>
                <c:pt idx="3">
                  <c:v>5</c:v>
                </c:pt>
                <c:pt idx="4">
                  <c:v>121</c:v>
                </c:pt>
                <c:pt idx="5">
                  <c:v>56</c:v>
                </c:pt>
                <c:pt idx="6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23-4052-8124-98A20A8888C0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1.47060456359269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23-4052-8124-98A20A8888C0}"/>
                </c:ext>
              </c:extLst>
            </c:dLbl>
            <c:dLbl>
              <c:idx val="1"/>
              <c:layout>
                <c:manualLayout>
                  <c:x val="1.6402797781118517E-2"/>
                  <c:y val="-9.06929800157941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23-4052-8124-98A20A8888C0}"/>
                </c:ext>
              </c:extLst>
            </c:dLbl>
            <c:dLbl>
              <c:idx val="2"/>
              <c:layout>
                <c:manualLayout>
                  <c:x val="1.4524177468470678E-2"/>
                  <c:y val="4.098667035175374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23-4052-8124-98A20A8888C0}"/>
                </c:ext>
              </c:extLst>
            </c:dLbl>
            <c:dLbl>
              <c:idx val="3"/>
              <c:layout>
                <c:manualLayout>
                  <c:x val="2.9056765100624059E-2"/>
                  <c:y val="7.3045334239938857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23-4052-8124-98A20A8888C0}"/>
                </c:ext>
              </c:extLst>
            </c:dLbl>
            <c:dLbl>
              <c:idx val="4"/>
              <c:layout>
                <c:manualLayout>
                  <c:x val="1.7442854689892894E-2"/>
                  <c:y val="5.496005845505506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23-4052-8124-98A20A8888C0}"/>
                </c:ext>
              </c:extLst>
            </c:dLbl>
            <c:dLbl>
              <c:idx val="5"/>
              <c:layout>
                <c:manualLayout>
                  <c:x val="2.7580430950804011E-2"/>
                  <c:y val="-2.115956841276229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23-4052-8124-98A20A8888C0}"/>
                </c:ext>
              </c:extLst>
            </c:dLbl>
            <c:dLbl>
              <c:idx val="6"/>
              <c:layout>
                <c:manualLayout>
                  <c:x val="2.7037099334545775E-2"/>
                  <c:y val="-8.8506144965843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23-4052-8124-98A20A8888C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'DEZ08'!$E$8:$E$14</c:f>
              <c:numCache>
                <c:formatCode>General</c:formatCode>
                <c:ptCount val="7"/>
                <c:pt idx="0">
                  <c:v>136</c:v>
                </c:pt>
                <c:pt idx="1">
                  <c:v>87</c:v>
                </c:pt>
                <c:pt idx="2">
                  <c:v>25</c:v>
                </c:pt>
                <c:pt idx="3">
                  <c:v>150</c:v>
                </c:pt>
                <c:pt idx="4">
                  <c:v>54</c:v>
                </c:pt>
                <c:pt idx="5">
                  <c:v>96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623-4052-8124-98A20A888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43552"/>
        <c:axId val="-748810464"/>
        <c:axId val="0"/>
      </c:bar3DChart>
      <c:catAx>
        <c:axId val="-75224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0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10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3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C-44A0-98A5-A36C4EDD5B9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C-44A0-98A5-A36C4EDD5B96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0C-44A0-98A5-A36C4EDD5B9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0C-44A0-98A5-A36C4EDD5B9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0C-44A0-98A5-A36C4EDD5B9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0C-44A0-98A5-A36C4EDD5B96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0C-44A0-98A5-A36C4EDD5B9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0C-44A0-98A5-A36C4EDD5B9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'OUT21'!$C$8:$C$10</c:f>
              <c:numCache>
                <c:formatCode>#,##0</c:formatCode>
                <c:ptCount val="3"/>
                <c:pt idx="0">
                  <c:v>889</c:v>
                </c:pt>
                <c:pt idx="1">
                  <c:v>412</c:v>
                </c:pt>
                <c:pt idx="2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C-44A0-98A5-A36C4EDD5B9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0C-44A0-98A5-A36C4EDD5B96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0C-44A0-98A5-A36C4EDD5B96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0C-44A0-98A5-A36C4EDD5B96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0C-44A0-98A5-A36C4EDD5B96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0C-44A0-98A5-A36C4EDD5B9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0C-44A0-98A5-A36C4EDD5B9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0C-44A0-98A5-A36C4EDD5B96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0C-44A0-98A5-A36C4EDD5B9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'OUT21'!$D$8:$D$10</c:f>
              <c:numCache>
                <c:formatCode>#,##0</c:formatCode>
                <c:ptCount val="3"/>
                <c:pt idx="0">
                  <c:v>1150</c:v>
                </c:pt>
                <c:pt idx="1">
                  <c:v>1721</c:v>
                </c:pt>
                <c:pt idx="2">
                  <c:v>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10C-44A0-98A5-A36C4EDD5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79296"/>
        <c:axId val="-689970048"/>
        <c:axId val="0"/>
      </c:bar3DChart>
      <c:catAx>
        <c:axId val="-68997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929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C8-44E6-94E2-E0B4739EC027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C8-44E6-94E2-E0B4739EC027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C8-44E6-94E2-E0B4739EC027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C8-44E6-94E2-E0B4739EC027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C8-44E6-94E2-E0B4739EC027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C8-44E6-94E2-E0B4739EC027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C8-44E6-94E2-E0B4739EC027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C8-44E6-94E2-E0B4739EC02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'NOV21'!$C$8:$C$10</c:f>
              <c:numCache>
                <c:formatCode>#,##0</c:formatCode>
                <c:ptCount val="3"/>
                <c:pt idx="0">
                  <c:v>1291</c:v>
                </c:pt>
                <c:pt idx="1">
                  <c:v>312</c:v>
                </c:pt>
                <c:pt idx="2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C8-44E6-94E2-E0B4739EC02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C8-44E6-94E2-E0B4739EC027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C8-44E6-94E2-E0B4739EC027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C8-44E6-94E2-E0B4739EC027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C8-44E6-94E2-E0B4739EC027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C8-44E6-94E2-E0B4739EC027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C8-44E6-94E2-E0B4739EC027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C8-44E6-94E2-E0B4739EC027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C8-44E6-94E2-E0B4739EC02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'NOV21'!$D$8:$D$10</c:f>
              <c:numCache>
                <c:formatCode>#,##0</c:formatCode>
                <c:ptCount val="3"/>
                <c:pt idx="0">
                  <c:v>692</c:v>
                </c:pt>
                <c:pt idx="1">
                  <c:v>957</c:v>
                </c:pt>
                <c:pt idx="2">
                  <c:v>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C8-44E6-94E2-E0B4739EC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0464"/>
        <c:axId val="-689962432"/>
        <c:axId val="0"/>
      </c:bar3DChart>
      <c:catAx>
        <c:axId val="-68995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6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0464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D4-4B7A-89A1-EB64AD156C8B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4-4B7A-89A1-EB64AD156C8B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D4-4B7A-89A1-EB64AD156C8B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4-4B7A-89A1-EB64AD156C8B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4-4B7A-89A1-EB64AD156C8B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4-4B7A-89A1-EB64AD156C8B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D4-4B7A-89A1-EB64AD156C8B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D4-4B7A-89A1-EB64AD156C8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'DEZ21'!$C$8:$C$10</c:f>
              <c:numCache>
                <c:formatCode>#,##0</c:formatCode>
                <c:ptCount val="3"/>
                <c:pt idx="0">
                  <c:v>319</c:v>
                </c:pt>
                <c:pt idx="1">
                  <c:v>468</c:v>
                </c:pt>
                <c:pt idx="2">
                  <c:v>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D4-4B7A-89A1-EB64AD156C8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D4-4B7A-89A1-EB64AD156C8B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D4-4B7A-89A1-EB64AD156C8B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D4-4B7A-89A1-EB64AD156C8B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D4-4B7A-89A1-EB64AD156C8B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D4-4B7A-89A1-EB64AD156C8B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D4-4B7A-89A1-EB64AD156C8B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D4-4B7A-89A1-EB64AD156C8B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D4-4B7A-89A1-EB64AD156C8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'DEZ21'!$A$8:$A$10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'DEZ21'!$D$8:$D$10</c:f>
              <c:numCache>
                <c:formatCode>#,##0</c:formatCode>
                <c:ptCount val="3"/>
                <c:pt idx="0">
                  <c:v>1101</c:v>
                </c:pt>
                <c:pt idx="1">
                  <c:v>752</c:v>
                </c:pt>
                <c:pt idx="2">
                  <c:v>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AD4-4B7A-89A1-EB64AD156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68960"/>
        <c:axId val="-689952096"/>
        <c:axId val="0"/>
      </c:bar3DChart>
      <c:catAx>
        <c:axId val="-68996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896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050" b="1"/>
              <a:t>RECURSOS DISTRIBUÍDOS X RECURSOS JULGADOS</a:t>
            </a:r>
          </a:p>
        </c:rich>
      </c:tx>
      <c:layout>
        <c:manualLayout>
          <c:xMode val="edge"/>
          <c:yMode val="edge"/>
          <c:x val="0.25613476886817721"/>
          <c:y val="2.197874446022116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12102568811536E-2"/>
          <c:y val="7.4412116518222118E-2"/>
          <c:w val="0.92372685894797091"/>
          <c:h val="0.744181747773331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'2ºSemestre2021'!$C$5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F7-42D1-8278-CA27FAAE6411}"/>
                </c:ext>
              </c:extLst>
            </c:dLbl>
            <c:dLbl>
              <c:idx val="2"/>
              <c:layout>
                <c:manualLayout>
                  <c:x val="1.3712596520500215E-2"/>
                  <c:y val="-2.2027656990638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F7-42D1-8278-CA27FAAE6411}"/>
                </c:ext>
              </c:extLst>
            </c:dLbl>
            <c:dLbl>
              <c:idx val="3"/>
              <c:layout>
                <c:manualLayout>
                  <c:x val="1.5369225436080287E-2"/>
                  <c:y val="-4.5968974027500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F7-42D1-8278-CA27FAAE641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F7-42D1-8278-CA27FAAE6411}"/>
                </c:ext>
              </c:extLst>
            </c:dLbl>
            <c:dLbl>
              <c:idx val="5"/>
              <c:layout>
                <c:manualLayout>
                  <c:x val="1.1706265308998858E-2"/>
                  <c:y val="5.9689740275002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F7-42D1-8278-CA27FAAE6411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F7-42D1-8278-CA27FAAE641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F7-42D1-8278-CA27FAAE641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'2ºSemestre2021'!$A$6:$A$9</c:f>
              <c:strCache>
                <c:ptCount val="4"/>
                <c:pt idx="1">
                  <c:v>1ª Turma Recursal</c:v>
                </c:pt>
                <c:pt idx="2">
                  <c:v>2ª Turma Recursal</c:v>
                </c:pt>
                <c:pt idx="3">
                  <c:v>3ª Turma Recursal</c:v>
                </c:pt>
              </c:strCache>
            </c:strRef>
          </c:cat>
          <c:val>
            <c:numRef>
              <c:f>'2ºSemestre2021'!$C$6:$C$9</c:f>
              <c:numCache>
                <c:formatCode>#,##0</c:formatCode>
                <c:ptCount val="4"/>
                <c:pt idx="1">
                  <c:v>6178</c:v>
                </c:pt>
                <c:pt idx="2">
                  <c:v>2403</c:v>
                </c:pt>
                <c:pt idx="3">
                  <c:v>2841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F7-42D1-8278-CA27FAAE6411}"/>
            </c:ext>
          </c:extLst>
        </c:ser>
        <c:ser>
          <c:idx val="1"/>
          <c:order val="1"/>
          <c:tx>
            <c:strRef>
              <c:f>'2ºSemestre2021'!$D$5</c:f>
              <c:strCache>
                <c:ptCount val="1"/>
                <c:pt idx="0">
                  <c:v>Julgados 
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F7-42D1-8278-CA27FAAE6411}"/>
                </c:ext>
              </c:extLst>
            </c:dLbl>
            <c:dLbl>
              <c:idx val="1"/>
              <c:layout>
                <c:manualLayout>
                  <c:x val="2.0460708013820477E-2"/>
                  <c:y val="3.6655306146433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F7-42D1-8278-CA27FAAE6411}"/>
                </c:ext>
              </c:extLst>
            </c:dLbl>
            <c:dLbl>
              <c:idx val="2"/>
              <c:layout>
                <c:manualLayout>
                  <c:x val="1.7757562597853788E-2"/>
                  <c:y val="-2.75473028558006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F7-42D1-8278-CA27FAAE6411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F7-42D1-8278-CA27FAAE6411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F7-42D1-8278-CA27FAAE6411}"/>
                </c:ext>
              </c:extLst>
            </c:dLbl>
            <c:dLbl>
              <c:idx val="5"/>
              <c:layout>
                <c:manualLayout>
                  <c:x val="2.2704592985383357E-2"/>
                  <c:y val="-7.0660477141849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F7-42D1-8278-CA27FAAE641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F7-42D1-8278-CA27FAAE6411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400000" vert="horz"/>
                <a:lstStyle/>
                <a:p>
                  <a:pPr algn="ctr" rtl="1">
                    <a:defRPr sz="105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F7-42D1-8278-CA27FAAE6411}"/>
                </c:ext>
              </c:extLst>
            </c:dLbl>
            <c:dLbl>
              <c:idx val="8"/>
              <c:layout>
                <c:manualLayout>
                  <c:x val="5.80551523947750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F7-42D1-8278-CA27FAAE641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'2ºSemestre2021'!$A$6:$A$9</c:f>
              <c:strCache>
                <c:ptCount val="4"/>
                <c:pt idx="1">
                  <c:v>1ª Turma Recursal</c:v>
                </c:pt>
                <c:pt idx="2">
                  <c:v>2ª Turma Recursal</c:v>
                </c:pt>
                <c:pt idx="3">
                  <c:v>3ª Turma Recursal</c:v>
                </c:pt>
              </c:strCache>
            </c:strRef>
          </c:cat>
          <c:val>
            <c:numRef>
              <c:f>'2ºSemestre2021'!$D$6:$D$9</c:f>
              <c:numCache>
                <c:formatCode>#,##0</c:formatCode>
                <c:ptCount val="4"/>
                <c:pt idx="1">
                  <c:v>6023</c:v>
                </c:pt>
                <c:pt idx="2">
                  <c:v>6695</c:v>
                </c:pt>
                <c:pt idx="3">
                  <c:v>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F7-42D1-8278-CA27FAAE6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72224"/>
        <c:axId val="-689976576"/>
        <c:axId val="0"/>
      </c:bar3DChart>
      <c:catAx>
        <c:axId val="-68997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6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2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03-4C19-B961-D22BC8DAA1A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3-4C19-B961-D22BC8DAA1A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3-4C19-B961-D22BC8DAA1A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3-4C19-B961-D22BC8DAA1A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3-4C19-B961-D22BC8DAA1A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3-4C19-B961-D22BC8DAA1A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3-4C19-B961-D22BC8DAA1A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3-4C19-B961-D22BC8DAA1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'JAN22'!$C$8:$C$10</c:f>
              <c:numCache>
                <c:formatCode>#,##0</c:formatCode>
                <c:ptCount val="3"/>
                <c:pt idx="0">
                  <c:v>368</c:v>
                </c:pt>
                <c:pt idx="1">
                  <c:v>423</c:v>
                </c:pt>
                <c:pt idx="2">
                  <c:v>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03-4C19-B961-D22BC8DAA1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3-4C19-B961-D22BC8DAA1A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3-4C19-B961-D22BC8DAA1A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3-4C19-B961-D22BC8DAA1A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3-4C19-B961-D22BC8DAA1A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3-4C19-B961-D22BC8DAA1A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03-4C19-B961-D22BC8DAA1A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03-4C19-B961-D22BC8DAA1A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3-4C19-B961-D22BC8DAA1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'JAN22'!$D$8:$D$10</c:f>
              <c:numCache>
                <c:formatCode>#,##0</c:formatCode>
                <c:ptCount val="3"/>
                <c:pt idx="0">
                  <c:v>163</c:v>
                </c:pt>
                <c:pt idx="1">
                  <c:v>47</c:v>
                </c:pt>
                <c:pt idx="2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303-4C19-B961-D22BC8DAA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47200"/>
        <c:axId val="-689960800"/>
        <c:axId val="0"/>
      </c:bar3DChart>
      <c:catAx>
        <c:axId val="-68994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0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6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47200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70-417A-9FAF-FF793B3724E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70-417A-9FAF-FF793B3724EE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70-417A-9FAF-FF793B3724E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70-417A-9FAF-FF793B3724E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70-417A-9FAF-FF793B3724E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70-417A-9FAF-FF793B3724E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70-417A-9FAF-FF793B3724E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70-417A-9FAF-FF793B3724E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'FEV22'!$C$8:$C$10</c:f>
              <c:numCache>
                <c:formatCode>#,##0</c:formatCode>
                <c:ptCount val="3"/>
                <c:pt idx="0">
                  <c:v>653</c:v>
                </c:pt>
                <c:pt idx="1">
                  <c:v>545</c:v>
                </c:pt>
                <c:pt idx="2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C70-417A-9FAF-FF793B3724E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70-417A-9FAF-FF793B3724E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70-417A-9FAF-FF793B3724E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70-417A-9FAF-FF793B3724EE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70-417A-9FAF-FF793B3724E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70-417A-9FAF-FF793B3724E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70-417A-9FAF-FF793B3724E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70-417A-9FAF-FF793B3724E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70-417A-9FAF-FF793B3724E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'FEV22'!$D$8:$D$10</c:f>
              <c:numCache>
                <c:formatCode>#,##0</c:formatCode>
                <c:ptCount val="3"/>
                <c:pt idx="0">
                  <c:v>1135</c:v>
                </c:pt>
                <c:pt idx="1">
                  <c:v>689</c:v>
                </c:pt>
                <c:pt idx="2">
                  <c:v>1044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C70-417A-9FAF-FF793B372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60256"/>
        <c:axId val="-689953184"/>
        <c:axId val="0"/>
      </c:bar3DChart>
      <c:catAx>
        <c:axId val="-68996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025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00-443D-876B-95D0D53C537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0-443D-876B-95D0D53C537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0-443D-876B-95D0D53C537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0-443D-876B-95D0D53C537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0-443D-876B-95D0D53C537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0-443D-876B-95D0D53C537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0-443D-876B-95D0D53C537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0-443D-876B-95D0D53C537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'MAR22'!$C$8:$C$10</c:f>
              <c:numCache>
                <c:formatCode>#,##0</c:formatCode>
                <c:ptCount val="3"/>
                <c:pt idx="0">
                  <c:v>853</c:v>
                </c:pt>
                <c:pt idx="1">
                  <c:v>649</c:v>
                </c:pt>
                <c:pt idx="2">
                  <c:v>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00-443D-876B-95D0D53C537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0-443D-876B-95D0D53C537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0-443D-876B-95D0D53C537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0-443D-876B-95D0D53C537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00-443D-876B-95D0D53C537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0-443D-876B-95D0D53C537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00-443D-876B-95D0D53C537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00-443D-876B-95D0D53C537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0-443D-876B-95D0D53C537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'MAR22'!$D$8:$D$10</c:f>
              <c:numCache>
                <c:formatCode>#,##0</c:formatCode>
                <c:ptCount val="3"/>
                <c:pt idx="0">
                  <c:v>1168</c:v>
                </c:pt>
                <c:pt idx="1">
                  <c:v>1313</c:v>
                </c:pt>
                <c:pt idx="2">
                  <c:v>1160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B00-443D-876B-95D0D53C5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67328"/>
        <c:axId val="-689958624"/>
        <c:axId val="0"/>
      </c:bar3DChart>
      <c:catAx>
        <c:axId val="-68996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732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F-43EA-A537-29C681D8B21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F-43EA-A537-29C681D8B21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F-43EA-A537-29C681D8B21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F-43EA-A537-29C681D8B21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F-43EA-A537-29C681D8B21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F-43EA-A537-29C681D8B21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F-43EA-A537-29C681D8B21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F-43EA-A537-29C681D8B21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'ABR22'!$C$8:$C$10</c:f>
              <c:numCache>
                <c:formatCode>#,##0</c:formatCode>
                <c:ptCount val="3"/>
                <c:pt idx="0">
                  <c:v>648</c:v>
                </c:pt>
                <c:pt idx="1">
                  <c:v>531</c:v>
                </c:pt>
                <c:pt idx="2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0F-43EA-A537-29C681D8B21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F-43EA-A537-29C681D8B21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F-43EA-A537-29C681D8B21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F-43EA-A537-29C681D8B21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F-43EA-A537-29C681D8B21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F-43EA-A537-29C681D8B21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F-43EA-A537-29C681D8B21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F-43EA-A537-29C681D8B21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F-43EA-A537-29C681D8B21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'ABR22'!$D$8:$D$10</c:f>
              <c:numCache>
                <c:formatCode>#,##0</c:formatCode>
                <c:ptCount val="3"/>
                <c:pt idx="0">
                  <c:v>1090</c:v>
                </c:pt>
                <c:pt idx="1">
                  <c:v>852</c:v>
                </c:pt>
                <c:pt idx="2">
                  <c:v>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B0F-43EA-A537-29C681D8B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67872"/>
        <c:axId val="-689969504"/>
        <c:axId val="0"/>
      </c:bar3DChart>
      <c:catAx>
        <c:axId val="-68996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6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787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5-40F1-890D-09B87E6552D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5-40F1-890D-09B87E6552D0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5-40F1-890D-09B87E6552D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5-40F1-890D-09B87E6552D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5-40F1-890D-09B87E6552D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5-40F1-890D-09B87E6552D0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5-40F1-890D-09B87E6552D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5-40F1-890D-09B87E6552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'MAI22'!$C$8:$C$10</c:f>
              <c:numCache>
                <c:formatCode>#,##0</c:formatCode>
                <c:ptCount val="3"/>
                <c:pt idx="0">
                  <c:v>929</c:v>
                </c:pt>
                <c:pt idx="1">
                  <c:v>651</c:v>
                </c:pt>
                <c:pt idx="2">
                  <c:v>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95-40F1-890D-09B87E6552D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5-40F1-890D-09B87E6552D0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5-40F1-890D-09B87E6552D0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5-40F1-890D-09B87E6552D0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5-40F1-890D-09B87E6552D0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5-40F1-890D-09B87E6552D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5-40F1-890D-09B87E6552D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5-40F1-890D-09B87E6552D0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5-40F1-890D-09B87E6552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'MAI22'!$D$8:$D$10</c:f>
              <c:numCache>
                <c:formatCode>#,##0</c:formatCode>
                <c:ptCount val="3"/>
                <c:pt idx="0">
                  <c:v>1277</c:v>
                </c:pt>
                <c:pt idx="1">
                  <c:v>1361</c:v>
                </c:pt>
                <c:pt idx="2">
                  <c:v>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95-40F1-890D-09B87E65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6992"/>
        <c:axId val="-689968416"/>
        <c:axId val="0"/>
      </c:bar3DChart>
      <c:catAx>
        <c:axId val="-68995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68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6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6992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5-40F1-890D-09B87E6552D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5-40F1-890D-09B87E6552D0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5-40F1-890D-09B87E6552D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5-40F1-890D-09B87E6552D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5-40F1-890D-09B87E6552D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5-40F1-890D-09B87E6552D0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5-40F1-890D-09B87E6552D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5-40F1-890D-09B87E6552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'JUN22'!$C$8:$C$10</c:f>
              <c:numCache>
                <c:formatCode>#,##0</c:formatCode>
                <c:ptCount val="3"/>
                <c:pt idx="0">
                  <c:v>630</c:v>
                </c:pt>
                <c:pt idx="1">
                  <c:v>657</c:v>
                </c:pt>
                <c:pt idx="2">
                  <c:v>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95-40F1-890D-09B87E6552D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5-40F1-890D-09B87E6552D0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5-40F1-890D-09B87E6552D0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5-40F1-890D-09B87E6552D0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5-40F1-890D-09B87E6552D0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5-40F1-890D-09B87E6552D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5-40F1-890D-09B87E6552D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5-40F1-890D-09B87E6552D0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5-40F1-890D-09B87E6552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'JUN22'!$D$8:$D$10</c:f>
              <c:numCache>
                <c:formatCode>#,##0</c:formatCode>
                <c:ptCount val="3"/>
                <c:pt idx="0">
                  <c:v>1213</c:v>
                </c:pt>
                <c:pt idx="1">
                  <c:v>824</c:v>
                </c:pt>
                <c:pt idx="2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95-40F1-890D-09B87E65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6448"/>
        <c:axId val="-689971680"/>
        <c:axId val="0"/>
      </c:bar3DChart>
      <c:catAx>
        <c:axId val="-6899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64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8105879057607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44048684075207"/>
          <c:w val="0.82643524699599469"/>
          <c:h val="0.649847701277614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4235813981301E-3"/>
                  <c:y val="1.264785876014989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BF-4540-8A53-706EEA7C972F}"/>
                </c:ext>
              </c:extLst>
            </c:dLbl>
            <c:dLbl>
              <c:idx val="1"/>
              <c:layout>
                <c:manualLayout>
                  <c:x val="2.2314967638390891E-3"/>
                  <c:y val="8.3854631071803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BF-4540-8A53-706EEA7C972F}"/>
                </c:ext>
              </c:extLst>
            </c:dLbl>
            <c:dLbl>
              <c:idx val="2"/>
              <c:layout>
                <c:manualLayout>
                  <c:x val="3.0232786322270076E-3"/>
                  <c:y val="-1.78154487503801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BF-4540-8A53-706EEA7C972F}"/>
                </c:ext>
              </c:extLst>
            </c:dLbl>
            <c:dLbl>
              <c:idx val="3"/>
              <c:layout>
                <c:manualLayout>
                  <c:x val="-2.7529269121733743E-3"/>
                  <c:y val="-3.35853558539944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BF-4540-8A53-706EEA7C972F}"/>
                </c:ext>
              </c:extLst>
            </c:dLbl>
            <c:dLbl>
              <c:idx val="4"/>
              <c:layout>
                <c:manualLayout>
                  <c:x val="3.1644992974009141E-3"/>
                  <c:y val="1.5890905516788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BF-4540-8A53-706EEA7C972F}"/>
                </c:ext>
              </c:extLst>
            </c:dLbl>
            <c:dLbl>
              <c:idx val="5"/>
              <c:layout>
                <c:manualLayout>
                  <c:x val="1.2074366872365266E-2"/>
                  <c:y val="-1.5028228001067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BF-4540-8A53-706EEA7C972F}"/>
                </c:ext>
              </c:extLst>
            </c:dLbl>
            <c:dLbl>
              <c:idx val="6"/>
              <c:layout>
                <c:manualLayout>
                  <c:x val="1.1531035256107141E-2"/>
                  <c:y val="-6.3502512592390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BF-4540-8A53-706EEA7C972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'DEZ08'!$D$8:$D$14</c:f>
              <c:numCache>
                <c:formatCode>General</c:formatCode>
                <c:ptCount val="7"/>
                <c:pt idx="0">
                  <c:v>101</c:v>
                </c:pt>
                <c:pt idx="1">
                  <c:v>25</c:v>
                </c:pt>
                <c:pt idx="2">
                  <c:v>83</c:v>
                </c:pt>
                <c:pt idx="3">
                  <c:v>5</c:v>
                </c:pt>
                <c:pt idx="4">
                  <c:v>121</c:v>
                </c:pt>
                <c:pt idx="5">
                  <c:v>56</c:v>
                </c:pt>
                <c:pt idx="6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BF-4540-8A53-706EEA7C972F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171164352149E-2"/>
                  <c:y val="1.47279982573897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BF-4540-8A53-706EEA7C972F}"/>
                </c:ext>
              </c:extLst>
            </c:dLbl>
            <c:dLbl>
              <c:idx val="1"/>
              <c:layout>
                <c:manualLayout>
                  <c:x val="1.6402622569375126E-2"/>
                  <c:y val="-9.083292606156942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BF-4540-8A53-706EEA7C972F}"/>
                </c:ext>
              </c:extLst>
            </c:dLbl>
            <c:dLbl>
              <c:idx val="2"/>
              <c:layout>
                <c:manualLayout>
                  <c:x val="1.4524177468470678E-2"/>
                  <c:y val="4.10491448538012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BF-4540-8A53-706EEA7C972F}"/>
                </c:ext>
              </c:extLst>
            </c:dLbl>
            <c:dLbl>
              <c:idx val="3"/>
              <c:layout>
                <c:manualLayout>
                  <c:x val="2.9056940312367451E-2"/>
                  <c:y val="7.3124094739389605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BF-4540-8A53-706EEA7C972F}"/>
                </c:ext>
              </c:extLst>
            </c:dLbl>
            <c:dLbl>
              <c:idx val="4"/>
              <c:layout>
                <c:manualLayout>
                  <c:x val="1.7443029901636285E-2"/>
                  <c:y val="5.504639090417824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BF-4540-8A53-706EEA7C972F}"/>
                </c:ext>
              </c:extLst>
            </c:dLbl>
            <c:dLbl>
              <c:idx val="5"/>
              <c:layout>
                <c:manualLayout>
                  <c:x val="2.7580606162547403E-2"/>
                  <c:y val="-2.119309206195622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BF-4540-8A53-706EEA7C972F}"/>
                </c:ext>
              </c:extLst>
            </c:dLbl>
            <c:dLbl>
              <c:idx val="6"/>
              <c:layout>
                <c:manualLayout>
                  <c:x val="2.7037274546289167E-2"/>
                  <c:y val="-8.864358750004882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BF-4540-8A53-706EEA7C972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'DEZ08'!$E$8:$E$14</c:f>
              <c:numCache>
                <c:formatCode>General</c:formatCode>
                <c:ptCount val="7"/>
                <c:pt idx="0">
                  <c:v>136</c:v>
                </c:pt>
                <c:pt idx="1">
                  <c:v>87</c:v>
                </c:pt>
                <c:pt idx="2">
                  <c:v>25</c:v>
                </c:pt>
                <c:pt idx="3">
                  <c:v>150</c:v>
                </c:pt>
                <c:pt idx="4">
                  <c:v>54</c:v>
                </c:pt>
                <c:pt idx="5">
                  <c:v>96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8BF-4540-8A53-706EEA7C9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4816"/>
        <c:axId val="-748818624"/>
        <c:axId val="0"/>
      </c:bar3DChart>
      <c:catAx>
        <c:axId val="-74881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186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4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876588548961026"/>
          <c:w val="0.95192052024424789"/>
          <c:h val="0.986198167916757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5-40F1-890D-09B87E6552D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5-40F1-890D-09B87E6552D0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5-40F1-890D-09B87E6552D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5-40F1-890D-09B87E6552D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5-40F1-890D-09B87E6552D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5-40F1-890D-09B87E6552D0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5-40F1-890D-09B87E6552D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5-40F1-890D-09B87E6552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2022'!$C$8:$C$10</c:f>
              <c:numCache>
                <c:formatCode>#,##0</c:formatCode>
                <c:ptCount val="3"/>
                <c:pt idx="0">
                  <c:v>4081</c:v>
                </c:pt>
                <c:pt idx="1">
                  <c:v>3456</c:v>
                </c:pt>
                <c:pt idx="2">
                  <c:v>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95-40F1-890D-09B87E6552D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5-40F1-890D-09B87E6552D0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5-40F1-890D-09B87E6552D0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5-40F1-890D-09B87E6552D0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5-40F1-890D-09B87E6552D0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5-40F1-890D-09B87E6552D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5-40F1-890D-09B87E6552D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5-40F1-890D-09B87E6552D0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5-40F1-890D-09B87E6552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2022'!$D$8:$D$10</c:f>
              <c:numCache>
                <c:formatCode>#,##0</c:formatCode>
                <c:ptCount val="3"/>
                <c:pt idx="0">
                  <c:v>6046</c:v>
                </c:pt>
                <c:pt idx="1">
                  <c:v>5086</c:v>
                </c:pt>
                <c:pt idx="2">
                  <c:v>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95-40F1-890D-09B87E65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25-484A-88CE-A4B1620273F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5-484A-88CE-A4B1620273F0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5-484A-88CE-A4B1620273F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5-484A-88CE-A4B1620273F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5-484A-88CE-A4B1620273F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5-484A-88CE-A4B1620273F0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5-484A-88CE-A4B1620273F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5-484A-88CE-A4B1620273F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'JUL22'!$C$8:$C$10</c:f>
              <c:numCache>
                <c:formatCode>#,##0</c:formatCode>
                <c:ptCount val="3"/>
                <c:pt idx="0">
                  <c:v>817</c:v>
                </c:pt>
                <c:pt idx="1">
                  <c:v>537</c:v>
                </c:pt>
                <c:pt idx="2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25-484A-88CE-A4B1620273F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5-484A-88CE-A4B1620273F0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5-484A-88CE-A4B1620273F0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5-484A-88CE-A4B1620273F0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5-484A-88CE-A4B1620273F0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5-484A-88CE-A4B1620273F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25-484A-88CE-A4B1620273F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25-484A-88CE-A4B1620273F0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25-484A-88CE-A4B1620273F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'JUL22'!$D$8:$D$10</c:f>
              <c:numCache>
                <c:formatCode>#,##0</c:formatCode>
                <c:ptCount val="3"/>
                <c:pt idx="0">
                  <c:v>1039</c:v>
                </c:pt>
                <c:pt idx="1">
                  <c:v>838</c:v>
                </c:pt>
                <c:pt idx="2">
                  <c:v>1196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E25-484A-88CE-A4B162027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6448"/>
        <c:axId val="-689971680"/>
        <c:axId val="0"/>
      </c:bar3DChart>
      <c:catAx>
        <c:axId val="-6899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64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1B-42AF-BB30-E4D07FCDA36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1B-42AF-BB30-E4D07FCDA366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1B-42AF-BB30-E4D07FCDA36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1B-42AF-BB30-E4D07FCDA36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1B-42AF-BB30-E4D07FCDA36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1B-42AF-BB30-E4D07FCDA366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1B-42AF-BB30-E4D07FCDA36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B-42AF-BB30-E4D07FCDA36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'AGO22'!$C$8:$C$10</c:f>
              <c:numCache>
                <c:formatCode>#,##0</c:formatCode>
                <c:ptCount val="3"/>
                <c:pt idx="0">
                  <c:v>961</c:v>
                </c:pt>
                <c:pt idx="1">
                  <c:v>695</c:v>
                </c:pt>
                <c:pt idx="2">
                  <c:v>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1B-42AF-BB30-E4D07FCDA36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1B-42AF-BB30-E4D07FCDA366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1B-42AF-BB30-E4D07FCDA366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1B-42AF-BB30-E4D07FCDA366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1B-42AF-BB30-E4D07FCDA366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1B-42AF-BB30-E4D07FCDA36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1B-42AF-BB30-E4D07FCDA36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1B-42AF-BB30-E4D07FCDA366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1B-42AF-BB30-E4D07FCDA36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'AGO22'!$D$8:$D$10</c:f>
              <c:numCache>
                <c:formatCode>#,##0</c:formatCode>
                <c:ptCount val="3"/>
                <c:pt idx="0">
                  <c:v>1278</c:v>
                </c:pt>
                <c:pt idx="1">
                  <c:v>1400</c:v>
                </c:pt>
                <c:pt idx="2">
                  <c:v>1220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1B-42AF-BB30-E4D07FCDA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6448"/>
        <c:axId val="-689971680"/>
        <c:axId val="0"/>
      </c:bar3DChart>
      <c:catAx>
        <c:axId val="-6899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64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DF-4325-8CB2-0023231A6BF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F-4325-8CB2-0023231A6BF8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F-4325-8CB2-0023231A6BF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F-4325-8CB2-0023231A6BF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F-4325-8CB2-0023231A6BF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F-4325-8CB2-0023231A6BF8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DF-4325-8CB2-0023231A6BF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DF-4325-8CB2-0023231A6BF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'SET22'!$C$8:$C$10</c:f>
              <c:numCache>
                <c:formatCode>#,##0</c:formatCode>
                <c:ptCount val="3"/>
                <c:pt idx="0">
                  <c:v>800</c:v>
                </c:pt>
                <c:pt idx="1">
                  <c:v>623</c:v>
                </c:pt>
                <c:pt idx="2">
                  <c:v>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DF-4325-8CB2-0023231A6BF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DF-4325-8CB2-0023231A6BF8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DF-4325-8CB2-0023231A6BF8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DF-4325-8CB2-0023231A6BF8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DF-4325-8CB2-0023231A6BF8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DF-4325-8CB2-0023231A6BF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DF-4325-8CB2-0023231A6BF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DF-4325-8CB2-0023231A6BF8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DF-4325-8CB2-0023231A6BF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'SET22'!$D$8:$D$10</c:f>
              <c:numCache>
                <c:formatCode>#,##0</c:formatCode>
                <c:ptCount val="3"/>
                <c:pt idx="0">
                  <c:v>1298</c:v>
                </c:pt>
                <c:pt idx="1">
                  <c:v>1120</c:v>
                </c:pt>
                <c:pt idx="2">
                  <c:v>1227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0DF-4325-8CB2-0023231A6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6448"/>
        <c:axId val="-689971680"/>
        <c:axId val="0"/>
      </c:bar3DChart>
      <c:catAx>
        <c:axId val="-6899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64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7C-4D5B-A948-290088241D5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7C-4D5B-A948-290088241D56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C-4D5B-A948-290088241D5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C-4D5B-A948-290088241D5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C-4D5B-A948-290088241D5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C-4D5B-A948-290088241D56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C-4D5B-A948-290088241D5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C-4D5B-A948-290088241D5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'OUT22'!$C$8:$C$10</c:f>
              <c:numCache>
                <c:formatCode>#,##0</c:formatCode>
                <c:ptCount val="3"/>
                <c:pt idx="0">
                  <c:v>749</c:v>
                </c:pt>
                <c:pt idx="1">
                  <c:v>578</c:v>
                </c:pt>
                <c:pt idx="2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7C-4D5B-A948-290088241D5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C-4D5B-A948-290088241D56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C-4D5B-A948-290088241D56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C-4D5B-A948-290088241D56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C-4D5B-A948-290088241D56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C-4D5B-A948-290088241D5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C-4D5B-A948-290088241D5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7C-4D5B-A948-290088241D56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7C-4D5B-A948-290088241D5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'OUT22'!$D$8:$D$10</c:f>
              <c:numCache>
                <c:formatCode>#,##0</c:formatCode>
                <c:ptCount val="3"/>
                <c:pt idx="0">
                  <c:v>1277</c:v>
                </c:pt>
                <c:pt idx="1">
                  <c:v>797</c:v>
                </c:pt>
                <c:pt idx="2">
                  <c:v>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07C-4D5B-A948-290088241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6448"/>
        <c:axId val="-689971680"/>
        <c:axId val="0"/>
      </c:bar3DChart>
      <c:catAx>
        <c:axId val="-6899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64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7D-4B97-A440-007938B00BA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7D-4B97-A440-007938B00BA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7D-4B97-A440-007938B00BA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D-4B97-A440-007938B00BA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D-4B97-A440-007938B00BA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D-4B97-A440-007938B00BA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D-4B97-A440-007938B00BA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D-4B97-A440-007938B00BA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'NOV22'!$C$8:$C$10</c:f>
              <c:numCache>
                <c:formatCode>#,##0</c:formatCode>
                <c:ptCount val="3"/>
                <c:pt idx="0">
                  <c:v>809</c:v>
                </c:pt>
                <c:pt idx="1">
                  <c:v>640</c:v>
                </c:pt>
                <c:pt idx="2">
                  <c:v>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7D-4B97-A440-007938B00BA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D-4B97-A440-007938B00BA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7D-4B97-A440-007938B00BA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D-4B97-A440-007938B00BA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7D-4B97-A440-007938B00BA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7D-4B97-A440-007938B00BA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7D-4B97-A440-007938B00BA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7D-4B97-A440-007938B00BA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7D-4B97-A440-007938B00BA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'NOV22'!$D$8:$D$10</c:f>
              <c:numCache>
                <c:formatCode>#,##0</c:formatCode>
                <c:ptCount val="3"/>
                <c:pt idx="0">
                  <c:v>1239</c:v>
                </c:pt>
                <c:pt idx="1">
                  <c:v>654</c:v>
                </c:pt>
                <c:pt idx="2">
                  <c:v>1344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7D-4B97-A440-007938B00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6448"/>
        <c:axId val="-689971680"/>
        <c:axId val="0"/>
      </c:bar3DChart>
      <c:catAx>
        <c:axId val="-6899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64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9-4B6E-A186-9A6F1409E0ED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9-4B6E-A186-9A6F1409E0ED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9-4B6E-A186-9A6F1409E0E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9-4B6E-A186-9A6F1409E0E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9-4B6E-A186-9A6F1409E0E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9-4B6E-A186-9A6F1409E0ED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9-4B6E-A186-9A6F1409E0E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9-4B6E-A186-9A6F1409E0E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'DEZ22'!$C$8:$C$10</c:f>
              <c:numCache>
                <c:formatCode>#,##0</c:formatCode>
                <c:ptCount val="3"/>
                <c:pt idx="0">
                  <c:v>468</c:v>
                </c:pt>
                <c:pt idx="1">
                  <c:v>379</c:v>
                </c:pt>
                <c:pt idx="2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B9-4B6E-A186-9A6F1409E0E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9-4B6E-A186-9A6F1409E0ED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B9-4B6E-A186-9A6F1409E0ED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B9-4B6E-A186-9A6F1409E0ED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B9-4B6E-A186-9A6F1409E0ED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B9-4B6E-A186-9A6F1409E0E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B9-4B6E-A186-9A6F1409E0E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B9-4B6E-A186-9A6F1409E0ED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B9-4B6E-A186-9A6F1409E0E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'DEZ22'!$D$8:$D$10</c:f>
              <c:numCache>
                <c:formatCode>#,##0</c:formatCode>
                <c:ptCount val="3"/>
                <c:pt idx="0">
                  <c:v>1109</c:v>
                </c:pt>
                <c:pt idx="1">
                  <c:v>1069</c:v>
                </c:pt>
                <c:pt idx="2">
                  <c:v>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B9-4B6E-A186-9A6F1409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6448"/>
        <c:axId val="-689971680"/>
        <c:axId val="0"/>
      </c:bar3DChart>
      <c:catAx>
        <c:axId val="-68995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7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6448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27-4254-BDDF-5573D51F7FE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7-4254-BDDF-5573D51F7FE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27-4254-BDDF-5573D51F7FE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7-4254-BDDF-5573D51F7FE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27-4254-BDDF-5573D51F7FE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27-4254-BDDF-5573D51F7FE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27-4254-BDDF-5573D51F7FE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27-4254-BDDF-5573D51F7FE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 Semestre 2022'!$A$8:$A$10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'2º Semestre 2022'!$C$8:$C$10</c:f>
              <c:numCache>
                <c:formatCode>#,##0</c:formatCode>
                <c:ptCount val="3"/>
                <c:pt idx="0">
                  <c:v>4604</c:v>
                </c:pt>
                <c:pt idx="1">
                  <c:v>3452</c:v>
                </c:pt>
                <c:pt idx="2">
                  <c:v>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27-4254-BDDF-5573D51F7FE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27-4254-BDDF-5573D51F7FE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27-4254-BDDF-5573D51F7FE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27-4254-BDDF-5573D51F7FE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27-4254-BDDF-5573D51F7FE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27-4254-BDDF-5573D51F7FE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27-4254-BDDF-5573D51F7FE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27-4254-BDDF-5573D51F7FE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27-4254-BDDF-5573D51F7FE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 Semestre 2022'!$A$8:$A$10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'2º Semestre 2022'!$D$8:$D$10</c:f>
              <c:numCache>
                <c:formatCode>#,##0</c:formatCode>
                <c:ptCount val="3"/>
                <c:pt idx="0">
                  <c:v>7240</c:v>
                </c:pt>
                <c:pt idx="1">
                  <c:v>5878</c:v>
                </c:pt>
                <c:pt idx="2">
                  <c:v>6945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D27-4254-BDDF-5573D51F7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70-4F0A-B100-281773AB0C85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0-4F0A-B100-281773AB0C85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0-4F0A-B100-281773AB0C85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0-4F0A-B100-281773AB0C85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70-4F0A-B100-281773AB0C85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0-4F0A-B100-281773AB0C85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70-4F0A-B100-281773AB0C85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0-4F0A-B100-281773AB0C8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'JAN23'!$C$8:$C$10</c:f>
              <c:numCache>
                <c:formatCode>General</c:formatCode>
                <c:ptCount val="3"/>
                <c:pt idx="0">
                  <c:v>356</c:v>
                </c:pt>
                <c:pt idx="1">
                  <c:v>299</c:v>
                </c:pt>
                <c:pt idx="2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70-4F0A-B100-281773AB0C8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0-4F0A-B100-281773AB0C85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70-4F0A-B100-281773AB0C85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70-4F0A-B100-281773AB0C85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70-4F0A-B100-281773AB0C85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70-4F0A-B100-281773AB0C85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70-4F0A-B100-281773AB0C85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70-4F0A-B100-281773AB0C85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70-4F0A-B100-281773AB0C8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'JAN23'!$D$8:$D$10</c:f>
              <c:numCache>
                <c:formatCode>General</c:formatCode>
                <c:ptCount val="3"/>
                <c:pt idx="0">
                  <c:v>120</c:v>
                </c:pt>
                <c:pt idx="1">
                  <c:v>151</c:v>
                </c:pt>
                <c:pt idx="2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70-4F0A-B100-281773AB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D-4B51-92F4-834A8F539074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D-4B51-92F4-834A8F539074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D-4B51-92F4-834A8F539074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D-4B51-92F4-834A8F53907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D-4B51-92F4-834A8F539074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D-4B51-92F4-834A8F539074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D-4B51-92F4-834A8F53907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D-4B51-92F4-834A8F53907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'FEV23'!$C$8:$C$10</c:f>
              <c:numCache>
                <c:formatCode>General</c:formatCode>
                <c:ptCount val="3"/>
                <c:pt idx="0">
                  <c:v>646</c:v>
                </c:pt>
                <c:pt idx="1">
                  <c:v>660</c:v>
                </c:pt>
                <c:pt idx="2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1D-4B51-92F4-834A8F5390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D-4B51-92F4-834A8F539074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D-4B51-92F4-834A8F539074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D-4B51-92F4-834A8F539074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D-4B51-92F4-834A8F539074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D-4B51-92F4-834A8F53907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D-4B51-92F4-834A8F53907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1D-4B51-92F4-834A8F539074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1D-4B51-92F4-834A8F53907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'FEV23'!$D$8:$D$10</c:f>
              <c:numCache>
                <c:formatCode>General</c:formatCode>
                <c:ptCount val="3"/>
                <c:pt idx="0">
                  <c:v>1012</c:v>
                </c:pt>
                <c:pt idx="1">
                  <c:v>925</c:v>
                </c:pt>
                <c:pt idx="2">
                  <c:v>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1D-4B51-92F4-834A8F539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62789428549154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710573743876152"/>
          <c:w val="0.82643524699599469"/>
          <c:h val="0.6508426314635379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038599147073859E-4"/>
                  <c:y val="1.9752099028165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41-417B-B9DF-10E6737039E1}"/>
                </c:ext>
              </c:extLst>
            </c:dLbl>
            <c:dLbl>
              <c:idx val="1"/>
              <c:layout>
                <c:manualLayout>
                  <c:x val="5.9571992753242519E-4"/>
                  <c:y val="2.38826241096665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41-417B-B9DF-10E6737039E1}"/>
                </c:ext>
              </c:extLst>
            </c:dLbl>
            <c:dLbl>
              <c:idx val="2"/>
              <c:layout>
                <c:manualLayout>
                  <c:x val="2.3262863170141332E-3"/>
                  <c:y val="8.635890656398147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1-417B-B9DF-10E6737039E1}"/>
                </c:ext>
              </c:extLst>
            </c:dLbl>
            <c:dLbl>
              <c:idx val="3"/>
              <c:layout>
                <c:manualLayout>
                  <c:x val="-3.1762384842081086E-3"/>
                  <c:y val="-6.78734021947306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1-417B-B9DF-10E6737039E1}"/>
                </c:ext>
              </c:extLst>
            </c:dLbl>
            <c:dLbl>
              <c:idx val="4"/>
              <c:layout>
                <c:manualLayout>
                  <c:x val="3.1019487050099621E-3"/>
                  <c:y val="2.427512165183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1-417B-B9DF-10E6737039E1}"/>
                </c:ext>
              </c:extLst>
            </c:dLbl>
            <c:dLbl>
              <c:idx val="5"/>
              <c:layout>
                <c:manualLayout>
                  <c:x val="1.1400852930766977E-2"/>
                  <c:y val="4.506237308286823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1-417B-B9DF-10E6737039E1}"/>
                </c:ext>
              </c:extLst>
            </c:dLbl>
            <c:dLbl>
              <c:idx val="6"/>
              <c:layout>
                <c:manualLayout>
                  <c:x val="1.1453591665527804E-2"/>
                  <c:y val="5.1377872837618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1-417B-B9DF-10E6737039E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Geral2008!$D$8:$D$14</c:f>
              <c:numCache>
                <c:formatCode>General</c:formatCode>
                <c:ptCount val="7"/>
                <c:pt idx="0">
                  <c:v>1104</c:v>
                </c:pt>
                <c:pt idx="1">
                  <c:v>1195</c:v>
                </c:pt>
                <c:pt idx="2">
                  <c:v>840</c:v>
                </c:pt>
                <c:pt idx="3">
                  <c:v>1528</c:v>
                </c:pt>
                <c:pt idx="4">
                  <c:v>1184</c:v>
                </c:pt>
                <c:pt idx="5">
                  <c:v>1313</c:v>
                </c:pt>
                <c:pt idx="6">
                  <c:v>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D41-417B-B9DF-10E6737039E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29250549288816E-2"/>
                  <c:y val="1.105586832832725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1-417B-B9DF-10E6737039E1}"/>
                </c:ext>
              </c:extLst>
            </c:dLbl>
            <c:dLbl>
              <c:idx val="1"/>
              <c:layout>
                <c:manualLayout>
                  <c:x val="1.7188622450231113E-2"/>
                  <c:y val="3.428188038098414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1-417B-B9DF-10E6737039E1}"/>
                </c:ext>
              </c:extLst>
            </c:dLbl>
            <c:dLbl>
              <c:idx val="2"/>
              <c:layout>
                <c:manualLayout>
                  <c:x val="1.5798842901646647E-2"/>
                  <c:y val="1.52069327386771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1-417B-B9DF-10E6737039E1}"/>
                </c:ext>
              </c:extLst>
            </c:dLbl>
            <c:dLbl>
              <c:idx val="3"/>
              <c:layout>
                <c:manualLayout>
                  <c:x val="2.814986911682775E-2"/>
                  <c:y val="8.52237852132593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1-417B-B9DF-10E6737039E1}"/>
                </c:ext>
              </c:extLst>
            </c:dLbl>
            <c:dLbl>
              <c:idx val="4"/>
              <c:layout>
                <c:manualLayout>
                  <c:x val="1.7024624258416228E-2"/>
                  <c:y val="1.0497071308508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1-417B-B9DF-10E6737039E1}"/>
                </c:ext>
              </c:extLst>
            </c:dLbl>
            <c:dLbl>
              <c:idx val="5"/>
              <c:layout>
                <c:manualLayout>
                  <c:x val="2.8040712200694515E-2"/>
                  <c:y val="1.507965242396073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1-417B-B9DF-10E6737039E1}"/>
                </c:ext>
              </c:extLst>
            </c:dLbl>
            <c:dLbl>
              <c:idx val="6"/>
              <c:layout>
                <c:manualLayout>
                  <c:x val="2.626126173480647E-2"/>
                  <c:y val="-1.3899302458302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1-417B-B9DF-10E6737039E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Geral2008!$E$8:$E$14</c:f>
              <c:numCache>
                <c:formatCode>General</c:formatCode>
                <c:ptCount val="7"/>
                <c:pt idx="0">
                  <c:v>1283</c:v>
                </c:pt>
                <c:pt idx="1">
                  <c:v>634</c:v>
                </c:pt>
                <c:pt idx="2">
                  <c:v>304</c:v>
                </c:pt>
                <c:pt idx="3">
                  <c:v>1549</c:v>
                </c:pt>
                <c:pt idx="4">
                  <c:v>865</c:v>
                </c:pt>
                <c:pt idx="5">
                  <c:v>1494</c:v>
                </c:pt>
                <c:pt idx="6">
                  <c:v>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D41-417B-B9DF-10E67370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07744"/>
        <c:axId val="-748809920"/>
        <c:axId val="0"/>
      </c:bar3DChart>
      <c:catAx>
        <c:axId val="-74880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0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09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07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4062295678386743"/>
          <c:w val="0.95192052024424789"/>
          <c:h val="0.988149164522751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AA-4CCC-9C7C-55F68421CAA4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A-4CCC-9C7C-55F68421CAA4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A-4CCC-9C7C-55F68421CAA4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A-4CCC-9C7C-55F68421CAA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A-4CCC-9C7C-55F68421CAA4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AA-4CCC-9C7C-55F68421CAA4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AA-4CCC-9C7C-55F68421CAA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AA-4CCC-9C7C-55F68421CAA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'MAR23'!$C$8:$C$10</c:f>
              <c:numCache>
                <c:formatCode>General</c:formatCode>
                <c:ptCount val="3"/>
                <c:pt idx="0">
                  <c:v>951</c:v>
                </c:pt>
                <c:pt idx="1">
                  <c:v>939</c:v>
                </c:pt>
                <c:pt idx="2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AA-4CCC-9C7C-55F68421CAA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AA-4CCC-9C7C-55F68421CAA4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AA-4CCC-9C7C-55F68421CAA4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AA-4CCC-9C7C-55F68421CAA4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AA-4CCC-9C7C-55F68421CAA4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AA-4CCC-9C7C-55F68421CAA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AA-4CCC-9C7C-55F68421CAA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AA-4CCC-9C7C-55F68421CAA4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AA-4CCC-9C7C-55F68421CAA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'MAR23'!$D$8:$D$10</c:f>
              <c:numCache>
                <c:formatCode>General</c:formatCode>
                <c:ptCount val="3"/>
                <c:pt idx="0">
                  <c:v>1059</c:v>
                </c:pt>
                <c:pt idx="1">
                  <c:v>899</c:v>
                </c:pt>
                <c:pt idx="2">
                  <c:v>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EAA-4CCC-9C7C-55F68421C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16-479A-9E73-41B9D2C0AB9D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16-479A-9E73-41B9D2C0AB9D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6-479A-9E73-41B9D2C0AB9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6-479A-9E73-41B9D2C0AB9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6-479A-9E73-41B9D2C0AB9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6-479A-9E73-41B9D2C0AB9D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6-479A-9E73-41B9D2C0AB9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16-479A-9E73-41B9D2C0AB9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'ABR23'!$C$8:$C$10</c:f>
              <c:numCache>
                <c:formatCode>General</c:formatCode>
                <c:ptCount val="3"/>
                <c:pt idx="0">
                  <c:v>856</c:v>
                </c:pt>
                <c:pt idx="1">
                  <c:v>653</c:v>
                </c:pt>
                <c:pt idx="2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16-479A-9E73-41B9D2C0AB9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16-479A-9E73-41B9D2C0AB9D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16-479A-9E73-41B9D2C0AB9D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16-479A-9E73-41B9D2C0AB9D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16-479A-9E73-41B9D2C0AB9D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16-479A-9E73-41B9D2C0AB9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16-479A-9E73-41B9D2C0AB9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16-479A-9E73-41B9D2C0AB9D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16-479A-9E73-41B9D2C0AB9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'ABR23'!$D$8:$D$10</c:f>
              <c:numCache>
                <c:formatCode>General</c:formatCode>
                <c:ptCount val="3"/>
                <c:pt idx="0">
                  <c:v>1296</c:v>
                </c:pt>
                <c:pt idx="1">
                  <c:v>1303</c:v>
                </c:pt>
                <c:pt idx="2">
                  <c:v>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C16-479A-9E73-41B9D2C0A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9F-4648-AF56-785D4AC4E81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9F-4648-AF56-785D4AC4E81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9F-4648-AF56-785D4AC4E81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9F-4648-AF56-785D4AC4E81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9F-4648-AF56-785D4AC4E81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9F-4648-AF56-785D4AC4E81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9F-4648-AF56-785D4AC4E81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9F-4648-AF56-785D4AC4E81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'MAI23'!$C$8:$C$10</c:f>
              <c:numCache>
                <c:formatCode>General</c:formatCode>
                <c:ptCount val="3"/>
                <c:pt idx="0">
                  <c:v>991</c:v>
                </c:pt>
                <c:pt idx="1">
                  <c:v>700</c:v>
                </c:pt>
                <c:pt idx="2">
                  <c:v>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9F-4648-AF56-785D4AC4E81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9F-4648-AF56-785D4AC4E81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9F-4648-AF56-785D4AC4E81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9F-4648-AF56-785D4AC4E81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9F-4648-AF56-785D4AC4E81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9F-4648-AF56-785D4AC4E81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9F-4648-AF56-785D4AC4E81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9F-4648-AF56-785D4AC4E81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9F-4648-AF56-785D4AC4E81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'MAI23'!$D$8:$D$10</c:f>
              <c:numCache>
                <c:formatCode>General</c:formatCode>
                <c:ptCount val="3"/>
                <c:pt idx="0">
                  <c:v>1197</c:v>
                </c:pt>
                <c:pt idx="1">
                  <c:v>433</c:v>
                </c:pt>
                <c:pt idx="2">
                  <c:v>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E9F-4648-AF56-785D4AC4E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E6-4D23-A6D9-9F53A37EDD9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E6-4D23-A6D9-9F53A37EDD98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6-4D23-A6D9-9F53A37EDD9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E6-4D23-A6D9-9F53A37EDD9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E6-4D23-A6D9-9F53A37EDD9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E6-4D23-A6D9-9F53A37EDD98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6-4D23-A6D9-9F53A37EDD9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E6-4D23-A6D9-9F53A37EDD9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'JUN23'!$C$8:$C$10</c:f>
              <c:numCache>
                <c:formatCode>General</c:formatCode>
                <c:ptCount val="3"/>
                <c:pt idx="0">
                  <c:v>1045</c:v>
                </c:pt>
                <c:pt idx="1">
                  <c:v>757</c:v>
                </c:pt>
                <c:pt idx="2">
                  <c:v>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E6-4D23-A6D9-9F53A37EDD9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E6-4D23-A6D9-9F53A37EDD98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E6-4D23-A6D9-9F53A37EDD98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E6-4D23-A6D9-9F53A37EDD98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E6-4D23-A6D9-9F53A37EDD98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E6-4D23-A6D9-9F53A37EDD9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E6-4D23-A6D9-9F53A37EDD9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E6-4D23-A6D9-9F53A37EDD98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E6-4D23-A6D9-9F53A37EDD9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'JUN23'!$D$8:$D$10</c:f>
              <c:numCache>
                <c:formatCode>General</c:formatCode>
                <c:ptCount val="3"/>
                <c:pt idx="0">
                  <c:v>1292</c:v>
                </c:pt>
                <c:pt idx="1">
                  <c:v>1080</c:v>
                </c:pt>
                <c:pt idx="2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E6-4D23-A6D9-9F53A37ED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7-476E-B420-A2BA1F4DD097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47-476E-B420-A2BA1F4DD097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7-476E-B420-A2BA1F4DD097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7-476E-B420-A2BA1F4DD097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7-476E-B420-A2BA1F4DD097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7-476E-B420-A2BA1F4DD097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7-476E-B420-A2BA1F4DD097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47-476E-B420-A2BA1F4DD09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2023'!$C$8:$C$10</c:f>
              <c:numCache>
                <c:formatCode>#,##0</c:formatCode>
                <c:ptCount val="3"/>
                <c:pt idx="0">
                  <c:v>4845</c:v>
                </c:pt>
                <c:pt idx="1">
                  <c:v>4008</c:v>
                </c:pt>
                <c:pt idx="2">
                  <c:v>3525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47-476E-B420-A2BA1F4DD09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7-476E-B420-A2BA1F4DD097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7-476E-B420-A2BA1F4DD097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7-476E-B420-A2BA1F4DD097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47-476E-B420-A2BA1F4DD097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47-476E-B420-A2BA1F4DD097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47-476E-B420-A2BA1F4DD097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47-476E-B420-A2BA1F4DD097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47-476E-B420-A2BA1F4DD09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2023'!$D$8:$D$10</c:f>
              <c:numCache>
                <c:formatCode>#,##0</c:formatCode>
                <c:ptCount val="3"/>
                <c:pt idx="0">
                  <c:v>5976</c:v>
                </c:pt>
                <c:pt idx="1">
                  <c:v>4791</c:v>
                </c:pt>
                <c:pt idx="2">
                  <c:v>4702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647-476E-B420-A2BA1F4DD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16-4ED8-A423-3F6C2091DB17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6-4ED8-A423-3F6C2091DB17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6-4ED8-A423-3F6C2091DB17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6-4ED8-A423-3F6C2091DB17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6-4ED8-A423-3F6C2091DB17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6-4ED8-A423-3F6C2091DB17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6-4ED8-A423-3F6C2091DB17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6-4ED8-A423-3F6C2091DB1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'JUL23'!$C$8:$C$10</c:f>
              <c:numCache>
                <c:formatCode>General</c:formatCode>
                <c:ptCount val="3"/>
                <c:pt idx="0">
                  <c:v>896</c:v>
                </c:pt>
                <c:pt idx="1">
                  <c:v>997</c:v>
                </c:pt>
                <c:pt idx="2">
                  <c:v>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16-4ED8-A423-3F6C2091DB1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16-4ED8-A423-3F6C2091DB17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16-4ED8-A423-3F6C2091DB17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16-4ED8-A423-3F6C2091DB17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16-4ED8-A423-3F6C2091DB17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16-4ED8-A423-3F6C2091DB17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16-4ED8-A423-3F6C2091DB17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16-4ED8-A423-3F6C2091DB17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16-4ED8-A423-3F6C2091DB1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'JUL23'!$D$8:$D$10</c:f>
              <c:numCache>
                <c:formatCode>General</c:formatCode>
                <c:ptCount val="3"/>
                <c:pt idx="0">
                  <c:v>1276</c:v>
                </c:pt>
                <c:pt idx="1">
                  <c:v>841</c:v>
                </c:pt>
                <c:pt idx="2">
                  <c:v>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916-4ED8-A423-3F6C2091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F-4E64-BF18-32880E72A6E4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5F-4E64-BF18-32880E72A6E4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5F-4E64-BF18-32880E72A6E4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F-4E64-BF18-32880E72A6E4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F-4E64-BF18-32880E72A6E4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5F-4E64-BF18-32880E72A6E4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F-4E64-BF18-32880E72A6E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5F-4E64-BF18-32880E72A6E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'AGO23'!$C$8:$C$10</c:f>
              <c:numCache>
                <c:formatCode>General</c:formatCode>
                <c:ptCount val="3"/>
                <c:pt idx="0">
                  <c:v>970</c:v>
                </c:pt>
                <c:pt idx="1">
                  <c:v>1212</c:v>
                </c:pt>
                <c:pt idx="2">
                  <c:v>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5F-4E64-BF18-32880E72A6E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5F-4E64-BF18-32880E72A6E4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5F-4E64-BF18-32880E72A6E4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5F-4E64-BF18-32880E72A6E4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5F-4E64-BF18-32880E72A6E4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5F-4E64-BF18-32880E72A6E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5F-4E64-BF18-32880E72A6E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5F-4E64-BF18-32880E72A6E4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5F-4E64-BF18-32880E72A6E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'AGO23'!$D$8:$D$10</c:f>
              <c:numCache>
                <c:formatCode>General</c:formatCode>
                <c:ptCount val="3"/>
                <c:pt idx="0">
                  <c:v>986</c:v>
                </c:pt>
                <c:pt idx="1">
                  <c:v>1922</c:v>
                </c:pt>
                <c:pt idx="2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D5F-4E64-BF18-32880E72A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B6-421B-944B-CFEF9B17B07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B6-421B-944B-CFEF9B17B07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6-421B-944B-CFEF9B17B07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B6-421B-944B-CFEF9B17B07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B6-421B-944B-CFEF9B17B07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B6-421B-944B-CFEF9B17B07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B6-421B-944B-CFEF9B17B07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B6-421B-944B-CFEF9B17B07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'SET23'!$C$8:$C$10</c:f>
              <c:numCache>
                <c:formatCode>General</c:formatCode>
                <c:ptCount val="3"/>
                <c:pt idx="0">
                  <c:v>929</c:v>
                </c:pt>
                <c:pt idx="1">
                  <c:v>792</c:v>
                </c:pt>
                <c:pt idx="2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B6-421B-944B-CFEF9B17B07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B6-421B-944B-CFEF9B17B07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B6-421B-944B-CFEF9B17B07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B6-421B-944B-CFEF9B17B07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B6-421B-944B-CFEF9B17B07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B6-421B-944B-CFEF9B17B07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B6-421B-944B-CFEF9B17B07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B6-421B-944B-CFEF9B17B07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B6-421B-944B-CFEF9B17B07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'SET23'!$D$8:$D$10</c:f>
              <c:numCache>
                <c:formatCode>General</c:formatCode>
                <c:ptCount val="3"/>
                <c:pt idx="0">
                  <c:v>1313</c:v>
                </c:pt>
                <c:pt idx="1">
                  <c:v>757</c:v>
                </c:pt>
                <c:pt idx="2">
                  <c:v>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BB6-421B-944B-CFEF9B17B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CE-43C1-9A9C-36B36BDC9D9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E-43C1-9A9C-36B36BDC9D9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CE-43C1-9A9C-36B36BDC9D9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E-43C1-9A9C-36B36BDC9D9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E-43C1-9A9C-36B36BDC9D9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E-43C1-9A9C-36B36BDC9D9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CE-43C1-9A9C-36B36BDC9D9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E-43C1-9A9C-36B36BDC9D9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'OUT23'!$C$8:$C$10</c:f>
              <c:numCache>
                <c:formatCode>General</c:formatCode>
                <c:ptCount val="3"/>
                <c:pt idx="0">
                  <c:v>758</c:v>
                </c:pt>
                <c:pt idx="1">
                  <c:v>1077</c:v>
                </c:pt>
                <c:pt idx="2">
                  <c:v>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CE-43C1-9A9C-36B36BDC9D9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E-43C1-9A9C-36B36BDC9D9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CE-43C1-9A9C-36B36BDC9D9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E-43C1-9A9C-36B36BDC9D9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CE-43C1-9A9C-36B36BDC9D9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E-43C1-9A9C-36B36BDC9D9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CE-43C1-9A9C-36B36BDC9D9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CE-43C1-9A9C-36B36BDC9D9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CE-43C1-9A9C-36B36BDC9D9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'OUT23'!$D$8:$D$10</c:f>
              <c:numCache>
                <c:formatCode>General</c:formatCode>
                <c:ptCount val="3"/>
                <c:pt idx="0">
                  <c:v>1080</c:v>
                </c:pt>
                <c:pt idx="1">
                  <c:v>843</c:v>
                </c:pt>
                <c:pt idx="2">
                  <c:v>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CE-43C1-9A9C-36B36BDC9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71-4EB4-AE45-9F3FDCCD21E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71-4EB4-AE45-9F3FDCCD21E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1-4EB4-AE45-9F3FDCCD21E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1-4EB4-AE45-9F3FDCCD21E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1-4EB4-AE45-9F3FDCCD21E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1-4EB4-AE45-9F3FDCCD21E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71-4EB4-AE45-9F3FDCCD21E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71-4EB4-AE45-9F3FDCCD21E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'NOV23'!$C$8:$C$10</c:f>
              <c:numCache>
                <c:formatCode>General</c:formatCode>
                <c:ptCount val="3"/>
                <c:pt idx="0">
                  <c:v>898</c:v>
                </c:pt>
                <c:pt idx="1">
                  <c:v>1057</c:v>
                </c:pt>
                <c:pt idx="2">
                  <c:v>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71-4EB4-AE45-9F3FDCCD21E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71-4EB4-AE45-9F3FDCCD21E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71-4EB4-AE45-9F3FDCCD21E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71-4EB4-AE45-9F3FDCCD21E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71-4EB4-AE45-9F3FDCCD21E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71-4EB4-AE45-9F3FDCCD21E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71-4EB4-AE45-9F3FDCCD21E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71-4EB4-AE45-9F3FDCCD21E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71-4EB4-AE45-9F3FDCCD21E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'NOV23'!$D$8:$D$10</c:f>
              <c:numCache>
                <c:formatCode>General</c:formatCode>
                <c:ptCount val="3"/>
                <c:pt idx="0">
                  <c:v>954</c:v>
                </c:pt>
                <c:pt idx="1">
                  <c:v>819</c:v>
                </c:pt>
                <c:pt idx="2">
                  <c:v>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871-4EB4-AE45-9F3FDCCD2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0266012674079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EC-48DE-A4E7-5076B36ED86C}"/>
                </c:ext>
              </c:extLst>
            </c:dLbl>
            <c:dLbl>
              <c:idx val="1"/>
              <c:layout>
                <c:manualLayout>
                  <c:x val="2.3390767742816764E-3"/>
                  <c:y val="1.284807477505350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C-48DE-A4E7-5076B36ED86C}"/>
                </c:ext>
              </c:extLst>
            </c:dLbl>
            <c:dLbl>
              <c:idx val="2"/>
              <c:layout>
                <c:manualLayout>
                  <c:x val="3.1306834309262031E-3"/>
                  <c:y val="-8.88831658864894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EC-48DE-A4E7-5076B36ED86C}"/>
                </c:ext>
              </c:extLst>
            </c:dLbl>
            <c:dLbl>
              <c:idx val="3"/>
              <c:layout>
                <c:manualLayout>
                  <c:x val="-2.7529269121733743E-3"/>
                  <c:y val="-3.28167350195953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C-48DE-A4E7-5076B36ED86C}"/>
                </c:ext>
              </c:extLst>
            </c:dLbl>
            <c:dLbl>
              <c:idx val="4"/>
              <c:layout>
                <c:manualLayout>
                  <c:x val="3.3791336830559411E-3"/>
                  <c:y val="7.710950575624752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C-48DE-A4E7-5076B36ED86C}"/>
                </c:ext>
              </c:extLst>
            </c:dLbl>
            <c:dLbl>
              <c:idx val="5"/>
              <c:layout>
                <c:manualLayout>
                  <c:x val="1.2074191660621875E-2"/>
                  <c:y val="-1.41549098227080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C-48DE-A4E7-5076B36ED86C}"/>
                </c:ext>
              </c:extLst>
            </c:dLbl>
            <c:dLbl>
              <c:idx val="6"/>
              <c:layout>
                <c:manualLayout>
                  <c:x val="1.1638264843062834E-2"/>
                  <c:y val="-1.1442661334131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EC-48DE-A4E7-5076B36ED86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'JAN09'!$D$8:$D$14</c:f>
              <c:numCache>
                <c:formatCode>General</c:formatCode>
                <c:ptCount val="7"/>
                <c:pt idx="0">
                  <c:v>278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71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EC-48DE-A4E7-5076B36ED86C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551118026134601E-2"/>
                  <c:y val="-1.385295762602457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EC-48DE-A4E7-5076B36ED86C}"/>
                </c:ext>
              </c:extLst>
            </c:dLbl>
            <c:dLbl>
              <c:idx val="1"/>
              <c:layout>
                <c:manualLayout>
                  <c:x val="1.6792468698422092E-2"/>
                  <c:y val="1.7776778679605944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C-48DE-A4E7-5076B36ED86C}"/>
                </c:ext>
              </c:extLst>
            </c:dLbl>
            <c:dLbl>
              <c:idx val="2"/>
              <c:layout>
                <c:manualLayout>
                  <c:x val="1.5469620035813203E-2"/>
                  <c:y val="-4.692640332254370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EC-48DE-A4E7-5076B36ED86C}"/>
                </c:ext>
              </c:extLst>
            </c:dLbl>
            <c:dLbl>
              <c:idx val="3"/>
              <c:layout>
                <c:manualLayout>
                  <c:x val="2.9612536750663231E-2"/>
                  <c:y val="-1.537967717498623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C-48DE-A4E7-5076B36ED86C}"/>
                </c:ext>
              </c:extLst>
            </c:dLbl>
            <c:dLbl>
              <c:idx val="4"/>
              <c:layout>
                <c:manualLayout>
                  <c:x val="1.8388297257235307E-2"/>
                  <c:y val="-8.24517378261880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EC-48DE-A4E7-5076B36ED86C}"/>
                </c:ext>
              </c:extLst>
            </c:dLbl>
            <c:dLbl>
              <c:idx val="5"/>
              <c:layout>
                <c:manualLayout>
                  <c:x val="2.7580430950804011E-2"/>
                  <c:y val="-1.52545851548095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EC-48DE-A4E7-5076B36ED86C}"/>
                </c:ext>
              </c:extLst>
            </c:dLbl>
            <c:dLbl>
              <c:idx val="6"/>
              <c:layout>
                <c:manualLayout>
                  <c:x val="2.7982541901888522E-2"/>
                  <c:y val="-1.843311627290978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EC-48DE-A4E7-5076B36ED86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'JAN09'!$E$8:$E$14</c:f>
              <c:numCache>
                <c:formatCode>General</c:formatCode>
                <c:ptCount val="7"/>
                <c:pt idx="0">
                  <c:v>0</c:v>
                </c:pt>
                <c:pt idx="1">
                  <c:v>270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62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6EC-48DE-A4E7-5076B36E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4272"/>
        <c:axId val="-748820256"/>
        <c:axId val="0"/>
      </c:bar3DChart>
      <c:catAx>
        <c:axId val="-7488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2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20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4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A3-42B6-9144-2CDE5F80E83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3-42B6-9144-2CDE5F80E831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3-42B6-9144-2CDE5F80E83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A3-42B6-9144-2CDE5F80E83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3-42B6-9144-2CDE5F80E83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A3-42B6-9144-2CDE5F80E831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A3-42B6-9144-2CDE5F80E83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A3-42B6-9144-2CDE5F80E83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'DEZ23'!$C$8:$C$10</c:f>
              <c:numCache>
                <c:formatCode>General</c:formatCode>
                <c:ptCount val="3"/>
                <c:pt idx="0">
                  <c:v>566</c:v>
                </c:pt>
                <c:pt idx="1">
                  <c:v>651</c:v>
                </c:pt>
                <c:pt idx="2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A3-42B6-9144-2CDE5F80E83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A3-42B6-9144-2CDE5F80E831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A3-42B6-9144-2CDE5F80E831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A3-42B6-9144-2CDE5F80E831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A3-42B6-9144-2CDE5F80E831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A3-42B6-9144-2CDE5F80E83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A3-42B6-9144-2CDE5F80E83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A3-42B6-9144-2CDE5F80E831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A3-42B6-9144-2CDE5F80E83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'DEZ23'!$D$8:$D$10</c:f>
              <c:numCache>
                <c:formatCode>General</c:formatCode>
                <c:ptCount val="3"/>
                <c:pt idx="0">
                  <c:v>1165</c:v>
                </c:pt>
                <c:pt idx="1">
                  <c:v>1282</c:v>
                </c:pt>
                <c:pt idx="2">
                  <c:v>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DA3-42B6-9144-2CDE5F80E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3-4647-BAAA-AE8859C0B1B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3-4647-BAAA-AE8859C0B1B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3-4647-BAAA-AE8859C0B1B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3-4647-BAAA-AE8859C0B1B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3-4647-BAAA-AE8859C0B1B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3-4647-BAAA-AE8859C0B1B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3-4647-BAAA-AE8859C0B1B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3-4647-BAAA-AE8859C0B1B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 Semestre 2023'!$A$8:$A$10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'2º Semestre 2023'!$C$8:$C$10</c:f>
              <c:numCache>
                <c:formatCode>#,##0</c:formatCode>
                <c:ptCount val="3"/>
                <c:pt idx="0">
                  <c:v>5017</c:v>
                </c:pt>
                <c:pt idx="1">
                  <c:v>5786</c:v>
                </c:pt>
                <c:pt idx="2">
                  <c:v>4014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33-4647-BAAA-AE8859C0B1B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3-4647-BAAA-AE8859C0B1B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3-4647-BAAA-AE8859C0B1B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3-4647-BAAA-AE8859C0B1B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3-4647-BAAA-AE8859C0B1B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3-4647-BAAA-AE8859C0B1B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3-4647-BAAA-AE8859C0B1B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33-4647-BAAA-AE8859C0B1B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3-4647-BAAA-AE8859C0B1B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 Semestre 2023'!$A$8:$A$10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'2º Semestre 2023'!$D$8:$D$10</c:f>
              <c:numCache>
                <c:formatCode>#,##0</c:formatCode>
                <c:ptCount val="3"/>
                <c:pt idx="0">
                  <c:v>6774</c:v>
                </c:pt>
                <c:pt idx="1">
                  <c:v>6464</c:v>
                </c:pt>
                <c:pt idx="2">
                  <c:v>5305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33-4647-BAAA-AE8859C0B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B-41CC-9690-D6B440D799DD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B-41CC-9690-D6B440D799DD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5B-41CC-9690-D6B440D799D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B-41CC-9690-D6B440D799D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5B-41CC-9690-D6B440D799D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B-41CC-9690-D6B440D799DD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5B-41CC-9690-D6B440D799D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B-41CC-9690-D6B440D799D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'JAN24'!$C$8:$C$10</c:f>
              <c:numCache>
                <c:formatCode>General</c:formatCode>
                <c:ptCount val="3"/>
                <c:pt idx="0">
                  <c:v>600</c:v>
                </c:pt>
                <c:pt idx="1">
                  <c:v>391</c:v>
                </c:pt>
                <c:pt idx="2">
                  <c:v>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5B-41CC-9690-D6B440D799D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B-41CC-9690-D6B440D799DD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5B-41CC-9690-D6B440D799DD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B-41CC-9690-D6B440D799DD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5B-41CC-9690-D6B440D799DD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5B-41CC-9690-D6B440D799D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5B-41CC-9690-D6B440D799D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5B-41CC-9690-D6B440D799DD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5B-41CC-9690-D6B440D799D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'JAN24'!$D$8:$D$10</c:f>
              <c:numCache>
                <c:formatCode>General</c:formatCode>
                <c:ptCount val="3"/>
                <c:pt idx="0">
                  <c:v>71</c:v>
                </c:pt>
                <c:pt idx="1">
                  <c:v>103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25B-41CC-9690-D6B440D79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54-449D-9BD4-BC86D8166CD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54-449D-9BD4-BC86D8166CDE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4-449D-9BD4-BC86D8166CD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54-449D-9BD4-BC86D8166CD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54-449D-9BD4-BC86D8166CD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54-449D-9BD4-BC86D8166CD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54-449D-9BD4-BC86D8166CD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54-449D-9BD4-BC86D8166CD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'FEV24'!$C$8:$C$10</c:f>
              <c:numCache>
                <c:formatCode>General</c:formatCode>
                <c:ptCount val="3"/>
                <c:pt idx="0">
                  <c:v>1160</c:v>
                </c:pt>
                <c:pt idx="1">
                  <c:v>819</c:v>
                </c:pt>
                <c:pt idx="2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54-449D-9BD4-BC86D8166CD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54-449D-9BD4-BC86D8166CD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54-449D-9BD4-BC86D8166CD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54-449D-9BD4-BC86D8166CDE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54-449D-9BD4-BC86D8166CD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54-449D-9BD4-BC86D8166CD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54-449D-9BD4-BC86D8166CD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54-449D-9BD4-BC86D8166CD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54-449D-9BD4-BC86D8166CD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'FEV24'!$D$8:$D$10</c:f>
              <c:numCache>
                <c:formatCode>General</c:formatCode>
                <c:ptCount val="3"/>
                <c:pt idx="0">
                  <c:v>899</c:v>
                </c:pt>
                <c:pt idx="1">
                  <c:v>913</c:v>
                </c:pt>
                <c:pt idx="2">
                  <c:v>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354-449D-9BD4-BC86D8166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C-46BD-920A-E8EA49FC90E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C-46BD-920A-E8EA49FC90E1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C-46BD-920A-E8EA49FC90E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C-46BD-920A-E8EA49FC90E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C-46BD-920A-E8EA49FC90E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C-46BD-920A-E8EA49FC90E1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C-46BD-920A-E8EA49FC90E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C-46BD-920A-E8EA49FC90E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'MAR24'!$C$8:$C$10</c:f>
              <c:numCache>
                <c:formatCode>General</c:formatCode>
                <c:ptCount val="3"/>
                <c:pt idx="0">
                  <c:v>1082</c:v>
                </c:pt>
                <c:pt idx="1">
                  <c:v>783</c:v>
                </c:pt>
                <c:pt idx="2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EC-46BD-920A-E8EA49FC90E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C-46BD-920A-E8EA49FC90E1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EC-46BD-920A-E8EA49FC90E1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EC-46BD-920A-E8EA49FC90E1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EC-46BD-920A-E8EA49FC90E1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EC-46BD-920A-E8EA49FC90E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EC-46BD-920A-E8EA49FC90E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EC-46BD-920A-E8EA49FC90E1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EC-46BD-920A-E8EA49FC90E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'MAR24'!$D$8:$D$10</c:f>
              <c:numCache>
                <c:formatCode>General</c:formatCode>
                <c:ptCount val="3"/>
                <c:pt idx="0">
                  <c:v>1098</c:v>
                </c:pt>
                <c:pt idx="1">
                  <c:v>1066</c:v>
                </c:pt>
                <c:pt idx="2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4EC-46BD-920A-E8EA49FC9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34-43BD-BAC2-2D6DBFFCC84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34-43BD-BAC2-2D6DBFFCC84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34-43BD-BAC2-2D6DBFFCC84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34-43BD-BAC2-2D6DBFFCC84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4-43BD-BAC2-2D6DBFFCC84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4-43BD-BAC2-2D6DBFFCC84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34-43BD-BAC2-2D6DBFFCC84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34-43BD-BAC2-2D6DBFFCC84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'ABR24'!$C$8:$C$10</c:f>
              <c:numCache>
                <c:formatCode>General</c:formatCode>
                <c:ptCount val="3"/>
                <c:pt idx="0">
                  <c:v>951</c:v>
                </c:pt>
                <c:pt idx="1">
                  <c:v>826</c:v>
                </c:pt>
                <c:pt idx="2">
                  <c:v>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34-43BD-BAC2-2D6DBFFCC84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34-43BD-BAC2-2D6DBFFCC84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34-43BD-BAC2-2D6DBFFCC84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34-43BD-BAC2-2D6DBFFCC84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34-43BD-BAC2-2D6DBFFCC84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34-43BD-BAC2-2D6DBFFCC84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34-43BD-BAC2-2D6DBFFCC84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34-43BD-BAC2-2D6DBFFCC84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34-43BD-BAC2-2D6DBFFCC84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'ABR24'!$D$8:$D$10</c:f>
              <c:numCache>
                <c:formatCode>General</c:formatCode>
                <c:ptCount val="3"/>
                <c:pt idx="0">
                  <c:v>1474</c:v>
                </c:pt>
                <c:pt idx="1">
                  <c:v>1567</c:v>
                </c:pt>
                <c:pt idx="2">
                  <c:v>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334-43BD-BAC2-2D6DBFFCC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99-472F-8F1E-9434A1AC297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99-472F-8F1E-9434A1AC297E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9-472F-8F1E-9434A1AC297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9-472F-8F1E-9434A1AC297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9-472F-8F1E-9434A1AC297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9-472F-8F1E-9434A1AC297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9-472F-8F1E-9434A1AC297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9-472F-8F1E-9434A1AC297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'MAI24'!$C$8:$C$10</c:f>
              <c:numCache>
                <c:formatCode>General</c:formatCode>
                <c:ptCount val="3"/>
                <c:pt idx="0">
                  <c:v>791</c:v>
                </c:pt>
                <c:pt idx="1">
                  <c:v>805</c:v>
                </c:pt>
                <c:pt idx="2">
                  <c:v>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99-472F-8F1E-9434A1AC297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9-472F-8F1E-9434A1AC297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99-472F-8F1E-9434A1AC297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99-472F-8F1E-9434A1AC297E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99-472F-8F1E-9434A1AC297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99-472F-8F1E-9434A1AC297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99-472F-8F1E-9434A1AC297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99-472F-8F1E-9434A1AC297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99-472F-8F1E-9434A1AC297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'MAI24'!$D$8:$D$10</c:f>
              <c:numCache>
                <c:formatCode>General</c:formatCode>
                <c:ptCount val="3"/>
                <c:pt idx="0">
                  <c:v>977</c:v>
                </c:pt>
                <c:pt idx="1">
                  <c:v>680</c:v>
                </c:pt>
                <c:pt idx="2">
                  <c:v>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99-472F-8F1E-9434A1AC2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B3-43BE-902F-A39BA83AB725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B3-43BE-902F-A39BA83AB725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3-43BE-902F-A39BA83AB725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3-43BE-902F-A39BA83AB725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3-43BE-902F-A39BA83AB725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3-43BE-902F-A39BA83AB725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B3-43BE-902F-A39BA83AB725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3-43BE-902F-A39BA83AB72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 24'!$C$8:$C$10</c:f>
              <c:numCache>
                <c:formatCode>General</c:formatCode>
                <c:ptCount val="3"/>
                <c:pt idx="0">
                  <c:v>762</c:v>
                </c:pt>
                <c:pt idx="1">
                  <c:v>762</c:v>
                </c:pt>
                <c:pt idx="2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B3-43BE-902F-A39BA83AB72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3-43BE-902F-A39BA83AB725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3-43BE-902F-A39BA83AB725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3-43BE-902F-A39BA83AB725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B3-43BE-902F-A39BA83AB725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3-43BE-902F-A39BA83AB725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B3-43BE-902F-A39BA83AB725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B3-43BE-902F-A39BA83AB725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B3-43BE-902F-A39BA83AB72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 24'!$D$8:$D$10</c:f>
              <c:numCache>
                <c:formatCode>General</c:formatCode>
                <c:ptCount val="3"/>
                <c:pt idx="0">
                  <c:v>1315</c:v>
                </c:pt>
                <c:pt idx="1">
                  <c:v>1427</c:v>
                </c:pt>
                <c:pt idx="2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9B3-43BE-902F-A39BA83A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FC-4CE6-AFDC-81BE2C1DE6C7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C-4CE6-AFDC-81BE2C1DE6C7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C-4CE6-AFDC-81BE2C1DE6C7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C-4CE6-AFDC-81BE2C1DE6C7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FC-4CE6-AFDC-81BE2C1DE6C7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C-4CE6-AFDC-81BE2C1DE6C7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FC-4CE6-AFDC-81BE2C1DE6C7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FC-4CE6-AFDC-81BE2C1DE6C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2024'!$C$8:$C$10</c:f>
              <c:numCache>
                <c:formatCode>#,##0</c:formatCode>
                <c:ptCount val="3"/>
                <c:pt idx="0">
                  <c:v>5346</c:v>
                </c:pt>
                <c:pt idx="1">
                  <c:v>4386</c:v>
                </c:pt>
                <c:pt idx="2">
                  <c:v>3991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FC-4CE6-AFDC-81BE2C1DE6C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FC-4CE6-AFDC-81BE2C1DE6C7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FC-4CE6-AFDC-81BE2C1DE6C7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FC-4CE6-AFDC-81BE2C1DE6C7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FC-4CE6-AFDC-81BE2C1DE6C7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FC-4CE6-AFDC-81BE2C1DE6C7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FC-4CE6-AFDC-81BE2C1DE6C7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FC-4CE6-AFDC-81BE2C1DE6C7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FC-4CE6-AFDC-81BE2C1DE6C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2024'!$D$8:$D$10</c:f>
              <c:numCache>
                <c:formatCode>#,##0</c:formatCode>
                <c:ptCount val="3"/>
                <c:pt idx="0">
                  <c:v>5834</c:v>
                </c:pt>
                <c:pt idx="1">
                  <c:v>5756</c:v>
                </c:pt>
                <c:pt idx="2">
                  <c:v>4855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3FC-4CE6-AFDC-81BE2C1DE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1D-416C-A0B9-4AECFC804812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1D-416C-A0B9-4AECFC804812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D-416C-A0B9-4AECFC80481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D-416C-A0B9-4AECFC80481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D-416C-A0B9-4AECFC80481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D-416C-A0B9-4AECFC804812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1D-416C-A0B9-4AECFC80481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1D-416C-A0B9-4AECFC80481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 24'!$C$8:$C$10</c:f>
              <c:numCache>
                <c:formatCode>#,##0</c:formatCode>
                <c:ptCount val="3"/>
                <c:pt idx="0">
                  <c:v>932</c:v>
                </c:pt>
                <c:pt idx="1">
                  <c:v>918</c:v>
                </c:pt>
                <c:pt idx="2">
                  <c:v>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D-416C-A0B9-4AECFC80481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1D-416C-A0B9-4AECFC804812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1D-416C-A0B9-4AECFC804812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1D-416C-A0B9-4AECFC804812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1D-416C-A0B9-4AECFC804812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1D-416C-A0B9-4AECFC80481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1D-416C-A0B9-4AECFC80481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1D-416C-A0B9-4AECFC804812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1D-416C-A0B9-4AECFC80481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 24'!$D$8:$D$10</c:f>
              <c:numCache>
                <c:formatCode>#,##0</c:formatCode>
                <c:ptCount val="3"/>
                <c:pt idx="0">
                  <c:v>1163</c:v>
                </c:pt>
                <c:pt idx="1">
                  <c:v>1155</c:v>
                </c:pt>
                <c:pt idx="2">
                  <c:v>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D-416C-A0B9-4AECFC80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248846230669901E-3"/>
                  <c:y val="1.0413543681489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7E-4E7E-A38C-C1EE4B13B475}"/>
                </c:ext>
              </c:extLst>
            </c:dLbl>
            <c:dLbl>
              <c:idx val="1"/>
              <c:layout>
                <c:manualLayout>
                  <c:x val="2.3390767742816764E-3"/>
                  <c:y val="7.710950575624752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E-4E7E-A38C-C1EE4B13B475}"/>
                </c:ext>
              </c:extLst>
            </c:dLbl>
            <c:dLbl>
              <c:idx val="2"/>
              <c:layout>
                <c:manualLayout>
                  <c:x val="3.0232786322270076E-3"/>
                  <c:y val="-2.621547443496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E-4E7E-A38C-C1EE4B13B475}"/>
                </c:ext>
              </c:extLst>
            </c:dLbl>
            <c:dLbl>
              <c:idx val="3"/>
              <c:layout>
                <c:manualLayout>
                  <c:x val="-2.9677365095717931E-3"/>
                  <c:y val="-1.701882112305304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E-4E7E-A38C-C1EE4B13B475}"/>
                </c:ext>
              </c:extLst>
            </c:dLbl>
            <c:dLbl>
              <c:idx val="4"/>
              <c:layout>
                <c:manualLayout>
                  <c:x val="3.1644992974009141E-3"/>
                  <c:y val="1.6450862274280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E-4E7E-A38C-C1EE4B13B475}"/>
                </c:ext>
              </c:extLst>
            </c:dLbl>
            <c:dLbl>
              <c:idx val="5"/>
              <c:layout>
                <c:manualLayout>
                  <c:x val="1.2074191660621875E-2"/>
                  <c:y val="-1.506438833940494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E-4E7E-A38C-C1EE4B13B475}"/>
                </c:ext>
              </c:extLst>
            </c:dLbl>
            <c:dLbl>
              <c:idx val="6"/>
              <c:layout>
                <c:manualLayout>
                  <c:x val="1.1530860044363749E-2"/>
                  <c:y val="-5.66757732935206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E-4E7E-A38C-C1EE4B13B47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'FEV09'!$D$8:$D$14</c:f>
              <c:numCache>
                <c:formatCode>General</c:formatCode>
                <c:ptCount val="7"/>
                <c:pt idx="0">
                  <c:v>119</c:v>
                </c:pt>
                <c:pt idx="1">
                  <c:v>0</c:v>
                </c:pt>
                <c:pt idx="2">
                  <c:v>93</c:v>
                </c:pt>
                <c:pt idx="3">
                  <c:v>143</c:v>
                </c:pt>
                <c:pt idx="4">
                  <c:v>127</c:v>
                </c:pt>
                <c:pt idx="5">
                  <c:v>62</c:v>
                </c:pt>
                <c:pt idx="6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37E-4E7E-A38C-C1EE4B13B475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1.359234585034566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7E-4E7E-A38C-C1EE4B13B475}"/>
                </c:ext>
              </c:extLst>
            </c:dLbl>
            <c:dLbl>
              <c:idx val="1"/>
              <c:layout>
                <c:manualLayout>
                  <c:x val="1.6402797781118517E-2"/>
                  <c:y val="-5.908113223051192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E-4E7E-A38C-C1EE4B13B475}"/>
                </c:ext>
              </c:extLst>
            </c:dLbl>
            <c:dLbl>
              <c:idx val="2"/>
              <c:layout>
                <c:manualLayout>
                  <c:x val="1.5469620035813203E-2"/>
                  <c:y val="-4.67061305268402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E-4E7E-A38C-C1EE4B13B475}"/>
                </c:ext>
              </c:extLst>
            </c:dLbl>
            <c:dLbl>
              <c:idx val="3"/>
              <c:layout>
                <c:manualLayout>
                  <c:x val="2.8667094183320595E-2"/>
                  <c:y val="-5.863657950641109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E-4E7E-A38C-C1EE4B13B475}"/>
                </c:ext>
              </c:extLst>
            </c:dLbl>
            <c:dLbl>
              <c:idx val="4"/>
              <c:layout>
                <c:manualLayout>
                  <c:x val="1.7442854689892894E-2"/>
                  <c:y val="5.6822379303887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7E-4E7E-A38C-C1EE4B13B475}"/>
                </c:ext>
              </c:extLst>
            </c:dLbl>
            <c:dLbl>
              <c:idx val="5"/>
              <c:layout>
                <c:manualLayout>
                  <c:x val="2.7580430950804011E-2"/>
                  <c:y val="-1.091460859883523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7E-4E7E-A38C-C1EE4B13B475}"/>
                </c:ext>
              </c:extLst>
            </c:dLbl>
            <c:dLbl>
              <c:idx val="6"/>
              <c:layout>
                <c:manualLayout>
                  <c:x val="2.7037099334545775E-2"/>
                  <c:y val="-8.89506976899442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7E-4E7E-A38C-C1EE4B13B47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'FEV09'!$E$8:$E$14</c:f>
              <c:numCache>
                <c:formatCode>General</c:formatCode>
                <c:ptCount val="7"/>
                <c:pt idx="0">
                  <c:v>196</c:v>
                </c:pt>
                <c:pt idx="1">
                  <c:v>20</c:v>
                </c:pt>
                <c:pt idx="2">
                  <c:v>3</c:v>
                </c:pt>
                <c:pt idx="3">
                  <c:v>26</c:v>
                </c:pt>
                <c:pt idx="4">
                  <c:v>70</c:v>
                </c:pt>
                <c:pt idx="5">
                  <c:v>52</c:v>
                </c:pt>
                <c:pt idx="6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37E-4E7E-A38C-C1EE4B13B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8080"/>
        <c:axId val="-748813728"/>
        <c:axId val="0"/>
      </c:bar3DChart>
      <c:catAx>
        <c:axId val="-74881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3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13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8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E-4B07-A766-1F882C4B492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E-4B07-A766-1F882C4B4921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E-4B07-A766-1F882C4B492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E-4B07-A766-1F882C4B492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E-4B07-A766-1F882C4B492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E-4B07-A766-1F882C4B4921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E-4B07-A766-1F882C4B492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E-4B07-A766-1F882C4B492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 24'!$C$8:$C$10</c:f>
              <c:numCache>
                <c:formatCode>#,##0</c:formatCode>
                <c:ptCount val="3"/>
                <c:pt idx="0">
                  <c:v>894</c:v>
                </c:pt>
                <c:pt idx="1">
                  <c:v>892</c:v>
                </c:pt>
                <c:pt idx="2">
                  <c:v>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DE-4B07-A766-1F882C4B492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E-4B07-A766-1F882C4B4921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E-4B07-A766-1F882C4B4921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E-4B07-A766-1F882C4B4921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DE-4B07-A766-1F882C4B4921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E-4B07-A766-1F882C4B492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DE-4B07-A766-1F882C4B492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E-4B07-A766-1F882C4B4921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E-4B07-A766-1F882C4B492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 24'!$D$8:$D$10</c:f>
              <c:numCache>
                <c:formatCode>#,##0</c:formatCode>
                <c:ptCount val="3"/>
                <c:pt idx="0">
                  <c:v>992</c:v>
                </c:pt>
                <c:pt idx="1">
                  <c:v>942</c:v>
                </c:pt>
                <c:pt idx="2">
                  <c:v>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DE-4B07-A766-1F882C4B4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5A-4FB6-A1AC-AEB6764A552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5A-4FB6-A1AC-AEB6764A5521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5A-4FB6-A1AC-AEB6764A552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5A-4FB6-A1AC-AEB6764A552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5A-4FB6-A1AC-AEB6764A552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5A-4FB6-A1AC-AEB6764A5521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5A-4FB6-A1AC-AEB6764A552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5A-4FB6-A1AC-AEB6764A552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 24'!$C$8:$C$10</c:f>
              <c:numCache>
                <c:formatCode>#,##0</c:formatCode>
                <c:ptCount val="3"/>
                <c:pt idx="0">
                  <c:v>959</c:v>
                </c:pt>
                <c:pt idx="1">
                  <c:v>962</c:v>
                </c:pt>
                <c:pt idx="2">
                  <c:v>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5A-4FB6-A1AC-AEB6764A552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5A-4FB6-A1AC-AEB6764A5521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5A-4FB6-A1AC-AEB6764A5521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5A-4FB6-A1AC-AEB6764A5521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5A-4FB6-A1AC-AEB6764A5521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5A-4FB6-A1AC-AEB6764A552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5A-4FB6-A1AC-AEB6764A552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5A-4FB6-A1AC-AEB6764A5521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5A-4FB6-A1AC-AEB6764A552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 24'!$D$8:$D$10</c:f>
              <c:numCache>
                <c:formatCode>#,##0</c:formatCode>
                <c:ptCount val="3"/>
                <c:pt idx="0">
                  <c:v>924</c:v>
                </c:pt>
                <c:pt idx="1">
                  <c:v>779</c:v>
                </c:pt>
                <c:pt idx="2">
                  <c:v>1107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F5A-4FB6-A1AC-AEB6764A5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4-4871-B6D5-C1E8638A0FB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4-4871-B6D5-C1E8638A0FB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4-4871-B6D5-C1E8638A0FB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4-4871-B6D5-C1E8638A0FB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4-4871-B6D5-C1E8638A0FB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4-4871-B6D5-C1E8638A0FB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4-4871-B6D5-C1E8638A0FB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4-4871-B6D5-C1E8638A0FB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 24'!$C$8:$C$10</c:f>
              <c:numCache>
                <c:formatCode>#,##0</c:formatCode>
                <c:ptCount val="3"/>
                <c:pt idx="0">
                  <c:v>1131</c:v>
                </c:pt>
                <c:pt idx="1">
                  <c:v>1101</c:v>
                </c:pt>
                <c:pt idx="2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D4-4871-B6D5-C1E8638A0FB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4-4871-B6D5-C1E8638A0FB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D4-4871-B6D5-C1E8638A0FB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D4-4871-B6D5-C1E8638A0FB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D4-4871-B6D5-C1E8638A0FB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D4-4871-B6D5-C1E8638A0FB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D4-4871-B6D5-C1E8638A0FB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D4-4871-B6D5-C1E8638A0FB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D4-4871-B6D5-C1E8638A0FB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 24'!$D$8:$D$10</c:f>
              <c:numCache>
                <c:formatCode>#,##0</c:formatCode>
                <c:ptCount val="3"/>
                <c:pt idx="0">
                  <c:v>954</c:v>
                </c:pt>
                <c:pt idx="1">
                  <c:v>1693</c:v>
                </c:pt>
                <c:pt idx="2">
                  <c:v>1047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3D4-4871-B6D5-C1E8638A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70-4BC6-A895-E549A191F12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70-4BC6-A895-E549A191F121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70-4BC6-A895-E549A191F12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70-4BC6-A895-E549A191F12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0-4BC6-A895-E549A191F12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70-4BC6-A895-E549A191F121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70-4BC6-A895-E549A191F12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70-4BC6-A895-E549A191F12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 24'!$C$8:$C$10</c:f>
              <c:numCache>
                <c:formatCode>#,##0</c:formatCode>
                <c:ptCount val="3"/>
                <c:pt idx="0">
                  <c:v>920</c:v>
                </c:pt>
                <c:pt idx="1">
                  <c:v>918</c:v>
                </c:pt>
                <c:pt idx="2">
                  <c:v>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D70-4BC6-A895-E549A191F12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70-4BC6-A895-E549A191F121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70-4BC6-A895-E549A191F121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70-4BC6-A895-E549A191F121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70-4BC6-A895-E549A191F121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70-4BC6-A895-E549A191F12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70-4BC6-A895-E549A191F12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70-4BC6-A895-E549A191F121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70-4BC6-A895-E549A191F12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 24'!$D$8:$D$10</c:f>
              <c:numCache>
                <c:formatCode>#,##0</c:formatCode>
                <c:ptCount val="3"/>
                <c:pt idx="0">
                  <c:v>1191</c:v>
                </c:pt>
                <c:pt idx="1">
                  <c:v>1280</c:v>
                </c:pt>
                <c:pt idx="2">
                  <c:v>1047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D70-4BC6-A895-E549A191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75-4BD9-885D-E45BCE878B7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75-4BD9-885D-E45BCE878B78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5-4BD9-885D-E45BCE878B7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5-4BD9-885D-E45BCE878B7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5-4BD9-885D-E45BCE878B7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5-4BD9-885D-E45BCE878B78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75-4BD9-885D-E45BCE878B7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75-4BD9-885D-E45BCE878B7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 24'!$C$8:$C$10</c:f>
              <c:numCache>
                <c:formatCode>#,##0</c:formatCode>
                <c:ptCount val="3"/>
                <c:pt idx="0">
                  <c:v>595</c:v>
                </c:pt>
                <c:pt idx="1">
                  <c:v>599</c:v>
                </c:pt>
                <c:pt idx="2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75-4BD9-885D-E45BCE878B7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75-4BD9-885D-E45BCE878B78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75-4BD9-885D-E45BCE878B78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75-4BD9-885D-E45BCE878B78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75-4BD9-885D-E45BCE878B78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75-4BD9-885D-E45BCE878B7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75-4BD9-885D-E45BCE878B7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75-4BD9-885D-E45BCE878B78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75-4BD9-885D-E45BCE878B7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 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 24'!$D$8:$D$10</c:f>
              <c:numCache>
                <c:formatCode>#,##0</c:formatCode>
                <c:ptCount val="3"/>
                <c:pt idx="0">
                  <c:v>1195</c:v>
                </c:pt>
                <c:pt idx="1">
                  <c:v>1482</c:v>
                </c:pt>
                <c:pt idx="2">
                  <c:v>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75-4BD9-885D-E45BCE878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EE-4D84-BC50-61F1ECFC74AA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E-4D84-BC50-61F1ECFC74AA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E-4D84-BC50-61F1ECFC74AA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E-4D84-BC50-61F1ECFC74AA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E-4D84-BC50-61F1ECFC74AA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E-4D84-BC50-61F1ECFC74AA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E-4D84-BC50-61F1ECFC74A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E-4D84-BC50-61F1ECFC74A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 Semestre 2024'!$A$8:$A$10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'2º Semestre 2024'!$C$8:$C$10</c:f>
              <c:numCache>
                <c:formatCode>#,##0</c:formatCode>
                <c:ptCount val="3"/>
                <c:pt idx="0">
                  <c:v>5431</c:v>
                </c:pt>
                <c:pt idx="1">
                  <c:v>5390</c:v>
                </c:pt>
                <c:pt idx="2">
                  <c:v>5422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EE-4D84-BC50-61F1ECFC74A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E-4D84-BC50-61F1ECFC74AA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E-4D84-BC50-61F1ECFC74AA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E-4D84-BC50-61F1ECFC74AA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E-4D84-BC50-61F1ECFC74AA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E-4D84-BC50-61F1ECFC74AA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E-4D84-BC50-61F1ECFC74A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EE-4D84-BC50-61F1ECFC74AA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E-4D84-BC50-61F1ECFC74A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 Semestre 2024'!$A$8:$A$10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'2º Semestre 2024'!$D$8:$D$10</c:f>
              <c:numCache>
                <c:formatCode>#,##0</c:formatCode>
                <c:ptCount val="3"/>
                <c:pt idx="0">
                  <c:v>6419</c:v>
                </c:pt>
                <c:pt idx="1">
                  <c:v>7331</c:v>
                </c:pt>
                <c:pt idx="2">
                  <c:v>6313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FEE-4D84-BC50-61F1ECFC7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F6-465A-9413-94DEC5BAA1FB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F6-465A-9413-94DEC5BAA1FB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F6-465A-9413-94DEC5BAA1FB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6-465A-9413-94DEC5BAA1FB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F6-465A-9413-94DEC5BAA1FB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6-465A-9413-94DEC5BAA1FB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F6-465A-9413-94DEC5BAA1FB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F6-465A-9413-94DEC5BAA1F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 25'!$C$8:$C$10</c:f>
              <c:numCache>
                <c:formatCode>#,##0</c:formatCode>
                <c:ptCount val="3"/>
                <c:pt idx="0">
                  <c:v>558</c:v>
                </c:pt>
                <c:pt idx="1">
                  <c:v>555</c:v>
                </c:pt>
                <c:pt idx="2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F6-465A-9413-94DEC5BAA1F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F6-465A-9413-94DEC5BAA1FB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F6-465A-9413-94DEC5BAA1FB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F6-465A-9413-94DEC5BAA1FB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F6-465A-9413-94DEC5BAA1FB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F6-465A-9413-94DEC5BAA1FB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F6-465A-9413-94DEC5BAA1FB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F6-465A-9413-94DEC5BAA1FB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F6-465A-9413-94DEC5BAA1F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 25'!$D$8:$D$10</c:f>
              <c:numCache>
                <c:formatCode>#,##0</c:formatCode>
                <c:ptCount val="3"/>
                <c:pt idx="0">
                  <c:v>84</c:v>
                </c:pt>
                <c:pt idx="1">
                  <c:v>139</c:v>
                </c:pt>
                <c:pt idx="2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BF6-465A-9413-94DEC5BAA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D5-4272-AD5F-B34F5B75267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5-4272-AD5F-B34F5B75267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5-4272-AD5F-B34F5B75267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5-4272-AD5F-B34F5B75267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5-4272-AD5F-B34F5B75267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5-4272-AD5F-B34F5B75267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D5-4272-AD5F-B34F5B75267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D5-4272-AD5F-B34F5B75267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 25'!$C$8:$C$10</c:f>
              <c:numCache>
                <c:formatCode>#,##0</c:formatCode>
                <c:ptCount val="3"/>
                <c:pt idx="0">
                  <c:v>971</c:v>
                </c:pt>
                <c:pt idx="1">
                  <c:v>984</c:v>
                </c:pt>
                <c:pt idx="2">
                  <c:v>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D5-4272-AD5F-B34F5B75267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D5-4272-AD5F-B34F5B75267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D5-4272-AD5F-B34F5B75267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D5-4272-AD5F-B34F5B75267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D5-4272-AD5F-B34F5B75267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D5-4272-AD5F-B34F5B75267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D5-4272-AD5F-B34F5B75267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D5-4272-AD5F-B34F5B75267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D5-4272-AD5F-B34F5B75267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 25'!$D$8:$D$10</c:f>
              <c:numCache>
                <c:formatCode>#,##0</c:formatCode>
                <c:ptCount val="3"/>
                <c:pt idx="0">
                  <c:v>1021</c:v>
                </c:pt>
                <c:pt idx="1">
                  <c:v>1439</c:v>
                </c:pt>
                <c:pt idx="2">
                  <c:v>1773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8D5-4272-AD5F-B34F5B752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C6-4E26-86C8-E45DC7070EBD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C6-4E26-86C8-E45DC7070EBD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6-4E26-86C8-E45DC7070EB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6-4E26-86C8-E45DC7070EB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6-4E26-86C8-E45DC7070EB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6-4E26-86C8-E45DC7070EBD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6-4E26-86C8-E45DC7070EB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6-4E26-86C8-E45DC7070EB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 25'!$C$8:$C$10</c:f>
              <c:numCache>
                <c:formatCode>#,##0</c:formatCode>
                <c:ptCount val="3"/>
                <c:pt idx="0">
                  <c:v>837</c:v>
                </c:pt>
                <c:pt idx="1">
                  <c:v>830</c:v>
                </c:pt>
                <c:pt idx="2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C6-4E26-86C8-E45DC7070EB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6-4E26-86C8-E45DC7070EBD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C6-4E26-86C8-E45DC7070EBD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C6-4E26-86C8-E45DC7070EBD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C6-4E26-86C8-E45DC7070EBD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C6-4E26-86C8-E45DC7070EB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C6-4E26-86C8-E45DC7070EB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C6-4E26-86C8-E45DC7070EBD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C6-4E26-86C8-E45DC7070EB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 25'!$D$8:$D$10</c:f>
              <c:numCache>
                <c:formatCode>#,##0</c:formatCode>
                <c:ptCount val="3"/>
                <c:pt idx="0">
                  <c:v>1161</c:v>
                </c:pt>
                <c:pt idx="1">
                  <c:v>918</c:v>
                </c:pt>
                <c:pt idx="2">
                  <c:v>1266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3C6-4E26-86C8-E45DC7070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AF-4938-AE37-B4BCA4A53B3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AF-4938-AE37-B4BCA4A53B3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AF-4938-AE37-B4BCA4A53B3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F-4938-AE37-B4BCA4A53B3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AF-4938-AE37-B4BCA4A53B3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AF-4938-AE37-B4BCA4A53B3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AF-4938-AE37-B4BCA4A53B3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F-4938-AE37-B4BCA4A53B3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 25'!$C$8:$C$10</c:f>
              <c:numCache>
                <c:formatCode>#,##0</c:formatCode>
                <c:ptCount val="3"/>
                <c:pt idx="0">
                  <c:v>943</c:v>
                </c:pt>
                <c:pt idx="1">
                  <c:v>940</c:v>
                </c:pt>
                <c:pt idx="2">
                  <c:v>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AF-4938-AE37-B4BCA4A53B3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AF-4938-AE37-B4BCA4A53B3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AF-4938-AE37-B4BCA4A53B3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F-4938-AE37-B4BCA4A53B3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AF-4938-AE37-B4BCA4A53B3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AF-4938-AE37-B4BCA4A53B3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AF-4938-AE37-B4BCA4A53B3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AF-4938-AE37-B4BCA4A53B3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AF-4938-AE37-B4BCA4A53B3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 25'!$D$8:$D$10</c:f>
              <c:numCache>
                <c:formatCode>#,##0</c:formatCode>
                <c:ptCount val="3"/>
                <c:pt idx="0">
                  <c:v>1074</c:v>
                </c:pt>
                <c:pt idx="1">
                  <c:v>1152</c:v>
                </c:pt>
                <c:pt idx="2">
                  <c:v>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2AF-4938-AE37-B4BCA4A53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20775604954049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E7-4F08-A42B-0219DB552CA7}"/>
                </c:ext>
              </c:extLst>
            </c:dLbl>
            <c:dLbl>
              <c:idx val="1"/>
              <c:layout>
                <c:manualLayout>
                  <c:x val="2.2316719755824809E-3"/>
                  <c:y val="6.49431457786331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7-4F08-A42B-0219DB552CA7}"/>
                </c:ext>
              </c:extLst>
            </c:dLbl>
            <c:dLbl>
              <c:idx val="2"/>
              <c:layout>
                <c:manualLayout>
                  <c:x val="3.0232786322270076E-3"/>
                  <c:y val="-1.22038378642747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7-4F08-A42B-0219DB552CA7}"/>
                </c:ext>
              </c:extLst>
            </c:dLbl>
            <c:dLbl>
              <c:idx val="3"/>
              <c:layout>
                <c:manualLayout>
                  <c:x val="-2.9677365095717931E-3"/>
                  <c:y val="-1.70630760388283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7-4F08-A42B-0219DB552CA7}"/>
                </c:ext>
              </c:extLst>
            </c:dLbl>
            <c:dLbl>
              <c:idx val="4"/>
              <c:layout>
                <c:manualLayout>
                  <c:x val="3.1644992974009141E-3"/>
                  <c:y val="1.521950942487887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7-4F08-A42B-0219DB552CA7}"/>
                </c:ext>
              </c:extLst>
            </c:dLbl>
            <c:dLbl>
              <c:idx val="5"/>
              <c:layout>
                <c:manualLayout>
                  <c:x val="1.2074191660621875E-2"/>
                  <c:y val="-1.490178638717098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7-4F08-A42B-0219DB552CA7}"/>
                </c:ext>
              </c:extLst>
            </c:dLbl>
            <c:dLbl>
              <c:idx val="6"/>
              <c:layout>
                <c:manualLayout>
                  <c:x val="1.1530860044363749E-2"/>
                  <c:y val="-4.37735149667296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7-4F08-A42B-0219DB552CA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'MAR09'!$D$8:$D$14</c:f>
              <c:numCache>
                <c:formatCode>General</c:formatCode>
                <c:ptCount val="7"/>
                <c:pt idx="0">
                  <c:v>155</c:v>
                </c:pt>
                <c:pt idx="1">
                  <c:v>87</c:v>
                </c:pt>
                <c:pt idx="2">
                  <c:v>76</c:v>
                </c:pt>
                <c:pt idx="3">
                  <c:v>137</c:v>
                </c:pt>
                <c:pt idx="4">
                  <c:v>167</c:v>
                </c:pt>
                <c:pt idx="5">
                  <c:v>84</c:v>
                </c:pt>
                <c:pt idx="6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E7-4F08-A42B-0219DB552CA7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1.64782458332849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E7-4F08-A42B-0219DB552CA7}"/>
                </c:ext>
              </c:extLst>
            </c:dLbl>
            <c:dLbl>
              <c:idx val="1"/>
              <c:layout>
                <c:manualLayout>
                  <c:x val="1.6402797781118517E-2"/>
                  <c:y val="-8.37802777728872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7-4F08-A42B-0219DB552CA7}"/>
                </c:ext>
              </c:extLst>
            </c:dLbl>
            <c:dLbl>
              <c:idx val="2"/>
              <c:layout>
                <c:manualLayout>
                  <c:x val="1.4524177468470678E-2"/>
                  <c:y val="4.867633807866141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E7-4F08-A42B-0219DB552CA7}"/>
                </c:ext>
              </c:extLst>
            </c:dLbl>
            <c:dLbl>
              <c:idx val="3"/>
              <c:layout>
                <c:manualLayout>
                  <c:x val="2.9056765100624059E-2"/>
                  <c:y val="1.1824467194665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7-4F08-A42B-0219DB552CA7}"/>
                </c:ext>
              </c:extLst>
            </c:dLbl>
            <c:dLbl>
              <c:idx val="4"/>
              <c:layout>
                <c:manualLayout>
                  <c:x val="1.7832525607196247E-2"/>
                  <c:y val="8.7940171847048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E7-4F08-A42B-0219DB552CA7}"/>
                </c:ext>
              </c:extLst>
            </c:dLbl>
            <c:dLbl>
              <c:idx val="5"/>
              <c:layout>
                <c:manualLayout>
                  <c:x val="2.7580430950804011E-2"/>
                  <c:y val="-9.068316280793312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7-4F08-A42B-0219DB552CA7}"/>
                </c:ext>
              </c:extLst>
            </c:dLbl>
            <c:dLbl>
              <c:idx val="6"/>
              <c:layout>
                <c:manualLayout>
                  <c:x val="2.7037099334545775E-2"/>
                  <c:y val="-1.017808674623998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E7-4F08-A42B-0219DB552CA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'MAR09'!$E$8:$E$14</c:f>
              <c:numCache>
                <c:formatCode>General</c:formatCode>
                <c:ptCount val="7"/>
                <c:pt idx="0">
                  <c:v>194</c:v>
                </c:pt>
                <c:pt idx="1">
                  <c:v>99</c:v>
                </c:pt>
                <c:pt idx="2">
                  <c:v>32</c:v>
                </c:pt>
                <c:pt idx="3">
                  <c:v>131</c:v>
                </c:pt>
                <c:pt idx="4">
                  <c:v>128</c:v>
                </c:pt>
                <c:pt idx="5">
                  <c:v>77</c:v>
                </c:pt>
                <c:pt idx="6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7E7-4F08-A42B-0219DB552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7536"/>
        <c:axId val="-748811008"/>
        <c:axId val="0"/>
      </c:bar3DChart>
      <c:catAx>
        <c:axId val="-74881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1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11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7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0D-4D9E-AB83-B732E82770EB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D-4D9E-AB83-B732E82770EB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0D-4D9E-AB83-B732E82770EB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D-4D9E-AB83-B732E82770EB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0D-4D9E-AB83-B732E82770EB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D-4D9E-AB83-B732E82770EB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0D-4D9E-AB83-B732E82770EB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D-4D9E-AB83-B732E82770E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 25'!$C$8:$C$10</c:f>
              <c:numCache>
                <c:formatCode>#,##0</c:formatCode>
                <c:ptCount val="3"/>
                <c:pt idx="0">
                  <c:v>1014</c:v>
                </c:pt>
                <c:pt idx="1">
                  <c:v>1074</c:v>
                </c:pt>
                <c:pt idx="2">
                  <c:v>1026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0D-4D9E-AB83-B732E82770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D-4D9E-AB83-B732E82770EB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0D-4D9E-AB83-B732E82770EB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0D-4D9E-AB83-B732E82770EB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0D-4D9E-AB83-B732E82770EB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0D-4D9E-AB83-B732E82770EB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0D-4D9E-AB83-B732E82770EB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0D-4D9E-AB83-B732E82770EB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0D-4D9E-AB83-B732E82770E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 25'!$D$8:$D$10</c:f>
              <c:numCache>
                <c:formatCode>#,##0</c:formatCode>
                <c:ptCount val="3"/>
                <c:pt idx="0">
                  <c:v>925</c:v>
                </c:pt>
                <c:pt idx="1">
                  <c:v>824</c:v>
                </c:pt>
                <c:pt idx="2">
                  <c:v>1410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0D-4D9E-AB83-B732E8277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A4-49FA-B5F4-85B2A88F15F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A4-49FA-B5F4-85B2A88F15FC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4-49FA-B5F4-85B2A88F15F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4-49FA-B5F4-85B2A88F15F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4-49FA-B5F4-85B2A88F15F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A4-49FA-B5F4-85B2A88F15FC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4-49FA-B5F4-85B2A88F15F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A4-49FA-B5F4-85B2A88F15F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 25'!$C$8:$C$10</c:f>
              <c:numCache>
                <c:formatCode>#,##0</c:formatCode>
                <c:ptCount val="3"/>
                <c:pt idx="0">
                  <c:v>1176</c:v>
                </c:pt>
                <c:pt idx="1">
                  <c:v>1171</c:v>
                </c:pt>
                <c:pt idx="2">
                  <c:v>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2A4-49FA-B5F4-85B2A88F15F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A4-49FA-B5F4-85B2A88F15FC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A4-49FA-B5F4-85B2A88F15FC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A4-49FA-B5F4-85B2A88F15FC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A4-49FA-B5F4-85B2A88F15FC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A4-49FA-B5F4-85B2A88F15F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A4-49FA-B5F4-85B2A88F15F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A4-49FA-B5F4-85B2A88F15FC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A4-49FA-B5F4-85B2A88F15F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 25'!$D$8:$D$10</c:f>
              <c:numCache>
                <c:formatCode>#,##0</c:formatCode>
                <c:ptCount val="3"/>
                <c:pt idx="0">
                  <c:v>1239</c:v>
                </c:pt>
                <c:pt idx="1">
                  <c:v>1647</c:v>
                </c:pt>
                <c:pt idx="2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2A4-49FA-B5F4-85B2A88F1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CA-4622-B299-321650CB473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A-4622-B299-321650CB473C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A-4622-B299-321650CB473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A-4622-B299-321650CB473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A-4622-B299-321650CB473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A-4622-B299-321650CB473C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A-4622-B299-321650CB473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CA-4622-B299-321650CB473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2025'!$C$8:$C$10</c:f>
              <c:numCache>
                <c:formatCode>#,##0</c:formatCode>
                <c:ptCount val="3"/>
                <c:pt idx="0">
                  <c:v>5499</c:v>
                </c:pt>
                <c:pt idx="1">
                  <c:v>5554</c:v>
                </c:pt>
                <c:pt idx="2">
                  <c:v>5535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CA-4622-B299-321650CB473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CA-4622-B299-321650CB473C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CA-4622-B299-321650CB473C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CA-4622-B299-321650CB473C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CA-4622-B299-321650CB473C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CA-4622-B299-321650CB473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CA-4622-B299-321650CB473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CA-4622-B299-321650CB473C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CA-4622-B299-321650CB473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2025'!$D$8:$D$10</c:f>
              <c:numCache>
                <c:formatCode>#,##0</c:formatCode>
                <c:ptCount val="3"/>
                <c:pt idx="0">
                  <c:v>5504</c:v>
                </c:pt>
                <c:pt idx="1">
                  <c:v>6119</c:v>
                </c:pt>
                <c:pt idx="2">
                  <c:v>6110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6CA-4622-B299-321650CB4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60-4B86-9BB2-ED1528EE8D0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0-4B86-9BB2-ED1528EE8D0C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60-4B86-9BB2-ED1528EE8D0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0-4B86-9BB2-ED1528EE8D0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0-4B86-9BB2-ED1528EE8D0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0-4B86-9BB2-ED1528EE8D0C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0-4B86-9BB2-ED1528EE8D0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0-4B86-9BB2-ED1528EE8D0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 25'!$C$8:$C$10</c:f>
              <c:numCache>
                <c:formatCode>#,##0</c:formatCode>
                <c:ptCount val="3"/>
                <c:pt idx="0">
                  <c:v>1205</c:v>
                </c:pt>
                <c:pt idx="1">
                  <c:v>1192</c:v>
                </c:pt>
                <c:pt idx="2">
                  <c:v>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60-4B86-9BB2-ED1528EE8D0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60-4B86-9BB2-ED1528EE8D0C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60-4B86-9BB2-ED1528EE8D0C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60-4B86-9BB2-ED1528EE8D0C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60-4B86-9BB2-ED1528EE8D0C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60-4B86-9BB2-ED1528EE8D0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60-4B86-9BB2-ED1528EE8D0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60-4B86-9BB2-ED1528EE8D0C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60-4B86-9BB2-ED1528EE8D0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 25'!$D$8:$D$10</c:f>
              <c:numCache>
                <c:formatCode>#,##0</c:formatCode>
                <c:ptCount val="3"/>
                <c:pt idx="0">
                  <c:v>1320</c:v>
                </c:pt>
                <c:pt idx="1">
                  <c:v>1986</c:v>
                </c:pt>
                <c:pt idx="2">
                  <c:v>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60-4B86-9BB2-ED1528EE8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E9-4B3D-BEC0-7DA19E05BD3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E9-4B3D-BEC0-7DA19E05BD3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9-4B3D-BEC0-7DA19E05BD3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9-4B3D-BEC0-7DA19E05BD3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9-4B3D-BEC0-7DA19E05BD3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9-4B3D-BEC0-7DA19E05BD3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9-4B3D-BEC0-7DA19E05BD3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9-4B3D-BEC0-7DA19E05BD3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 25'!$C$8:$C$10</c:f>
              <c:numCache>
                <c:formatCode>#,##0</c:formatCode>
                <c:ptCount val="3"/>
                <c:pt idx="0">
                  <c:v>980</c:v>
                </c:pt>
                <c:pt idx="1">
                  <c:v>1008</c:v>
                </c:pt>
                <c:pt idx="2">
                  <c:v>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E9-4B3D-BEC0-7DA19E05BD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9-4B3D-BEC0-7DA19E05BD3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E9-4B3D-BEC0-7DA19E05BD3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9-4B3D-BEC0-7DA19E05BD3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9-4B3D-BEC0-7DA19E05BD3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9-4B3D-BEC0-7DA19E05BD3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9-4B3D-BEC0-7DA19E05BD3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E9-4B3D-BEC0-7DA19E05BD3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9-4B3D-BEC0-7DA19E05BD3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'AGO 25'!$D$8:$D$10</c:f>
              <c:numCache>
                <c:formatCode>#,##0</c:formatCode>
                <c:ptCount val="3"/>
                <c:pt idx="0">
                  <c:v>1081</c:v>
                </c:pt>
                <c:pt idx="1">
                  <c:v>1261</c:v>
                </c:pt>
                <c:pt idx="2">
                  <c:v>1634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CE9-4B3D-BEC0-7DA19E05B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0C-405E-8391-85680FDD8885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C-405E-8391-85680FDD8885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C-405E-8391-85680FDD8885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C-405E-8391-85680FDD8885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0C-405E-8391-85680FDD8885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C-405E-8391-85680FDD8885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C-405E-8391-85680FDD8885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0C-405E-8391-85680FDD888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 25'!$C$8:$C$10</c:f>
              <c:numCache>
                <c:formatCode>#,##0</c:formatCode>
                <c:ptCount val="3"/>
                <c:pt idx="0">
                  <c:v>1226</c:v>
                </c:pt>
                <c:pt idx="1">
                  <c:v>1221</c:v>
                </c:pt>
                <c:pt idx="2">
                  <c:v>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0C-405E-8391-85680FDD888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C-405E-8391-85680FDD8885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0C-405E-8391-85680FDD8885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C-405E-8391-85680FDD8885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0C-405E-8391-85680FDD8885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0C-405E-8391-85680FDD8885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0C-405E-8391-85680FDD8885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0C-405E-8391-85680FDD8885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0C-405E-8391-85680FDD888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'SET 25'!$D$8:$D$10</c:f>
              <c:numCache>
                <c:formatCode>#,##0</c:formatCode>
                <c:ptCount val="3"/>
                <c:pt idx="0">
                  <c:v>1150</c:v>
                </c:pt>
                <c:pt idx="1">
                  <c:v>1503</c:v>
                </c:pt>
                <c:pt idx="2">
                  <c:v>1020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80C-405E-8391-85680FDD8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9-4D1B-9909-5B098FEAFD6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9-4D1B-9909-5B098FEAFD60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9-4D1B-9909-5B098FEAFD6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9-4D1B-9909-5B098FEAFD6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9-4D1B-9909-5B098FEAFD6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9-4D1B-9909-5B098FEAFD60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9-4D1B-9909-5B098FEAFD6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F9-4D1B-9909-5B098FEAFD6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 25'!$C$8:$C$10</c:f>
              <c:numCache>
                <c:formatCode>#,##0</c:formatCode>
                <c:ptCount val="3"/>
                <c:pt idx="0">
                  <c:v>1175</c:v>
                </c:pt>
                <c:pt idx="1">
                  <c:v>1163</c:v>
                </c:pt>
                <c:pt idx="2">
                  <c:v>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F9-4D1B-9909-5B098FEAFD6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9-4D1B-9909-5B098FEAFD60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F9-4D1B-9909-5B098FEAFD60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F9-4D1B-9909-5B098FEAFD60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F9-4D1B-9909-5B098FEAFD60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F9-4D1B-9909-5B098FEAFD6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F9-4D1B-9909-5B098FEAFD6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F9-4D1B-9909-5B098FEAFD60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F9-4D1B-9909-5B098FEAFD6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'OUT 25'!$D$8:$D$10</c:f>
              <c:numCache>
                <c:formatCode>#,##0</c:formatCode>
                <c:ptCount val="3"/>
                <c:pt idx="0">
                  <c:v>1875</c:v>
                </c:pt>
                <c:pt idx="1">
                  <c:v>1409</c:v>
                </c:pt>
                <c:pt idx="2">
                  <c:v>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9F9-4D1B-9909-5B098FEAF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6A-4876-9B9C-3F682E3305A3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6A-4876-9B9C-3F682E3305A3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6A-4876-9B9C-3F682E3305A3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A-4876-9B9C-3F682E3305A3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6A-4876-9B9C-3F682E3305A3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6A-4876-9B9C-3F682E3305A3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6A-4876-9B9C-3F682E3305A3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6A-4876-9B9C-3F682E3305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 25'!$C$8:$C$10</c:f>
              <c:numCache>
                <c:formatCode>#,##0</c:formatCode>
                <c:ptCount val="3"/>
                <c:pt idx="0">
                  <c:v>1098</c:v>
                </c:pt>
                <c:pt idx="1">
                  <c:v>1113</c:v>
                </c:pt>
                <c:pt idx="2">
                  <c:v>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6A-4876-9B9C-3F682E3305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6A-4876-9B9C-3F682E3305A3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6A-4876-9B9C-3F682E3305A3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6A-4876-9B9C-3F682E3305A3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6A-4876-9B9C-3F682E3305A3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6A-4876-9B9C-3F682E3305A3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6A-4876-9B9C-3F682E3305A3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6A-4876-9B9C-3F682E3305A3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6A-4876-9B9C-3F682E3305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'NOV 25'!$D$8:$D$10</c:f>
              <c:numCache>
                <c:formatCode>#,##0</c:formatCode>
                <c:ptCount val="3"/>
                <c:pt idx="0">
                  <c:v>850</c:v>
                </c:pt>
                <c:pt idx="1">
                  <c:v>1152</c:v>
                </c:pt>
                <c:pt idx="2">
                  <c:v>1287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B6A-4876-9B9C-3F682E330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8-43E9-8C82-4251A32A383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58-43E9-8C82-4251A32A383E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8-43E9-8C82-4251A32A383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8-43E9-8C82-4251A32A383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8-43E9-8C82-4251A32A383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8-43E9-8C82-4251A32A383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8-43E9-8C82-4251A32A383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8-43E9-8C82-4251A32A383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 25'!$C$8:$C$10</c:f>
              <c:numCache>
                <c:formatCode>#,##0</c:formatCode>
                <c:ptCount val="3"/>
                <c:pt idx="0">
                  <c:v>744</c:v>
                </c:pt>
                <c:pt idx="1">
                  <c:v>761</c:v>
                </c:pt>
                <c:pt idx="2">
                  <c:v>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58-43E9-8C82-4251A32A383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8-43E9-8C82-4251A32A383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58-43E9-8C82-4251A32A383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8-43E9-8C82-4251A32A383E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8-43E9-8C82-4251A32A383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8-43E9-8C82-4251A32A383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8-43E9-8C82-4251A32A383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58-43E9-8C82-4251A32A383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58-43E9-8C82-4251A32A383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 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'DEZ 25'!$D$8:$D$10</c:f>
              <c:numCache>
                <c:formatCode>#,##0</c:formatCode>
                <c:ptCount val="3"/>
                <c:pt idx="0">
                  <c:v>677</c:v>
                </c:pt>
                <c:pt idx="1">
                  <c:v>1027</c:v>
                </c:pt>
                <c:pt idx="2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E58-43E9-8C82-4251A32A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D-4419-9284-3997CAB6F078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D-4419-9284-3997CAB6F078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D-4419-9284-3997CAB6F07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D-4419-9284-3997CAB6F07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D-4419-9284-3997CAB6F07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D-4419-9284-3997CAB6F078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D-4419-9284-3997CAB6F07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D-4419-9284-3997CAB6F07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 Semestre 2025'!$A$8:$A$10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'2º Semestre 2025'!$C$8:$C$10</c:f>
              <c:numCache>
                <c:formatCode>#,##0</c:formatCode>
                <c:ptCount val="3"/>
                <c:pt idx="0">
                  <c:v>6428</c:v>
                </c:pt>
                <c:pt idx="1">
                  <c:v>6458</c:v>
                </c:pt>
                <c:pt idx="2">
                  <c:v>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0D-4419-9284-3997CAB6F07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D-4419-9284-3997CAB6F078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D-4419-9284-3997CAB6F078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0D-4419-9284-3997CAB6F078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0D-4419-9284-3997CAB6F078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0D-4419-9284-3997CAB6F07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D-4419-9284-3997CAB6F07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D-4419-9284-3997CAB6F078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D-4419-9284-3997CAB6F07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 Semestre 2025'!$A$8:$A$10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'2º Semestre 2025'!$D$8:$D$10</c:f>
              <c:numCache>
                <c:formatCode>#,##0</c:formatCode>
                <c:ptCount val="3"/>
                <c:pt idx="0">
                  <c:v>6953</c:v>
                </c:pt>
                <c:pt idx="1">
                  <c:v>8338</c:v>
                </c:pt>
                <c:pt idx="2">
                  <c:v>7883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80D-4419-9284-3997CAB6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328668570860186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81-4B25-8EC6-B0290141924B}"/>
                </c:ext>
              </c:extLst>
            </c:dLbl>
            <c:dLbl>
              <c:idx val="1"/>
              <c:layout>
                <c:manualLayout>
                  <c:x val="2.3390767742816764E-3"/>
                  <c:y val="1.662143936515792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81-4B25-8EC6-B0290141924B}"/>
                </c:ext>
              </c:extLst>
            </c:dLbl>
            <c:dLbl>
              <c:idx val="2"/>
              <c:layout>
                <c:manualLayout>
                  <c:x val="3.0232786322270076E-3"/>
                  <c:y val="-1.30909397461272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1-4B25-8EC6-B0290141924B}"/>
                </c:ext>
              </c:extLst>
            </c:dLbl>
            <c:dLbl>
              <c:idx val="3"/>
              <c:layout>
                <c:manualLayout>
                  <c:x val="-2.9677365095717931E-3"/>
                  <c:y val="-1.75866557266222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1-4B25-8EC6-B0290141924B}"/>
                </c:ext>
              </c:extLst>
            </c:dLbl>
            <c:dLbl>
              <c:idx val="4"/>
              <c:layout>
                <c:manualLayout>
                  <c:x val="3.1644992974009141E-3"/>
                  <c:y val="1.666512835435847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1-4B25-8EC6-B0290141924B}"/>
                </c:ext>
              </c:extLst>
            </c:dLbl>
            <c:dLbl>
              <c:idx val="5"/>
              <c:layout>
                <c:manualLayout>
                  <c:x val="1.2074191660621875E-2"/>
                  <c:y val="-1.41571675218559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1-4B25-8EC6-B0290141924B}"/>
                </c:ext>
              </c:extLst>
            </c:dLbl>
            <c:dLbl>
              <c:idx val="6"/>
              <c:layout>
                <c:manualLayout>
                  <c:x val="1.1423455245664304E-2"/>
                  <c:y val="4.9379055901168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81-4B25-8EC6-B0290141924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'ABR09'!$D$8:$D$14</c:f>
              <c:numCache>
                <c:formatCode>General</c:formatCode>
                <c:ptCount val="7"/>
                <c:pt idx="0">
                  <c:v>140</c:v>
                </c:pt>
                <c:pt idx="1">
                  <c:v>1</c:v>
                </c:pt>
                <c:pt idx="2">
                  <c:v>80</c:v>
                </c:pt>
                <c:pt idx="3">
                  <c:v>186</c:v>
                </c:pt>
                <c:pt idx="4">
                  <c:v>195</c:v>
                </c:pt>
                <c:pt idx="5">
                  <c:v>76</c:v>
                </c:pt>
                <c:pt idx="6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81-4B25-8EC6-B0290141924B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4.530820362781938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81-4B25-8EC6-B0290141924B}"/>
                </c:ext>
              </c:extLst>
            </c:dLbl>
            <c:dLbl>
              <c:idx val="1"/>
              <c:layout>
                <c:manualLayout>
                  <c:x val="1.6402797781118517E-2"/>
                  <c:y val="-7.456424293593225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81-4B25-8EC6-B0290141924B}"/>
                </c:ext>
              </c:extLst>
            </c:dLbl>
            <c:dLbl>
              <c:idx val="2"/>
              <c:layout>
                <c:manualLayout>
                  <c:x val="1.4524177468470678E-2"/>
                  <c:y val="5.41324077523037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81-4B25-8EC6-B0290141924B}"/>
                </c:ext>
              </c:extLst>
            </c:dLbl>
            <c:dLbl>
              <c:idx val="3"/>
              <c:layout>
                <c:manualLayout>
                  <c:x val="2.9056765100624059E-2"/>
                  <c:y val="1.93467515348463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81-4B25-8EC6-B0290141924B}"/>
                </c:ext>
              </c:extLst>
            </c:dLbl>
            <c:dLbl>
              <c:idx val="4"/>
              <c:layout>
                <c:manualLayout>
                  <c:x val="1.7442854689892894E-2"/>
                  <c:y val="7.5980449031447781E-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81-4B25-8EC6-B0290141924B}"/>
                </c:ext>
              </c:extLst>
            </c:dLbl>
            <c:dLbl>
              <c:idx val="5"/>
              <c:layout>
                <c:manualLayout>
                  <c:x val="2.7580430950804011E-2"/>
                  <c:y val="-6.561556022847971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81-4B25-8EC6-B0290141924B}"/>
                </c:ext>
              </c:extLst>
            </c:dLbl>
            <c:dLbl>
              <c:idx val="6"/>
              <c:layout>
                <c:manualLayout>
                  <c:x val="2.742677025184935E-2"/>
                  <c:y val="-1.66457126843772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81-4B25-8EC6-B0290141924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'ABR09'!$E$8:$E$14</c:f>
              <c:numCache>
                <c:formatCode>General</c:formatCode>
                <c:ptCount val="7"/>
                <c:pt idx="0">
                  <c:v>247</c:v>
                </c:pt>
                <c:pt idx="1">
                  <c:v>73</c:v>
                </c:pt>
                <c:pt idx="2">
                  <c:v>29</c:v>
                </c:pt>
                <c:pt idx="3">
                  <c:v>136</c:v>
                </c:pt>
                <c:pt idx="4">
                  <c:v>96</c:v>
                </c:pt>
                <c:pt idx="5">
                  <c:v>87</c:v>
                </c:pt>
                <c:pt idx="6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581-4B25-8EC6-B02901419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09376"/>
        <c:axId val="-748815360"/>
        <c:axId val="0"/>
      </c:bar3DChart>
      <c:catAx>
        <c:axId val="-74880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153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09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F7-4647-9DCE-CE3FE578774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F7-4647-9DCE-CE3FE578774C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F7-4647-9DCE-CE3FE578774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7-4647-9DCE-CE3FE578774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7-4647-9DCE-CE3FE578774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7-4647-9DCE-CE3FE578774C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F7-4647-9DCE-CE3FE578774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F7-4647-9DCE-CE3FE578774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 26'!$C$8:$C$10</c:f>
              <c:numCache>
                <c:formatCode>#,##0</c:formatCode>
                <c:ptCount val="3"/>
                <c:pt idx="0">
                  <c:v>506</c:v>
                </c:pt>
                <c:pt idx="1">
                  <c:v>523</c:v>
                </c:pt>
                <c:pt idx="2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F7-4647-9DCE-CE3FE578774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F7-4647-9DCE-CE3FE578774C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F7-4647-9DCE-CE3FE578774C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F7-4647-9DCE-CE3FE578774C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F7-4647-9DCE-CE3FE578774C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F7-4647-9DCE-CE3FE578774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F7-4647-9DCE-CE3FE578774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F7-4647-9DCE-CE3FE578774C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F7-4647-9DCE-CE3FE578774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'JAN 26'!$D$8:$D$10</c:f>
              <c:numCache>
                <c:formatCode>#,##0</c:formatCode>
                <c:ptCount val="3"/>
                <c:pt idx="0">
                  <c:v>98</c:v>
                </c:pt>
                <c:pt idx="1">
                  <c:v>163</c:v>
                </c:pt>
                <c:pt idx="2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0F7-4647-9DCE-CE3FE5787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6-457F-A529-1080EE070ABD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6-457F-A529-1080EE070ABD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6-457F-A529-1080EE070AB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B6-457F-A529-1080EE070AB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6-457F-A529-1080EE070AB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B6-457F-A529-1080EE070ABD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B6-457F-A529-1080EE070AB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B6-457F-A529-1080EE070AB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 26'!$C$8:$C$10</c:f>
              <c:numCache>
                <c:formatCode>#,##0</c:formatCode>
                <c:ptCount val="3"/>
                <c:pt idx="0">
                  <c:v>1112</c:v>
                </c:pt>
                <c:pt idx="1">
                  <c:v>1108</c:v>
                </c:pt>
                <c:pt idx="2">
                  <c:v>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B6-457F-A529-1080EE070AB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B6-457F-A529-1080EE070ABD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B6-457F-A529-1080EE070ABD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B6-457F-A529-1080EE070ABD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B6-457F-A529-1080EE070ABD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B6-457F-A529-1080EE070AB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B6-457F-A529-1080EE070AB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B6-457F-A529-1080EE070ABD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B6-457F-A529-1080EE070AB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'FEV 26'!$D$8:$D$10</c:f>
              <c:numCache>
                <c:formatCode>#,##0</c:formatCode>
                <c:ptCount val="3"/>
                <c:pt idx="0">
                  <c:v>855</c:v>
                </c:pt>
                <c:pt idx="1">
                  <c:v>922</c:v>
                </c:pt>
                <c:pt idx="2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1B6-457F-A529-1080EE070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E0-4C70-B7C7-9DD9696CADAD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0-4C70-B7C7-9DD9696CADAD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0-4C70-B7C7-9DD9696CADA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0-4C70-B7C7-9DD9696CADA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0-4C70-B7C7-9DD9696CADA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0-4C70-B7C7-9DD9696CADAD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0-4C70-B7C7-9DD9696CADA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0-4C70-B7C7-9DD9696CADA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 26'!$C$8:$C$10</c:f>
              <c:numCache>
                <c:formatCode>#,##0</c:formatCode>
                <c:ptCount val="3"/>
                <c:pt idx="0">
                  <c:v>1346</c:v>
                </c:pt>
                <c:pt idx="1">
                  <c:v>1363</c:v>
                </c:pt>
                <c:pt idx="2">
                  <c:v>1360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0E0-4C70-B7C7-9DD9696CADA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0-4C70-B7C7-9DD9696CADAD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0-4C70-B7C7-9DD9696CADAD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0-4C70-B7C7-9DD9696CADAD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0-4C70-B7C7-9DD9696CADAD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0-4C70-B7C7-9DD9696CADA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0-4C70-B7C7-9DD9696CADA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0-4C70-B7C7-9DD9696CADAD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0-4C70-B7C7-9DD9696CADA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'MAR 26'!$D$8:$D$10</c:f>
              <c:numCache>
                <c:formatCode>#,##0</c:formatCode>
                <c:ptCount val="3"/>
                <c:pt idx="0">
                  <c:v>1028</c:v>
                </c:pt>
                <c:pt idx="1">
                  <c:v>1103</c:v>
                </c:pt>
                <c:pt idx="2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0E0-4C70-B7C7-9DD9696CA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DC-4E3B-BA60-B07B0EFDF97B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DC-4E3B-BA60-B07B0EFDF97B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C-4E3B-BA60-B07B0EFDF97B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C-4E3B-BA60-B07B0EFDF97B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DC-4E3B-BA60-B07B0EFDF97B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DC-4E3B-BA60-B07B0EFDF97B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DC-4E3B-BA60-B07B0EFDF97B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DC-4E3B-BA60-B07B0EFDF97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 26'!$C$8:$C$10</c:f>
              <c:numCache>
                <c:formatCode>#,##0</c:formatCode>
                <c:ptCount val="3"/>
                <c:pt idx="0">
                  <c:v>1207</c:v>
                </c:pt>
                <c:pt idx="1">
                  <c:v>1210</c:v>
                </c:pt>
                <c:pt idx="2">
                  <c:v>1214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DC-4E3B-BA60-B07B0EFDF97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DC-4E3B-BA60-B07B0EFDF97B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DC-4E3B-BA60-B07B0EFDF97B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DC-4E3B-BA60-B07B0EFDF97B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DC-4E3B-BA60-B07B0EFDF97B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DC-4E3B-BA60-B07B0EFDF97B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DC-4E3B-BA60-B07B0EFDF97B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DC-4E3B-BA60-B07B0EFDF97B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DC-4E3B-BA60-B07B0EFDF97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'ABR 26'!$D$8:$D$10</c:f>
              <c:numCache>
                <c:formatCode>#,##0</c:formatCode>
                <c:ptCount val="3"/>
                <c:pt idx="0">
                  <c:v>1171</c:v>
                </c:pt>
                <c:pt idx="1">
                  <c:v>1488</c:v>
                </c:pt>
                <c:pt idx="2">
                  <c:v>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6DC-4E3B-BA60-B07B0EFDF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43-46F0-94A8-3BE29B77100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43-46F0-94A8-3BE29B77100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3-46F0-94A8-3BE29B77100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3-46F0-94A8-3BE29B77100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3-46F0-94A8-3BE29B77100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43-46F0-94A8-3BE29B77100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43-46F0-94A8-3BE29B77100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43-46F0-94A8-3BE29B77100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 26'!$C$8:$C$10</c:f>
              <c:numCache>
                <c:formatCode>#,##0</c:formatCode>
                <c:ptCount val="3"/>
                <c:pt idx="0">
                  <c:v>1272</c:v>
                </c:pt>
                <c:pt idx="1">
                  <c:v>1285</c:v>
                </c:pt>
                <c:pt idx="2">
                  <c:v>1270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43-46F0-94A8-3BE29B7710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43-46F0-94A8-3BE29B77100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43-46F0-94A8-3BE29B77100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43-46F0-94A8-3BE29B77100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43-46F0-94A8-3BE29B77100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43-46F0-94A8-3BE29B77100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43-46F0-94A8-3BE29B77100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43-46F0-94A8-3BE29B77100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43-46F0-94A8-3BE29B77100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'MAI 26'!$D$8:$D$10</c:f>
              <c:numCache>
                <c:formatCode>#,##0</c:formatCode>
                <c:ptCount val="3"/>
                <c:pt idx="0">
                  <c:v>1427</c:v>
                </c:pt>
                <c:pt idx="1">
                  <c:v>1769</c:v>
                </c:pt>
                <c:pt idx="2">
                  <c:v>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B43-46F0-94A8-3BE29B771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24-4967-9F82-862DD70D671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24-4967-9F82-862DD70D6719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4-4967-9F82-862DD70D671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4-4967-9F82-862DD70D671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24-4967-9F82-862DD70D671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4-4967-9F82-862DD70D6719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4-4967-9F82-862DD70D671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4-4967-9F82-862DD70D671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 26'!$C$8:$C$10</c:f>
              <c:numCache>
                <c:formatCode>#,##0</c:formatCode>
                <c:ptCount val="3"/>
                <c:pt idx="0">
                  <c:v>1219</c:v>
                </c:pt>
                <c:pt idx="1">
                  <c:v>1232</c:v>
                </c:pt>
                <c:pt idx="2">
                  <c:v>1223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24-4967-9F82-862DD70D671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4-4967-9F82-862DD70D6719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24-4967-9F82-862DD70D6719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24-4967-9F82-862DD70D6719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24-4967-9F82-862DD70D6719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24-4967-9F82-862DD70D671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24-4967-9F82-862DD70D671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24-4967-9F82-862DD70D6719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24-4967-9F82-862DD70D671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'JUN 26'!$D$8:$D$10</c:f>
              <c:numCache>
                <c:formatCode>#,##0</c:formatCode>
                <c:ptCount val="3"/>
                <c:pt idx="0">
                  <c:v>1345</c:v>
                </c:pt>
                <c:pt idx="1">
                  <c:v>1134</c:v>
                </c:pt>
                <c:pt idx="2">
                  <c:v>1107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F24-4967-9F82-862DD70D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1-4C44-B092-4A9E4A5F0A7F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1-4C44-B092-4A9E4A5F0A7F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1-4C44-B092-4A9E4A5F0A7F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1-4C44-B092-4A9E4A5F0A7F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1-4C44-B092-4A9E4A5F0A7F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1-4C44-B092-4A9E4A5F0A7F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1-4C44-B092-4A9E4A5F0A7F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D1-4C44-B092-4A9E4A5F0A7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2026'!$C$8:$C$10</c:f>
              <c:numCache>
                <c:formatCode>#,##0</c:formatCode>
                <c:ptCount val="3"/>
                <c:pt idx="0">
                  <c:v>6662</c:v>
                </c:pt>
                <c:pt idx="1">
                  <c:v>6721</c:v>
                </c:pt>
                <c:pt idx="2">
                  <c:v>6675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D1-4C44-B092-4A9E4A5F0A7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D1-4C44-B092-4A9E4A5F0A7F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1-4C44-B092-4A9E4A5F0A7F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1-4C44-B092-4A9E4A5F0A7F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D1-4C44-B092-4A9E4A5F0A7F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D1-4C44-B092-4A9E4A5F0A7F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D1-4C44-B092-4A9E4A5F0A7F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D1-4C44-B092-4A9E4A5F0A7F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D1-4C44-B092-4A9E4A5F0A7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 Semestre 2026'!$A$8:$A$10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'1º Semestre 2026'!$D$8:$D$10</c:f>
              <c:numCache>
                <c:formatCode>#,##0</c:formatCode>
                <c:ptCount val="3"/>
                <c:pt idx="0">
                  <c:v>5924</c:v>
                </c:pt>
                <c:pt idx="1">
                  <c:v>6579</c:v>
                </c:pt>
                <c:pt idx="2">
                  <c:v>4914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5D1-4C44-B092-4A9E4A5F0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b="1"/>
              <a:t>Recursos Distribuídos X Recursos Julgados</a:t>
            </a:r>
          </a:p>
        </c:rich>
      </c:tx>
      <c:layout>
        <c:manualLayout>
          <c:xMode val="edge"/>
          <c:yMode val="edge"/>
          <c:x val="0.32682352667511833"/>
          <c:y val="2.33293733020214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240223379538104E-2"/>
          <c:y val="7.7768028542711642E-2"/>
          <c:w val="0.94875977662046185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5884160462723767E-4"/>
                  <c:y val="1.92445349925664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FA-4F55-BCD0-0B34B4B054E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A-4F55-BCD0-0B34B4B054EE}"/>
                </c:ext>
              </c:extLst>
            </c:dLbl>
            <c:dLbl>
              <c:idx val="2"/>
              <c:layout>
                <c:manualLayout>
                  <c:x val="-1.635505748295163E-3"/>
                  <c:y val="-1.57663858451277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A-4F55-BCD0-0B34B4B054E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A-4F55-BCD0-0B34B4B054E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A-4F55-BCD0-0B34B4B054E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FA-4F55-BCD0-0B34B4B054EE}"/>
                </c:ext>
              </c:extLst>
            </c:dLbl>
            <c:dLbl>
              <c:idx val="6"/>
              <c:layout>
                <c:manualLayout>
                  <c:x val="1.7912339545256159E-4"/>
                  <c:y val="-8.2845614447448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FA-4F55-BCD0-0B34B4B054E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FA-4F55-BCD0-0B34B4B054E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 26'!$C$8:$C$10</c:f>
              <c:numCache>
                <c:formatCode>#,##0</c:formatCode>
                <c:ptCount val="3"/>
                <c:pt idx="0">
                  <c:v>1378</c:v>
                </c:pt>
                <c:pt idx="1">
                  <c:v>1367</c:v>
                </c:pt>
                <c:pt idx="2">
                  <c:v>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FA-4F55-BCD0-0B34B4B054E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158532575227641E-3"/>
                  <c:y val="-1.43358013084185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FA-4F55-BCD0-0B34B4B054EE}"/>
                </c:ext>
              </c:extLst>
            </c:dLbl>
            <c:dLbl>
              <c:idx val="1"/>
              <c:layout>
                <c:manualLayout>
                  <c:x val="1.355311223910223E-2"/>
                  <c:y val="-1.1259842519685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FA-4F55-BCD0-0B34B4B054EE}"/>
                </c:ext>
              </c:extLst>
            </c:dLbl>
            <c:dLbl>
              <c:idx val="2"/>
              <c:layout>
                <c:manualLayout>
                  <c:x val="1.1952002582820656E-2"/>
                  <c:y val="-2.67168096525338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FA-4F55-BCD0-0B34B4B054EE}"/>
                </c:ext>
              </c:extLst>
            </c:dLbl>
            <c:dLbl>
              <c:idx val="3"/>
              <c:layout>
                <c:manualLayout>
                  <c:x val="1.9124783003272368E-2"/>
                  <c:y val="-1.4311987225373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FA-4F55-BCD0-0B34B4B054EE}"/>
                </c:ext>
              </c:extLst>
            </c:dLbl>
            <c:dLbl>
              <c:idx val="4"/>
              <c:layout>
                <c:manualLayout>
                  <c:x val="1.5798611733897728E-2"/>
                  <c:y val="-3.4347945312806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FA-4F55-BCD0-0B34B4B054E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FA-4F55-BCD0-0B34B4B054E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FA-4F55-BCD0-0B34B4B054EE}"/>
                </c:ext>
              </c:extLst>
            </c:dLbl>
            <c:dLbl>
              <c:idx val="7"/>
              <c:layout>
                <c:manualLayout>
                  <c:x val="9.757561625981263E-3"/>
                  <c:y val="-4.21416539350491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000000" vert="horz"/>
                <a:lstStyle/>
                <a:p>
                  <a:pPr algn="ctr" rtl="1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FA-4F55-BCD0-0B34B4B054E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 26'!$A$8:$A$10</c:f>
              <c:strCache>
                <c:ptCount val="3"/>
                <c:pt idx="0">
                  <c:v>1ª Turma Recursal</c:v>
                </c:pt>
                <c:pt idx="1">
                  <c:v>2ª Turma Recursal</c:v>
                </c:pt>
                <c:pt idx="2">
                  <c:v>3ª Turma Recursal</c:v>
                </c:pt>
              </c:strCache>
            </c:strRef>
          </c:cat>
          <c:val>
            <c:numRef>
              <c:f>'JUL 26'!$D$8:$D$10</c:f>
              <c:numCache>
                <c:formatCode>#,##0</c:formatCode>
                <c:ptCount val="3"/>
                <c:pt idx="0">
                  <c:v>1673</c:v>
                </c:pt>
                <c:pt idx="1">
                  <c:v>1357</c:v>
                </c:pt>
                <c:pt idx="2">
                  <c:v>1871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FA-4F55-BCD0-0B34B4B05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89954816"/>
        <c:axId val="-689959712"/>
        <c:axId val="0"/>
      </c:bar3DChart>
      <c:catAx>
        <c:axId val="-6899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8995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689954816"/>
        <c:crosses val="autoZero"/>
        <c:crossBetween val="between"/>
      </c:valAx>
      <c:spPr>
        <a:noFill/>
        <a:ln w="25400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63500" dir="2700000" algn="tl" rotWithShape="0">
        <a:prstClr val="black">
          <a:alpha val="40000"/>
        </a:prstClr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3168338672143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2F-40CC-9DE8-EC5F65F90822}"/>
                </c:ext>
              </c:extLst>
            </c:dLbl>
            <c:dLbl>
              <c:idx val="1"/>
              <c:layout>
                <c:manualLayout>
                  <c:x val="2.2316719755824809E-3"/>
                  <c:y val="8.53676884456060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F-40CC-9DE8-EC5F65F90822}"/>
                </c:ext>
              </c:extLst>
            </c:dLbl>
            <c:dLbl>
              <c:idx val="2"/>
              <c:layout>
                <c:manualLayout>
                  <c:x val="3.0232786322270076E-3"/>
                  <c:y val="2.688539442025898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2F-40CC-9DE8-EC5F65F90822}"/>
                </c:ext>
              </c:extLst>
            </c:dLbl>
            <c:dLbl>
              <c:idx val="3"/>
              <c:layout>
                <c:manualLayout>
                  <c:x val="-2.9677365095717931E-3"/>
                  <c:y val="-1.75866557266222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F-40CC-9DE8-EC5F65F90822}"/>
                </c:ext>
              </c:extLst>
            </c:dLbl>
            <c:dLbl>
              <c:idx val="4"/>
              <c:layout>
                <c:manualLayout>
                  <c:x val="3.1644992974009141E-3"/>
                  <c:y val="1.540413865668303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2F-40CC-9DE8-EC5F65F90822}"/>
                </c:ext>
              </c:extLst>
            </c:dLbl>
            <c:dLbl>
              <c:idx val="5"/>
              <c:layout>
                <c:manualLayout>
                  <c:x val="1.2074191660621875E-2"/>
                  <c:y val="-1.556574039099378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2F-40CC-9DE8-EC5F65F90822}"/>
                </c:ext>
              </c:extLst>
            </c:dLbl>
            <c:dLbl>
              <c:idx val="6"/>
              <c:layout>
                <c:manualLayout>
                  <c:x val="1.1423455245664304E-2"/>
                  <c:y val="3.706552740714850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2F-40CC-9DE8-EC5F65F9082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'MAI09'!$D$8:$D$14</c:f>
              <c:numCache>
                <c:formatCode>General</c:formatCode>
                <c:ptCount val="7"/>
                <c:pt idx="0">
                  <c:v>120</c:v>
                </c:pt>
                <c:pt idx="1">
                  <c:v>41</c:v>
                </c:pt>
                <c:pt idx="2">
                  <c:v>37</c:v>
                </c:pt>
                <c:pt idx="3">
                  <c:v>186</c:v>
                </c:pt>
                <c:pt idx="4">
                  <c:v>240</c:v>
                </c:pt>
                <c:pt idx="5">
                  <c:v>96</c:v>
                </c:pt>
                <c:pt idx="6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2F-40CC-9DE8-EC5F65F9082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3.23274595622216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2F-40CC-9DE8-EC5F65F90822}"/>
                </c:ext>
              </c:extLst>
            </c:dLbl>
            <c:dLbl>
              <c:idx val="1"/>
              <c:layout>
                <c:manualLayout>
                  <c:x val="1.6402797781118517E-2"/>
                  <c:y val="-6.13656161264062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2F-40CC-9DE8-EC5F65F90822}"/>
                </c:ext>
              </c:extLst>
            </c:dLbl>
            <c:dLbl>
              <c:idx val="2"/>
              <c:layout>
                <c:manualLayout>
                  <c:x val="1.4524177468470678E-2"/>
                  <c:y val="4.92670714777799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2F-40CC-9DE8-EC5F65F90822}"/>
                </c:ext>
              </c:extLst>
            </c:dLbl>
            <c:dLbl>
              <c:idx val="3"/>
              <c:layout>
                <c:manualLayout>
                  <c:x val="2.8647645679804056E-2"/>
                  <c:y val="-1.4135855341200468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2F-40CC-9DE8-EC5F65F90822}"/>
                </c:ext>
              </c:extLst>
            </c:dLbl>
            <c:dLbl>
              <c:idx val="4"/>
              <c:layout>
                <c:manualLayout>
                  <c:x val="1.7442854689892894E-2"/>
                  <c:y val="1.78455786166942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2F-40CC-9DE8-EC5F65F90822}"/>
                </c:ext>
              </c:extLst>
            </c:dLbl>
            <c:dLbl>
              <c:idx val="5"/>
              <c:layout>
                <c:manualLayout>
                  <c:x val="2.7580430950804011E-2"/>
                  <c:y val="-3.389970245101154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2F-40CC-9DE8-EC5F65F90822}"/>
                </c:ext>
              </c:extLst>
            </c:dLbl>
            <c:dLbl>
              <c:idx val="6"/>
              <c:layout>
                <c:manualLayout>
                  <c:x val="2.742677025184935E-2"/>
                  <c:y val="-2.18074174416326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2F-40CC-9DE8-EC5F65F9082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'MAI09'!$E$8:$E$14</c:f>
              <c:numCache>
                <c:formatCode>General</c:formatCode>
                <c:ptCount val="7"/>
                <c:pt idx="0">
                  <c:v>149</c:v>
                </c:pt>
                <c:pt idx="1">
                  <c:v>38</c:v>
                </c:pt>
                <c:pt idx="2">
                  <c:v>50</c:v>
                </c:pt>
                <c:pt idx="3">
                  <c:v>117</c:v>
                </c:pt>
                <c:pt idx="4">
                  <c:v>35</c:v>
                </c:pt>
                <c:pt idx="5">
                  <c:v>89</c:v>
                </c:pt>
                <c:pt idx="6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D2F-40CC-9DE8-EC5F65F90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1552"/>
        <c:axId val="-748808832"/>
        <c:axId val="0"/>
      </c:bar3DChart>
      <c:catAx>
        <c:axId val="-74881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08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08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1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319797552041656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8-4469-899E-0ED755FB2FE4}"/>
                </c:ext>
              </c:extLst>
            </c:dLbl>
            <c:dLbl>
              <c:idx val="1"/>
              <c:layout>
                <c:manualLayout>
                  <c:x val="2.2316719755824809E-3"/>
                  <c:y val="9.09739459269622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8-4469-899E-0ED755FB2FE4}"/>
                </c:ext>
              </c:extLst>
            </c:dLbl>
            <c:dLbl>
              <c:idx val="2"/>
              <c:layout>
                <c:manualLayout>
                  <c:x val="3.0232786322270076E-3"/>
                  <c:y val="-9.2559549347364669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8-4469-899E-0ED755FB2FE4}"/>
                </c:ext>
              </c:extLst>
            </c:dLbl>
            <c:dLbl>
              <c:idx val="3"/>
              <c:layout>
                <c:manualLayout>
                  <c:x val="-2.9677365095717931E-3"/>
                  <c:y val="-1.823535554831843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8-4469-899E-0ED755FB2FE4}"/>
                </c:ext>
              </c:extLst>
            </c:dLbl>
            <c:dLbl>
              <c:idx val="4"/>
              <c:layout>
                <c:manualLayout>
                  <c:x val="3.1644992974009141E-3"/>
                  <c:y val="1.667974642186027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8-4469-899E-0ED755FB2FE4}"/>
                </c:ext>
              </c:extLst>
            </c:dLbl>
            <c:dLbl>
              <c:idx val="5"/>
              <c:layout>
                <c:manualLayout>
                  <c:x val="1.196678686192254E-2"/>
                  <c:y val="-7.7329479373905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8-4469-899E-0ED755FB2FE4}"/>
                </c:ext>
              </c:extLst>
            </c:dLbl>
            <c:dLbl>
              <c:idx val="6"/>
              <c:layout>
                <c:manualLayout>
                  <c:x val="1.1530860044363749E-2"/>
                  <c:y val="-3.04987924701721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8-4469-899E-0ED755FB2FE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'JUN09'!$D$8:$D$14</c:f>
              <c:numCache>
                <c:formatCode>General</c:formatCode>
                <c:ptCount val="7"/>
                <c:pt idx="0">
                  <c:v>100</c:v>
                </c:pt>
                <c:pt idx="1">
                  <c:v>26</c:v>
                </c:pt>
                <c:pt idx="2">
                  <c:v>22</c:v>
                </c:pt>
                <c:pt idx="3">
                  <c:v>185</c:v>
                </c:pt>
                <c:pt idx="4">
                  <c:v>158</c:v>
                </c:pt>
                <c:pt idx="5">
                  <c:v>160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A8-4469-899E-0ED755FB2FE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6.895563144102329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8-4469-899E-0ED755FB2FE4}"/>
                </c:ext>
              </c:extLst>
            </c:dLbl>
            <c:dLbl>
              <c:idx val="1"/>
              <c:layout>
                <c:manualLayout>
                  <c:x val="1.6402797781118517E-2"/>
                  <c:y val="-8.400255413493873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8-4469-899E-0ED755FB2FE4}"/>
                </c:ext>
              </c:extLst>
            </c:dLbl>
            <c:dLbl>
              <c:idx val="2"/>
              <c:layout>
                <c:manualLayout>
                  <c:x val="1.4524177468470678E-2"/>
                  <c:y val="4.8602245957977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8-4469-899E-0ED755FB2FE4}"/>
                </c:ext>
              </c:extLst>
            </c:dLbl>
            <c:dLbl>
              <c:idx val="3"/>
              <c:layout>
                <c:manualLayout>
                  <c:x val="2.8647645679804056E-2"/>
                  <c:y val="-3.2555202722611373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8-4469-899E-0ED755FB2FE4}"/>
                </c:ext>
              </c:extLst>
            </c:dLbl>
            <c:dLbl>
              <c:idx val="4"/>
              <c:layout>
                <c:manualLayout>
                  <c:x val="1.7832525607196247E-2"/>
                  <c:y val="8.7940171847048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A8-4469-899E-0ED755FB2FE4}"/>
                </c:ext>
              </c:extLst>
            </c:dLbl>
            <c:dLbl>
              <c:idx val="5"/>
              <c:layout>
                <c:manualLayout>
                  <c:x val="2.7560982447287583E-2"/>
                  <c:y val="5.80355380482574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8-4469-899E-0ED755FB2FE4}"/>
                </c:ext>
              </c:extLst>
            </c:dLbl>
            <c:dLbl>
              <c:idx val="6"/>
              <c:layout>
                <c:manualLayout>
                  <c:x val="2.742677025184935E-2"/>
                  <c:y val="-2.99881661553693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8-4469-899E-0ED755FB2FE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'JUN09'!$E$8:$E$14</c:f>
              <c:numCache>
                <c:formatCode>General</c:formatCode>
                <c:ptCount val="7"/>
                <c:pt idx="0">
                  <c:v>93</c:v>
                </c:pt>
                <c:pt idx="1">
                  <c:v>96</c:v>
                </c:pt>
                <c:pt idx="2">
                  <c:v>31</c:v>
                </c:pt>
                <c:pt idx="3">
                  <c:v>110</c:v>
                </c:pt>
                <c:pt idx="4">
                  <c:v>128</c:v>
                </c:pt>
                <c:pt idx="5">
                  <c:v>113</c:v>
                </c:pt>
                <c:pt idx="6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8A8-4469-899E-0ED755FB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6992"/>
        <c:axId val="-748820800"/>
        <c:axId val="0"/>
      </c:bar3DChart>
      <c:catAx>
        <c:axId val="-74881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20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20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6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23942833151896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56-4551-8690-BBE8CD79D02A}"/>
                </c:ext>
              </c:extLst>
            </c:dLbl>
            <c:dLbl>
              <c:idx val="1"/>
              <c:layout>
                <c:manualLayout>
                  <c:x val="2.2316719755824809E-3"/>
                  <c:y val="9.42917123797290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56-4551-8690-BBE8CD79D02A}"/>
                </c:ext>
              </c:extLst>
            </c:dLbl>
            <c:dLbl>
              <c:idx val="2"/>
              <c:layout>
                <c:manualLayout>
                  <c:x val="3.1306834309262031E-3"/>
                  <c:y val="-8.389222236207839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56-4551-8690-BBE8CD79D02A}"/>
                </c:ext>
              </c:extLst>
            </c:dLbl>
            <c:dLbl>
              <c:idx val="3"/>
              <c:layout>
                <c:manualLayout>
                  <c:x val="-2.9677365095717931E-3"/>
                  <c:y val="-1.6583951623444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56-4551-8690-BBE8CD79D02A}"/>
                </c:ext>
              </c:extLst>
            </c:dLbl>
            <c:dLbl>
              <c:idx val="4"/>
              <c:layout>
                <c:manualLayout>
                  <c:x val="3.2717288843567456E-3"/>
                  <c:y val="1.02330637998346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6-4551-8690-BBE8CD79D02A}"/>
                </c:ext>
              </c:extLst>
            </c:dLbl>
            <c:dLbl>
              <c:idx val="5"/>
              <c:layout>
                <c:manualLayout>
                  <c:x val="1.196678686192254E-2"/>
                  <c:y val="-6.899618883890230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56-4551-8690-BBE8CD79D02A}"/>
                </c:ext>
              </c:extLst>
            </c:dLbl>
            <c:dLbl>
              <c:idx val="6"/>
              <c:layout>
                <c:manualLayout>
                  <c:x val="1.1530860044363749E-2"/>
                  <c:y val="-4.70912814194953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56-4551-8690-BBE8CD79D02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'JUL09'!$D$8:$D$14</c:f>
              <c:numCache>
                <c:formatCode>General</c:formatCode>
                <c:ptCount val="7"/>
                <c:pt idx="0">
                  <c:v>144</c:v>
                </c:pt>
                <c:pt idx="1">
                  <c:v>37</c:v>
                </c:pt>
                <c:pt idx="2">
                  <c:v>0</c:v>
                </c:pt>
                <c:pt idx="3">
                  <c:v>149</c:v>
                </c:pt>
                <c:pt idx="4">
                  <c:v>18</c:v>
                </c:pt>
                <c:pt idx="5">
                  <c:v>186</c:v>
                </c:pt>
                <c:pt idx="6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56-4551-8690-BBE8CD79D02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2.42905375099522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56-4551-8690-BBE8CD79D02A}"/>
                </c:ext>
              </c:extLst>
            </c:dLbl>
            <c:dLbl>
              <c:idx val="1"/>
              <c:layout>
                <c:manualLayout>
                  <c:x val="1.6402797781118517E-2"/>
                  <c:y val="-6.71180542827813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56-4551-8690-BBE8CD79D02A}"/>
                </c:ext>
              </c:extLst>
            </c:dLbl>
            <c:dLbl>
              <c:idx val="2"/>
              <c:layout>
                <c:manualLayout>
                  <c:x val="1.5469620035813203E-2"/>
                  <c:y val="-4.692640332254370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56-4551-8690-BBE8CD79D02A}"/>
                </c:ext>
              </c:extLst>
            </c:dLbl>
            <c:dLbl>
              <c:idx val="3"/>
              <c:layout>
                <c:manualLayout>
                  <c:x val="2.9056765100624059E-2"/>
                  <c:y val="-1.1860069593754775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56-4551-8690-BBE8CD79D02A}"/>
                </c:ext>
              </c:extLst>
            </c:dLbl>
            <c:dLbl>
              <c:idx val="4"/>
              <c:layout>
                <c:manualLayout>
                  <c:x val="1.7832525607196247E-2"/>
                  <c:y val="9.487407680166310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56-4551-8690-BBE8CD79D02A}"/>
                </c:ext>
              </c:extLst>
            </c:dLbl>
            <c:dLbl>
              <c:idx val="5"/>
              <c:layout>
                <c:manualLayout>
                  <c:x val="2.7970101868107587E-2"/>
                  <c:y val="7.901614791292680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56-4551-8690-BBE8CD79D02A}"/>
                </c:ext>
              </c:extLst>
            </c:dLbl>
            <c:dLbl>
              <c:idx val="6"/>
              <c:layout>
                <c:manualLayout>
                  <c:x val="2.7037099334545775E-2"/>
                  <c:y val="-9.787036404416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56-4551-8690-BBE8CD79D02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'JUL09'!$E$8:$E$14</c:f>
              <c:numCache>
                <c:formatCode>General</c:formatCode>
                <c:ptCount val="7"/>
                <c:pt idx="0">
                  <c:v>168</c:v>
                </c:pt>
                <c:pt idx="1">
                  <c:v>44</c:v>
                </c:pt>
                <c:pt idx="2">
                  <c:v>0</c:v>
                </c:pt>
                <c:pt idx="3">
                  <c:v>220</c:v>
                </c:pt>
                <c:pt idx="4">
                  <c:v>174</c:v>
                </c:pt>
                <c:pt idx="5">
                  <c:v>164</c:v>
                </c:pt>
                <c:pt idx="6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B56-4551-8690-BBE8CD79D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3184"/>
        <c:axId val="-748819712"/>
        <c:axId val="0"/>
      </c:bar3DChart>
      <c:catAx>
        <c:axId val="-74881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19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16557189665348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B6-4E10-92E7-62E7077BA4C1}"/>
                </c:ext>
              </c:extLst>
            </c:dLbl>
            <c:dLbl>
              <c:idx val="1"/>
              <c:layout>
                <c:manualLayout>
                  <c:x val="2.1242671768832576E-3"/>
                  <c:y val="1.8712482798942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B6-4E10-92E7-62E7077BA4C1}"/>
                </c:ext>
              </c:extLst>
            </c:dLbl>
            <c:dLbl>
              <c:idx val="2"/>
              <c:layout>
                <c:manualLayout>
                  <c:x val="2.9160490452712321E-3"/>
                  <c:y val="1.0486514136812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6-4E10-92E7-62E7077BA4C1}"/>
                </c:ext>
              </c:extLst>
            </c:dLbl>
            <c:dLbl>
              <c:idx val="3"/>
              <c:layout>
                <c:manualLayout>
                  <c:x val="-2.9677365095717931E-3"/>
                  <c:y val="-1.923618673193948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6-4E10-92E7-62E7077BA4C1}"/>
                </c:ext>
              </c:extLst>
            </c:dLbl>
            <c:dLbl>
              <c:idx val="4"/>
              <c:layout>
                <c:manualLayout>
                  <c:x val="3.1644992974009141E-3"/>
                  <c:y val="1.843101558610139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6-4E10-92E7-62E7077BA4C1}"/>
                </c:ext>
              </c:extLst>
            </c:dLbl>
            <c:dLbl>
              <c:idx val="5"/>
              <c:layout>
                <c:manualLayout>
                  <c:x val="1.196678686192254E-2"/>
                  <c:y val="-6.768962457476406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6-4E10-92E7-62E7077BA4C1}"/>
                </c:ext>
              </c:extLst>
            </c:dLbl>
            <c:dLbl>
              <c:idx val="6"/>
              <c:layout>
                <c:manualLayout>
                  <c:x val="1.1423455245664304E-2"/>
                  <c:y val="6.05413901802505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6-4E10-92E7-62E7077BA4C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Geral2004!$D$8:$D$14</c:f>
              <c:numCache>
                <c:formatCode>General</c:formatCode>
                <c:ptCount val="7"/>
                <c:pt idx="0">
                  <c:v>446</c:v>
                </c:pt>
                <c:pt idx="1">
                  <c:v>276</c:v>
                </c:pt>
                <c:pt idx="2">
                  <c:v>202</c:v>
                </c:pt>
                <c:pt idx="3">
                  <c:v>690</c:v>
                </c:pt>
                <c:pt idx="4">
                  <c:v>246</c:v>
                </c:pt>
                <c:pt idx="5">
                  <c:v>500</c:v>
                </c:pt>
                <c:pt idx="6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B6-4E10-92E7-62E7077BA4C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2.89399585686719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B6-4E10-92E7-62E7077BA4C1}"/>
                </c:ext>
              </c:extLst>
            </c:dLbl>
            <c:dLbl>
              <c:idx val="1"/>
              <c:layout>
                <c:manualLayout>
                  <c:x val="1.6792468698422092E-2"/>
                  <c:y val="4.066793590505818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6-4E10-92E7-62E7077BA4C1}"/>
                </c:ext>
              </c:extLst>
            </c:dLbl>
            <c:dLbl>
              <c:idx val="2"/>
              <c:layout>
                <c:manualLayout>
                  <c:x val="1.4913848385774253E-2"/>
                  <c:y val="1.469547567410926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6-4E10-92E7-62E7077BA4C1}"/>
                </c:ext>
              </c:extLst>
            </c:dLbl>
            <c:dLbl>
              <c:idx val="3"/>
              <c:layout>
                <c:manualLayout>
                  <c:x val="2.9056765100624059E-2"/>
                  <c:y val="5.9604785264720864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6-4E10-92E7-62E7077BA4C1}"/>
                </c:ext>
              </c:extLst>
            </c:dLbl>
            <c:dLbl>
              <c:idx val="4"/>
              <c:layout>
                <c:manualLayout>
                  <c:x val="1.7832525607196247E-2"/>
                  <c:y val="1.1893148359970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6-4E10-92E7-62E7077BA4C1}"/>
                </c:ext>
              </c:extLst>
            </c:dLbl>
            <c:dLbl>
              <c:idx val="5"/>
              <c:layout>
                <c:manualLayout>
                  <c:x val="2.7970101868107587E-2"/>
                  <c:y val="8.98749279014410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B6-4E10-92E7-62E7077BA4C1}"/>
                </c:ext>
              </c:extLst>
            </c:dLbl>
            <c:dLbl>
              <c:idx val="6"/>
              <c:layout>
                <c:manualLayout>
                  <c:x val="2.742677025184935E-2"/>
                  <c:y val="3.1693673879092744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B6-4E10-92E7-62E7077BA4C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Geral2004!$E$8:$E$14</c:f>
              <c:numCache>
                <c:formatCode>General</c:formatCode>
                <c:ptCount val="7"/>
                <c:pt idx="0">
                  <c:v>546</c:v>
                </c:pt>
                <c:pt idx="1">
                  <c:v>275</c:v>
                </c:pt>
                <c:pt idx="2">
                  <c:v>144</c:v>
                </c:pt>
                <c:pt idx="3">
                  <c:v>594</c:v>
                </c:pt>
                <c:pt idx="4">
                  <c:v>263</c:v>
                </c:pt>
                <c:pt idx="5">
                  <c:v>333</c:v>
                </c:pt>
                <c:pt idx="6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8B6-4E10-92E7-62E7077BA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03510928"/>
        <c:axId val="-1003504400"/>
        <c:axId val="0"/>
      </c:bar3DChart>
      <c:catAx>
        <c:axId val="-100351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0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003504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10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248846230669901E-3"/>
                  <c:y val="1.01844591772754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A4-4A3B-ABE9-8678FD58F054}"/>
                </c:ext>
              </c:extLst>
            </c:dLbl>
            <c:dLbl>
              <c:idx val="1"/>
              <c:layout>
                <c:manualLayout>
                  <c:x val="2.2316719755824809E-3"/>
                  <c:y val="1.026250029147312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4-4A3B-ABE9-8678FD58F054}"/>
                </c:ext>
              </c:extLst>
            </c:dLbl>
            <c:dLbl>
              <c:idx val="2"/>
              <c:layout>
                <c:manualLayout>
                  <c:x val="3.1306834309262031E-3"/>
                  <c:y val="-8.07206365843315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4-4A3B-ABE9-8678FD58F054}"/>
                </c:ext>
              </c:extLst>
            </c:dLbl>
            <c:dLbl>
              <c:idx val="3"/>
              <c:layout>
                <c:manualLayout>
                  <c:x val="-2.9677365095717931E-3"/>
                  <c:y val="-1.76753659148075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A4-4A3B-ABE9-8678FD58F054}"/>
                </c:ext>
              </c:extLst>
            </c:dLbl>
            <c:dLbl>
              <c:idx val="4"/>
              <c:layout>
                <c:manualLayout>
                  <c:x val="3.1644992974009141E-3"/>
                  <c:y val="1.511661692718168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4-4A3B-ABE9-8678FD58F054}"/>
                </c:ext>
              </c:extLst>
            </c:dLbl>
            <c:dLbl>
              <c:idx val="5"/>
              <c:layout>
                <c:manualLayout>
                  <c:x val="1.196678686192254E-2"/>
                  <c:y val="-5.63882954284965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A4-4A3B-ABE9-8678FD58F054}"/>
                </c:ext>
              </c:extLst>
            </c:dLbl>
            <c:dLbl>
              <c:idx val="6"/>
              <c:layout>
                <c:manualLayout>
                  <c:x val="1.1423455245664304E-2"/>
                  <c:y val="3.588406060890972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A4-4A3B-ABE9-8678FD58F05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'AGO09'!$D$8:$D$14</c:f>
              <c:numCache>
                <c:formatCode>General</c:formatCode>
                <c:ptCount val="7"/>
                <c:pt idx="0">
                  <c:v>110</c:v>
                </c:pt>
                <c:pt idx="1">
                  <c:v>23</c:v>
                </c:pt>
                <c:pt idx="2">
                  <c:v>2</c:v>
                </c:pt>
                <c:pt idx="3">
                  <c:v>171</c:v>
                </c:pt>
                <c:pt idx="4">
                  <c:v>243</c:v>
                </c:pt>
                <c:pt idx="5">
                  <c:v>141</c:v>
                </c:pt>
                <c:pt idx="6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DA4-4A3B-ABE9-8678FD58F05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5.32502443735536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A4-4A3B-ABE9-8678FD58F054}"/>
                </c:ext>
              </c:extLst>
            </c:dLbl>
            <c:dLbl>
              <c:idx val="1"/>
              <c:layout>
                <c:manualLayout>
                  <c:x val="1.6402797781118517E-2"/>
                  <c:y val="-5.33286940741368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A4-4A3B-ABE9-8678FD58F054}"/>
                </c:ext>
              </c:extLst>
            </c:dLbl>
            <c:dLbl>
              <c:idx val="2"/>
              <c:layout>
                <c:manualLayout>
                  <c:x val="1.4524177468470678E-2"/>
                  <c:y val="4.60954857000331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A4-4A3B-ABE9-8678FD58F054}"/>
                </c:ext>
              </c:extLst>
            </c:dLbl>
            <c:dLbl>
              <c:idx val="3"/>
              <c:layout>
                <c:manualLayout>
                  <c:x val="2.9056765100624059E-2"/>
                  <c:y val="3.85921814171326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A4-4A3B-ABE9-8678FD58F054}"/>
                </c:ext>
              </c:extLst>
            </c:dLbl>
            <c:dLbl>
              <c:idx val="4"/>
              <c:layout>
                <c:manualLayout>
                  <c:x val="1.7832525607196247E-2"/>
                  <c:y val="9.369261000342432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A4-4A3B-ABE9-8678FD58F054}"/>
                </c:ext>
              </c:extLst>
            </c:dLbl>
            <c:dLbl>
              <c:idx val="5"/>
              <c:layout>
                <c:manualLayout>
                  <c:x val="2.7970101868107587E-2"/>
                  <c:y val="6.83963699156809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A4-4A3B-ABE9-8678FD58F054}"/>
                </c:ext>
              </c:extLst>
            </c:dLbl>
            <c:dLbl>
              <c:idx val="6"/>
              <c:layout>
                <c:manualLayout>
                  <c:x val="2.742677025184935E-2"/>
                  <c:y val="2.010987365137423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A4-4A3B-ABE9-8678FD58F05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'AGO09'!$E$8:$E$14</c:f>
              <c:numCache>
                <c:formatCode>General</c:formatCode>
                <c:ptCount val="7"/>
                <c:pt idx="0">
                  <c:v>72</c:v>
                </c:pt>
                <c:pt idx="1">
                  <c:v>19</c:v>
                </c:pt>
                <c:pt idx="2">
                  <c:v>48</c:v>
                </c:pt>
                <c:pt idx="3">
                  <c:v>100</c:v>
                </c:pt>
                <c:pt idx="4">
                  <c:v>154</c:v>
                </c:pt>
                <c:pt idx="5">
                  <c:v>191</c:v>
                </c:pt>
                <c:pt idx="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DA4-4A3B-ABE9-8678FD58F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08288"/>
        <c:axId val="-748816448"/>
        <c:axId val="0"/>
      </c:bar3DChart>
      <c:catAx>
        <c:axId val="-74880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6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16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08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460654838955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2D-4A47-8650-68A350443288}"/>
                </c:ext>
              </c:extLst>
            </c:dLbl>
            <c:dLbl>
              <c:idx val="1"/>
              <c:layout>
                <c:manualLayout>
                  <c:x val="2.2316719755824809E-3"/>
                  <c:y val="8.61311866439192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D-4A47-8650-68A350443288}"/>
                </c:ext>
              </c:extLst>
            </c:dLbl>
            <c:dLbl>
              <c:idx val="2"/>
              <c:layout>
                <c:manualLayout>
                  <c:x val="2.9160490452712321E-3"/>
                  <c:y val="7.079608472195690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2D-4A47-8650-68A350443288}"/>
                </c:ext>
              </c:extLst>
            </c:dLbl>
            <c:dLbl>
              <c:idx val="3"/>
              <c:layout>
                <c:manualLayout>
                  <c:x val="-2.8603317108725698E-3"/>
                  <c:y val="-2.582511658955077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2D-4A47-8650-68A350443288}"/>
                </c:ext>
              </c:extLst>
            </c:dLbl>
            <c:dLbl>
              <c:idx val="4"/>
              <c:layout>
                <c:manualLayout>
                  <c:x val="3.1644992974009141E-3"/>
                  <c:y val="1.918670703643956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2D-4A47-8650-68A350443288}"/>
                </c:ext>
              </c:extLst>
            </c:dLbl>
            <c:dLbl>
              <c:idx val="5"/>
              <c:layout>
                <c:manualLayout>
                  <c:x val="1.196678686192254E-2"/>
                  <c:y val="-5.19655083117277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D-4A47-8650-68A350443288}"/>
                </c:ext>
              </c:extLst>
            </c:dLbl>
            <c:dLbl>
              <c:idx val="6"/>
              <c:layout>
                <c:manualLayout>
                  <c:x val="1.1423455245664304E-2"/>
                  <c:y val="6.34089118834424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2D-4A47-8650-68A35044328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'SET09'!$D$8:$D$14</c:f>
              <c:numCache>
                <c:formatCode>General</c:formatCode>
                <c:ptCount val="7"/>
                <c:pt idx="0">
                  <c:v>126</c:v>
                </c:pt>
                <c:pt idx="1">
                  <c:v>44</c:v>
                </c:pt>
                <c:pt idx="2">
                  <c:v>251</c:v>
                </c:pt>
                <c:pt idx="3">
                  <c:v>78</c:v>
                </c:pt>
                <c:pt idx="4">
                  <c:v>126</c:v>
                </c:pt>
                <c:pt idx="5">
                  <c:v>135</c:v>
                </c:pt>
                <c:pt idx="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2D-4A47-8650-68A350443288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5.069196898640283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2D-4A47-8650-68A350443288}"/>
                </c:ext>
              </c:extLst>
            </c:dLbl>
            <c:dLbl>
              <c:idx val="1"/>
              <c:layout>
                <c:manualLayout>
                  <c:x val="1.6402797781118517E-2"/>
                  <c:y val="-6.787954891474653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D-4A47-8650-68A350443288}"/>
                </c:ext>
              </c:extLst>
            </c:dLbl>
            <c:dLbl>
              <c:idx val="2"/>
              <c:layout>
                <c:manualLayout>
                  <c:x val="1.4524177468470678E-2"/>
                  <c:y val="5.27801797212188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2D-4A47-8650-68A350443288}"/>
                </c:ext>
              </c:extLst>
            </c:dLbl>
            <c:dLbl>
              <c:idx val="3"/>
              <c:layout>
                <c:manualLayout>
                  <c:x val="2.9056765100624059E-2"/>
                  <c:y val="2.52453703662403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2D-4A47-8650-68A350443288}"/>
                </c:ext>
              </c:extLst>
            </c:dLbl>
            <c:dLbl>
              <c:idx val="4"/>
              <c:layout>
                <c:manualLayout>
                  <c:x val="1.7832525607196247E-2"/>
                  <c:y val="1.103817680649084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2D-4A47-8650-68A350443288}"/>
                </c:ext>
              </c:extLst>
            </c:dLbl>
            <c:dLbl>
              <c:idx val="5"/>
              <c:layout>
                <c:manualLayout>
                  <c:x val="2.7970101868107587E-2"/>
                  <c:y val="9.467202341753905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2D-4A47-8650-68A350443288}"/>
                </c:ext>
              </c:extLst>
            </c:dLbl>
            <c:dLbl>
              <c:idx val="6"/>
              <c:layout>
                <c:manualLayout>
                  <c:x val="2.742677025184935E-2"/>
                  <c:y val="-2.9807708858359835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2D-4A47-8650-68A35044328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'SET09'!$E$8:$E$14</c:f>
              <c:numCache>
                <c:formatCode>General</c:formatCode>
                <c:ptCount val="7"/>
                <c:pt idx="0">
                  <c:v>97</c:v>
                </c:pt>
                <c:pt idx="1">
                  <c:v>58</c:v>
                </c:pt>
                <c:pt idx="2">
                  <c:v>28</c:v>
                </c:pt>
                <c:pt idx="3">
                  <c:v>159</c:v>
                </c:pt>
                <c:pt idx="4">
                  <c:v>131</c:v>
                </c:pt>
                <c:pt idx="5">
                  <c:v>122</c:v>
                </c:pt>
                <c:pt idx="6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02D-4A47-8650-68A350443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5904"/>
        <c:axId val="-748812640"/>
        <c:axId val="0"/>
      </c:bar3DChart>
      <c:catAx>
        <c:axId val="-74881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2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12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5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184847599119069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F-4F5B-9C82-6FEB2684E5C8}"/>
                </c:ext>
              </c:extLst>
            </c:dLbl>
            <c:dLbl>
              <c:idx val="1"/>
              <c:layout>
                <c:manualLayout>
                  <c:x val="2.2316719755824809E-3"/>
                  <c:y val="7.888269379499218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F-4F5B-9C82-6FEB2684E5C8}"/>
                </c:ext>
              </c:extLst>
            </c:dLbl>
            <c:dLbl>
              <c:idx val="2"/>
              <c:layout>
                <c:manualLayout>
                  <c:x val="3.0232786322270076E-3"/>
                  <c:y val="-1.183538082720495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F-4F5B-9C82-6FEB2684E5C8}"/>
                </c:ext>
              </c:extLst>
            </c:dLbl>
            <c:dLbl>
              <c:idx val="3"/>
              <c:layout>
                <c:manualLayout>
                  <c:x val="-2.8603317108725698E-3"/>
                  <c:y val="-2.435026152506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F-4F5B-9C82-6FEB2684E5C8}"/>
                </c:ext>
              </c:extLst>
            </c:dLbl>
            <c:dLbl>
              <c:idx val="4"/>
              <c:layout>
                <c:manualLayout>
                  <c:x val="3.1644992974009141E-3"/>
                  <c:y val="1.53450653167710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F-4F5B-9C82-6FEB2684E5C8}"/>
                </c:ext>
              </c:extLst>
            </c:dLbl>
            <c:dLbl>
              <c:idx val="5"/>
              <c:layout>
                <c:manualLayout>
                  <c:x val="1.196678686192254E-2"/>
                  <c:y val="-6.228456024633830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F-4F5B-9C82-6FEB2684E5C8}"/>
                </c:ext>
              </c:extLst>
            </c:dLbl>
            <c:dLbl>
              <c:idx val="6"/>
              <c:layout>
                <c:manualLayout>
                  <c:x val="1.1530860044363749E-2"/>
                  <c:y val="-4.229567968575642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5F-4F5B-9C82-6FEB2684E5C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'OUT09'!$D$8:$D$14</c:f>
              <c:numCache>
                <c:formatCode>General</c:formatCode>
                <c:ptCount val="7"/>
                <c:pt idx="0">
                  <c:v>124</c:v>
                </c:pt>
                <c:pt idx="1">
                  <c:v>69</c:v>
                </c:pt>
                <c:pt idx="2">
                  <c:v>81</c:v>
                </c:pt>
                <c:pt idx="3">
                  <c:v>45</c:v>
                </c:pt>
                <c:pt idx="4">
                  <c:v>184</c:v>
                </c:pt>
                <c:pt idx="5">
                  <c:v>157</c:v>
                </c:pt>
                <c:pt idx="6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5F-4F5B-9C82-6FEB2684E5C8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1.52226869143628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5F-4F5B-9C82-6FEB2684E5C8}"/>
                </c:ext>
              </c:extLst>
            </c:dLbl>
            <c:dLbl>
              <c:idx val="1"/>
              <c:layout>
                <c:manualLayout>
                  <c:x val="1.6402797781118517E-2"/>
                  <c:y val="-7.11723843624820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F-4F5B-9C82-6FEB2684E5C8}"/>
                </c:ext>
              </c:extLst>
            </c:dLbl>
            <c:dLbl>
              <c:idx val="2"/>
              <c:layout>
                <c:manualLayout>
                  <c:x val="1.4524177468470678E-2"/>
                  <c:y val="3.592026042688928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F-4F5B-9C82-6FEB2684E5C8}"/>
                </c:ext>
              </c:extLst>
            </c:dLbl>
            <c:dLbl>
              <c:idx val="3"/>
              <c:layout>
                <c:manualLayout>
                  <c:x val="2.9056765100624059E-2"/>
                  <c:y val="1.16041943989632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5F-4F5B-9C82-6FEB2684E5C8}"/>
                </c:ext>
              </c:extLst>
            </c:dLbl>
            <c:dLbl>
              <c:idx val="4"/>
              <c:layout>
                <c:manualLayout>
                  <c:x val="1.7423406186376243E-2"/>
                  <c:y val="7.32286414171912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5F-4F5B-9C82-6FEB2684E5C8}"/>
                </c:ext>
              </c:extLst>
            </c:dLbl>
            <c:dLbl>
              <c:idx val="5"/>
              <c:layout>
                <c:manualLayout>
                  <c:x val="2.7970101868107587E-2"/>
                  <c:y val="7.46674529168403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5F-4F5B-9C82-6FEB2684E5C8}"/>
                </c:ext>
              </c:extLst>
            </c:dLbl>
            <c:dLbl>
              <c:idx val="6"/>
              <c:layout>
                <c:manualLayout>
                  <c:x val="2.742677025184935E-2"/>
                  <c:y val="-4.41479869674313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5F-4F5B-9C82-6FEB2684E5C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'OUT09'!$E$8:$E$14</c:f>
              <c:numCache>
                <c:formatCode>General</c:formatCode>
                <c:ptCount val="7"/>
                <c:pt idx="0">
                  <c:v>177</c:v>
                </c:pt>
                <c:pt idx="1">
                  <c:v>63</c:v>
                </c:pt>
                <c:pt idx="2">
                  <c:v>66</c:v>
                </c:pt>
                <c:pt idx="3">
                  <c:v>128</c:v>
                </c:pt>
                <c:pt idx="4">
                  <c:v>112</c:v>
                </c:pt>
                <c:pt idx="5">
                  <c:v>155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A5F-4F5B-9C82-6FEB2684E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9168"/>
        <c:axId val="-748807200"/>
        <c:axId val="0"/>
      </c:bar3DChart>
      <c:catAx>
        <c:axId val="-74881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0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072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9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082778479414945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30-4D0F-A318-261504FD3A9C}"/>
                </c:ext>
              </c:extLst>
            </c:dLbl>
            <c:dLbl>
              <c:idx val="1"/>
              <c:layout>
                <c:manualLayout>
                  <c:x val="2.3390767742816764E-3"/>
                  <c:y val="7.710950575624752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30-4D0F-A318-261504FD3A9C}"/>
                </c:ext>
              </c:extLst>
            </c:dLbl>
            <c:dLbl>
              <c:idx val="2"/>
              <c:layout>
                <c:manualLayout>
                  <c:x val="3.0232786322270076E-3"/>
                  <c:y val="-3.93039648466428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0-4D0F-A318-261504FD3A9C}"/>
                </c:ext>
              </c:extLst>
            </c:dLbl>
            <c:dLbl>
              <c:idx val="3"/>
              <c:layout>
                <c:manualLayout>
                  <c:x val="-2.9677365095717931E-3"/>
                  <c:y val="-1.841998478012257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0-4D0F-A318-261504FD3A9C}"/>
                </c:ext>
              </c:extLst>
            </c:dLbl>
            <c:dLbl>
              <c:idx val="4"/>
              <c:layout>
                <c:manualLayout>
                  <c:x val="3.3791336830559411E-3"/>
                  <c:y val="3.5369560861698819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0-4D0F-A318-261504FD3A9C}"/>
                </c:ext>
              </c:extLst>
            </c:dLbl>
            <c:dLbl>
              <c:idx val="5"/>
              <c:layout>
                <c:manualLayout>
                  <c:x val="1.196678686192254E-2"/>
                  <c:y val="-7.529895853732935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0-4D0F-A318-261504FD3A9C}"/>
                </c:ext>
              </c:extLst>
            </c:dLbl>
            <c:dLbl>
              <c:idx val="6"/>
              <c:layout>
                <c:manualLayout>
                  <c:x val="1.1530860044363749E-2"/>
                  <c:y val="-3.01303354331028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30-4D0F-A318-261504FD3A9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'NOV09'!$D$8:$D$14</c:f>
              <c:numCache>
                <c:formatCode>General</c:formatCode>
                <c:ptCount val="7"/>
                <c:pt idx="0">
                  <c:v>154</c:v>
                </c:pt>
                <c:pt idx="1">
                  <c:v>0</c:v>
                </c:pt>
                <c:pt idx="2">
                  <c:v>98</c:v>
                </c:pt>
                <c:pt idx="3">
                  <c:v>128</c:v>
                </c:pt>
                <c:pt idx="4">
                  <c:v>3</c:v>
                </c:pt>
                <c:pt idx="5">
                  <c:v>150</c:v>
                </c:pt>
                <c:pt idx="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30-4D0F-A318-261504FD3A9C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6.07132781585111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30-4D0F-A318-261504FD3A9C}"/>
                </c:ext>
              </c:extLst>
            </c:dLbl>
            <c:dLbl>
              <c:idx val="1"/>
              <c:layout>
                <c:manualLayout>
                  <c:x val="1.6402797781118517E-2"/>
                  <c:y val="-6.4590091313129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30-4D0F-A318-261504FD3A9C}"/>
                </c:ext>
              </c:extLst>
            </c:dLbl>
            <c:dLbl>
              <c:idx val="2"/>
              <c:layout>
                <c:manualLayout>
                  <c:x val="1.4913848385774253E-2"/>
                  <c:y val="1.140349305777059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30-4D0F-A318-261504FD3A9C}"/>
                </c:ext>
              </c:extLst>
            </c:dLbl>
            <c:dLbl>
              <c:idx val="3"/>
              <c:layout>
                <c:manualLayout>
                  <c:x val="2.8667094183320595E-2"/>
                  <c:y val="-7.01010539620938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30-4D0F-A318-261504FD3A9C}"/>
                </c:ext>
              </c:extLst>
            </c:dLbl>
            <c:dLbl>
              <c:idx val="4"/>
              <c:layout>
                <c:manualLayout>
                  <c:x val="1.7442854689892894E-2"/>
                  <c:y val="1.30374893310473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30-4D0F-A318-261504FD3A9C}"/>
                </c:ext>
              </c:extLst>
            </c:dLbl>
            <c:dLbl>
              <c:idx val="5"/>
              <c:layout>
                <c:manualLayout>
                  <c:x val="2.7560982447287583E-2"/>
                  <c:y val="3.740556415104250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30-4D0F-A318-261504FD3A9C}"/>
                </c:ext>
              </c:extLst>
            </c:dLbl>
            <c:dLbl>
              <c:idx val="6"/>
              <c:layout>
                <c:manualLayout>
                  <c:x val="2.742677025184935E-2"/>
                  <c:y val="-4.4332215485965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30-4D0F-A318-261504FD3A9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'NOV09'!$E$8:$E$14</c:f>
              <c:numCache>
                <c:formatCode>General</c:formatCode>
                <c:ptCount val="7"/>
                <c:pt idx="0">
                  <c:v>81</c:v>
                </c:pt>
                <c:pt idx="1">
                  <c:v>39</c:v>
                </c:pt>
                <c:pt idx="2">
                  <c:v>137</c:v>
                </c:pt>
                <c:pt idx="3">
                  <c:v>62</c:v>
                </c:pt>
                <c:pt idx="4">
                  <c:v>53</c:v>
                </c:pt>
                <c:pt idx="5">
                  <c:v>115</c:v>
                </c:pt>
                <c:pt idx="6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B30-4D0F-A318-261504FD3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12096"/>
        <c:axId val="-748822432"/>
        <c:axId val="0"/>
      </c:bar3DChart>
      <c:catAx>
        <c:axId val="-7488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2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22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12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21664539208930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82-4456-8616-BCC21AFB5514}"/>
                </c:ext>
              </c:extLst>
            </c:dLbl>
            <c:dLbl>
              <c:idx val="1"/>
              <c:layout>
                <c:manualLayout>
                  <c:x val="2.2316719755824809E-3"/>
                  <c:y val="9.53721524859055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82-4456-8616-BCC21AFB5514}"/>
                </c:ext>
              </c:extLst>
            </c:dLbl>
            <c:dLbl>
              <c:idx val="2"/>
              <c:layout>
                <c:manualLayout>
                  <c:x val="3.0232786322270076E-3"/>
                  <c:y val="4.0405554613152526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2-4456-8616-BCC21AFB5514}"/>
                </c:ext>
              </c:extLst>
            </c:dLbl>
            <c:dLbl>
              <c:idx val="3"/>
              <c:layout>
                <c:manualLayout>
                  <c:x val="-3.3104506796462693E-3"/>
                  <c:y val="-1.92078559719825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2-4456-8616-BCC21AFB5514}"/>
                </c:ext>
              </c:extLst>
            </c:dLbl>
            <c:dLbl>
              <c:idx val="4"/>
              <c:layout>
                <c:manualLayout>
                  <c:x val="3.3791336830559411E-3"/>
                  <c:y val="-6.0795648717595094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2-4456-8616-BCC21AFB5514}"/>
                </c:ext>
              </c:extLst>
            </c:dLbl>
            <c:dLbl>
              <c:idx val="5"/>
              <c:layout>
                <c:manualLayout>
                  <c:x val="1.2074191660621875E-2"/>
                  <c:y val="-1.445786897163886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2-4456-8616-BCC21AFB5514}"/>
                </c:ext>
              </c:extLst>
            </c:dLbl>
            <c:dLbl>
              <c:idx val="6"/>
              <c:layout>
                <c:manualLayout>
                  <c:x val="1.1423455245664304E-2"/>
                  <c:y val="4.46988643316947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82-4456-8616-BCC21AFB551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'DEZ09'!$D$8:$D$14</c:f>
              <c:numCache>
                <c:formatCode>General</c:formatCode>
                <c:ptCount val="7"/>
                <c:pt idx="0">
                  <c:v>109</c:v>
                </c:pt>
                <c:pt idx="1">
                  <c:v>15</c:v>
                </c:pt>
                <c:pt idx="2">
                  <c:v>36</c:v>
                </c:pt>
                <c:pt idx="3">
                  <c:v>115</c:v>
                </c:pt>
                <c:pt idx="4">
                  <c:v>2</c:v>
                </c:pt>
                <c:pt idx="5">
                  <c:v>47</c:v>
                </c:pt>
                <c:pt idx="6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82-4456-8616-BCC21AFB551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1.196881549665662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2-4456-8616-BCC21AFB5514}"/>
                </c:ext>
              </c:extLst>
            </c:dLbl>
            <c:dLbl>
              <c:idx val="1"/>
              <c:layout>
                <c:manualLayout>
                  <c:x val="1.6402797781118517E-2"/>
                  <c:y val="-6.86574305852624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82-4456-8616-BCC21AFB5514}"/>
                </c:ext>
              </c:extLst>
            </c:dLbl>
            <c:dLbl>
              <c:idx val="2"/>
              <c:layout>
                <c:manualLayout>
                  <c:x val="1.4524177468470678E-2"/>
                  <c:y val="4.24259996959524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82-4456-8616-BCC21AFB5514}"/>
                </c:ext>
              </c:extLst>
            </c:dLbl>
            <c:dLbl>
              <c:idx val="3"/>
              <c:layout>
                <c:manualLayout>
                  <c:x val="2.8667094183320595E-2"/>
                  <c:y val="-5.971082965966087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82-4456-8616-BCC21AFB5514}"/>
                </c:ext>
              </c:extLst>
            </c:dLbl>
            <c:dLbl>
              <c:idx val="4"/>
              <c:layout>
                <c:manualLayout>
                  <c:x val="1.8388297257235307E-2"/>
                  <c:y val="-7.882940937141364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82-4456-8616-BCC21AFB5514}"/>
                </c:ext>
              </c:extLst>
            </c:dLbl>
            <c:dLbl>
              <c:idx val="5"/>
              <c:layout>
                <c:manualLayout>
                  <c:x val="2.7970101868107587E-2"/>
                  <c:y val="7.703422245269357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82-4456-8616-BCC21AFB5514}"/>
                </c:ext>
              </c:extLst>
            </c:dLbl>
            <c:dLbl>
              <c:idx val="6"/>
              <c:layout>
                <c:manualLayout>
                  <c:x val="2.7037099334545775E-2"/>
                  <c:y val="-1.01188130496932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82-4456-8616-BCC21AFB551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'DEZ09'!$E$8:$E$14</c:f>
              <c:numCache>
                <c:formatCode>General</c:formatCode>
                <c:ptCount val="7"/>
                <c:pt idx="0">
                  <c:v>161</c:v>
                </c:pt>
                <c:pt idx="1">
                  <c:v>46</c:v>
                </c:pt>
                <c:pt idx="2">
                  <c:v>56</c:v>
                </c:pt>
                <c:pt idx="3">
                  <c:v>31</c:v>
                </c:pt>
                <c:pt idx="4">
                  <c:v>4</c:v>
                </c:pt>
                <c:pt idx="5">
                  <c:v>127</c:v>
                </c:pt>
                <c:pt idx="6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E82-4456-8616-BCC21AFB5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821888"/>
        <c:axId val="-748821344"/>
        <c:axId val="0"/>
      </c:bar3DChart>
      <c:catAx>
        <c:axId val="-74882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2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82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821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213756391693767"/>
          <c:w val="0.82643524699599469"/>
          <c:h val="0.65496268650457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936717022521743E-2"/>
                  <c:y val="4.21941593308303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84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E3-4F3E-BBFE-F0328B29634A}"/>
                </c:ext>
              </c:extLst>
            </c:dLbl>
            <c:dLbl>
              <c:idx val="1"/>
              <c:layout>
                <c:manualLayout>
                  <c:x val="-8.3085408716436493E-4"/>
                  <c:y val="5.19116595546836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84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E3-4F3E-BBFE-F0328B29634A}"/>
                </c:ext>
              </c:extLst>
            </c:dLbl>
            <c:dLbl>
              <c:idx val="2"/>
              <c:layout>
                <c:manualLayout>
                  <c:x val="8.5550637945956999E-3"/>
                  <c:y val="1.26918601471693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84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3-4F3E-BBFE-F0328B29634A}"/>
                </c:ext>
              </c:extLst>
            </c:dLbl>
            <c:dLbl>
              <c:idx val="3"/>
              <c:layout>
                <c:manualLayout>
                  <c:x val="9.7219740055856565E-3"/>
                  <c:y val="1.13338841352900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84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3-4F3E-BBFE-F0328B29634A}"/>
                </c:ext>
              </c:extLst>
            </c:dLbl>
            <c:dLbl>
              <c:idx val="4"/>
              <c:layout>
                <c:manualLayout>
                  <c:x val="1.5102376221663863E-2"/>
                  <c:y val="-1.11038163918999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84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3-4F3E-BBFE-F0328B29634A}"/>
                </c:ext>
              </c:extLst>
            </c:dLbl>
            <c:dLbl>
              <c:idx val="5"/>
              <c:layout>
                <c:manualLayout>
                  <c:x val="1.2472272741608083E-2"/>
                  <c:y val="9.575697237983880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84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3-4F3E-BBFE-F0328B29634A}"/>
                </c:ext>
              </c:extLst>
            </c:dLbl>
            <c:dLbl>
              <c:idx val="6"/>
              <c:layout>
                <c:manualLayout>
                  <c:x val="-6.1793677659450633E-3"/>
                  <c:y val="4.433409575375211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84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3-4F3E-BBFE-F0328B29634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840000" vert="horz" wrap="square" lIns="38100" tIns="19050" rIns="38100" bIns="19050" anchor="ctr">
                <a:spAutoFit/>
              </a:bodyPr>
              <a:lstStyle/>
              <a:p>
                <a:pPr algn="ctr" rtl="1"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Geral2009!$D$8:$D$14</c:f>
              <c:numCache>
                <c:formatCode>General</c:formatCode>
                <c:ptCount val="7"/>
                <c:pt idx="0">
                  <c:v>1679</c:v>
                </c:pt>
                <c:pt idx="1">
                  <c:v>344</c:v>
                </c:pt>
                <c:pt idx="2">
                  <c:v>778</c:v>
                </c:pt>
                <c:pt idx="3">
                  <c:v>1523</c:v>
                </c:pt>
                <c:pt idx="4">
                  <c:v>1463</c:v>
                </c:pt>
                <c:pt idx="5">
                  <c:v>1365</c:v>
                </c:pt>
                <c:pt idx="6">
                  <c:v>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E3-4F3E-BBFE-F0328B29634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819878823558295E-2"/>
                  <c:y val="2.777667514378881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0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3-4F3E-BBFE-F0328B29634A}"/>
                </c:ext>
              </c:extLst>
            </c:dLbl>
            <c:dLbl>
              <c:idx val="1"/>
              <c:layout>
                <c:manualLayout>
                  <c:x val="8.5077566238799668E-3"/>
                  <c:y val="5.68120561080028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0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3-4F3E-BBFE-F0328B29634A}"/>
                </c:ext>
              </c:extLst>
            </c:dLbl>
            <c:dLbl>
              <c:idx val="2"/>
              <c:layout>
                <c:manualLayout>
                  <c:x val="1.388833405170151E-2"/>
                  <c:y val="5.023606065763127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0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E3-4F3E-BBFE-F0328B29634A}"/>
                </c:ext>
              </c:extLst>
            </c:dLbl>
            <c:dLbl>
              <c:idx val="3"/>
              <c:layout>
                <c:manualLayout>
                  <c:x val="2.7604960594878956E-2"/>
                  <c:y val="9.980827646647180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0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3-4F3E-BBFE-F0328B29634A}"/>
                </c:ext>
              </c:extLst>
            </c:dLbl>
            <c:dLbl>
              <c:idx val="4"/>
              <c:layout>
                <c:manualLayout>
                  <c:x val="2.7645084084115597E-2"/>
                  <c:y val="1.190196523755550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0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3-4F3E-BBFE-F0328B29634A}"/>
                </c:ext>
              </c:extLst>
            </c:dLbl>
            <c:dLbl>
              <c:idx val="5"/>
              <c:layout>
                <c:manualLayout>
                  <c:x val="3.9701053723424751E-2"/>
                  <c:y val="5.7040056269161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0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3-4F3E-BBFE-F0328B29634A}"/>
                </c:ext>
              </c:extLst>
            </c:dLbl>
            <c:dLbl>
              <c:idx val="6"/>
              <c:layout>
                <c:manualLayout>
                  <c:x val="2.9060269335492037E-2"/>
                  <c:y val="8.25895542572262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0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3-4F3E-BBFE-F0328B29634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6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Geral2009!$E$8:$E$14</c:f>
              <c:numCache>
                <c:formatCode>General</c:formatCode>
                <c:ptCount val="7"/>
                <c:pt idx="0">
                  <c:v>1635</c:v>
                </c:pt>
                <c:pt idx="1">
                  <c:v>865</c:v>
                </c:pt>
                <c:pt idx="2">
                  <c:v>480</c:v>
                </c:pt>
                <c:pt idx="3">
                  <c:v>1220</c:v>
                </c:pt>
                <c:pt idx="4">
                  <c:v>1087</c:v>
                </c:pt>
                <c:pt idx="5">
                  <c:v>1354</c:v>
                </c:pt>
                <c:pt idx="6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CE3-4F3E-BBFE-F0328B296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2000"/>
        <c:axId val="-746675264"/>
        <c:axId val="0"/>
      </c:bar3DChart>
      <c:catAx>
        <c:axId val="-7466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75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2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678960090463004"/>
          <c:w val="0.95192052024424789"/>
          <c:h val="0.984221883331777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1351994241841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7D-49E7-80E1-C3A064F2C7A1}"/>
                </c:ext>
              </c:extLst>
            </c:dLbl>
            <c:dLbl>
              <c:idx val="1"/>
              <c:layout>
                <c:manualLayout>
                  <c:x val="2.6572613002813234E-3"/>
                  <c:y val="-8.704288431454075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7D-49E7-80E1-C3A064F2C7A1}"/>
                </c:ext>
              </c:extLst>
            </c:dLbl>
            <c:dLbl>
              <c:idx val="2"/>
              <c:layout>
                <c:manualLayout>
                  <c:x val="3.1797427190759482E-3"/>
                  <c:y val="-1.00307461369157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D-49E7-80E1-C3A064F2C7A1}"/>
                </c:ext>
              </c:extLst>
            </c:dLbl>
            <c:dLbl>
              <c:idx val="3"/>
              <c:layout>
                <c:manualLayout>
                  <c:x val="-2.9731680736169788E-3"/>
                  <c:y val="-3.445825892030322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D-49E7-80E1-C3A064F2C7A1}"/>
                </c:ext>
              </c:extLst>
            </c:dLbl>
            <c:dLbl>
              <c:idx val="4"/>
              <c:layout>
                <c:manualLayout>
                  <c:x val="4.2248807684085897E-3"/>
                  <c:y val="-8.201512780669715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7D-49E7-80E1-C3A064F2C7A1}"/>
                </c:ext>
              </c:extLst>
            </c:dLbl>
            <c:dLbl>
              <c:idx val="5"/>
              <c:layout>
                <c:manualLayout>
                  <c:x val="1.254323349768195E-2"/>
                  <c:y val="-8.81581859501006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D-49E7-80E1-C3A064F2C7A1}"/>
                </c:ext>
              </c:extLst>
            </c:dLbl>
            <c:dLbl>
              <c:idx val="6"/>
              <c:layout>
                <c:manualLayout>
                  <c:x val="1.1945411029228893E-2"/>
                  <c:y val="-1.306735926093463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D-49E7-80E1-C3A064F2C7A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'JAN10'!$D$8:$D$14</c:f>
              <c:numCache>
                <c:formatCode>General</c:formatCode>
                <c:ptCount val="7"/>
                <c:pt idx="0">
                  <c:v>123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195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7D-49E7-80E1-C3A064F2C7A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08007527096546E-2"/>
                  <c:y val="-1.54944815267323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7D-49E7-80E1-C3A064F2C7A1}"/>
                </c:ext>
              </c:extLst>
            </c:dLbl>
            <c:dLbl>
              <c:idx val="1"/>
              <c:layout>
                <c:manualLayout>
                  <c:x val="1.7970942884475791E-2"/>
                  <c:y val="-1.7021201075694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7D-49E7-80E1-C3A064F2C7A1}"/>
                </c:ext>
              </c:extLst>
            </c:dLbl>
            <c:dLbl>
              <c:idx val="2"/>
              <c:layout>
                <c:manualLayout>
                  <c:x val="1.5823197333978051E-2"/>
                  <c:y val="-6.283886667883595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7D-49E7-80E1-C3A064F2C7A1}"/>
                </c:ext>
              </c:extLst>
            </c:dLbl>
            <c:dLbl>
              <c:idx val="3"/>
              <c:layout>
                <c:manualLayout>
                  <c:x val="2.83618753263318E-2"/>
                  <c:y val="-1.7021201075694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7D-49E7-80E1-C3A064F2C7A1}"/>
                </c:ext>
              </c:extLst>
            </c:dLbl>
            <c:dLbl>
              <c:idx val="4"/>
              <c:layout>
                <c:manualLayout>
                  <c:x val="1.7258006300614213E-2"/>
                  <c:y val="-5.515395632668916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7D-49E7-80E1-C3A064F2C7A1}"/>
                </c:ext>
              </c:extLst>
            </c:dLbl>
            <c:dLbl>
              <c:idx val="5"/>
              <c:layout>
                <c:manualLayout>
                  <c:x val="2.8461395596578523E-2"/>
                  <c:y val="-1.726516513314479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7D-49E7-80E1-C3A064F2C7A1}"/>
                </c:ext>
              </c:extLst>
            </c:dLbl>
            <c:dLbl>
              <c:idx val="6"/>
              <c:layout>
                <c:manualLayout>
                  <c:x val="2.7259092613423252E-2"/>
                  <c:y val="-2.00746401736175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7D-49E7-80E1-C3A064F2C7A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'JAN10'!$E$8:$E$14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62</c:v>
                </c:pt>
                <c:pt idx="5">
                  <c:v>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97D-49E7-80E1-C3A064F2C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83424"/>
        <c:axId val="-746677440"/>
        <c:axId val="0"/>
      </c:bar3DChart>
      <c:catAx>
        <c:axId val="-74668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774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3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27375082787559E-3"/>
                  <c:y val="3.1665143596781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BD-467E-96F3-2BA5C87D1956}"/>
                </c:ext>
              </c:extLst>
            </c:dLbl>
            <c:dLbl>
              <c:idx val="1"/>
              <c:layout>
                <c:manualLayout>
                  <c:x val="2.5498565015821279E-3"/>
                  <c:y val="7.0636632136257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BD-467E-96F3-2BA5C87D1956}"/>
                </c:ext>
              </c:extLst>
            </c:dLbl>
            <c:dLbl>
              <c:idx val="2"/>
              <c:layout>
                <c:manualLayout>
                  <c:x val="3.0723379203767527E-3"/>
                  <c:y val="-1.4540545844343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D-467E-96F3-2BA5C87D1956}"/>
                </c:ext>
              </c:extLst>
            </c:dLbl>
            <c:dLbl>
              <c:idx val="3"/>
              <c:layout>
                <c:manualLayout>
                  <c:x val="-3.0805728723161743E-3"/>
                  <c:y val="-2.487715764871154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D-467E-96F3-2BA5C87D1956}"/>
                </c:ext>
              </c:extLst>
            </c:dLbl>
            <c:dLbl>
              <c:idx val="4"/>
              <c:layout>
                <c:manualLayout>
                  <c:x val="4.0100711710101709E-3"/>
                  <c:y val="1.422209027917901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D-467E-96F3-2BA5C87D1956}"/>
                </c:ext>
              </c:extLst>
            </c:dLbl>
            <c:dLbl>
              <c:idx val="5"/>
              <c:layout>
                <c:manualLayout>
                  <c:x val="1.254323349768195E-2"/>
                  <c:y val="-4.28761960821535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D-467E-96F3-2BA5C87D1956}"/>
                </c:ext>
              </c:extLst>
            </c:dLbl>
            <c:dLbl>
              <c:idx val="6"/>
              <c:layout>
                <c:manualLayout>
                  <c:x val="1.1838006230529587E-2"/>
                  <c:y val="-4.44039014337493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D-467E-96F3-2BA5C87D195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'FEV10'!$D$8:$D$14</c:f>
              <c:numCache>
                <c:formatCode>General</c:formatCode>
                <c:ptCount val="7"/>
                <c:pt idx="0">
                  <c:v>96</c:v>
                </c:pt>
                <c:pt idx="1">
                  <c:v>93</c:v>
                </c:pt>
                <c:pt idx="2">
                  <c:v>69</c:v>
                </c:pt>
                <c:pt idx="3">
                  <c:v>60</c:v>
                </c:pt>
                <c:pt idx="4">
                  <c:v>310</c:v>
                </c:pt>
                <c:pt idx="5">
                  <c:v>108</c:v>
                </c:pt>
                <c:pt idx="6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BD-467E-96F3-2BA5C87D195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3.9184520040637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BD-467E-96F3-2BA5C87D1956}"/>
                </c:ext>
              </c:extLst>
            </c:dLbl>
            <c:dLbl>
              <c:idx val="1"/>
              <c:layout>
                <c:manualLayout>
                  <c:x val="1.7025500317133267E-2"/>
                  <c:y val="-7.00049344681180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BD-467E-96F3-2BA5C87D1956}"/>
                </c:ext>
              </c:extLst>
            </c:dLbl>
            <c:dLbl>
              <c:idx val="2"/>
              <c:layout>
                <c:manualLayout>
                  <c:x val="1.5267425683939045E-2"/>
                  <c:y val="1.3265962146040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BD-467E-96F3-2BA5C87D1956}"/>
                </c:ext>
              </c:extLst>
            </c:dLbl>
            <c:dLbl>
              <c:idx val="3"/>
              <c:layout>
                <c:manualLayout>
                  <c:x val="2.7806103676292739E-2"/>
                  <c:y val="3.288628338002090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BD-467E-96F3-2BA5C87D1956}"/>
                </c:ext>
              </c:extLst>
            </c:dLbl>
            <c:dLbl>
              <c:idx val="4"/>
              <c:layout>
                <c:manualLayout>
                  <c:x val="1.7258006300614213E-2"/>
                  <c:y val="-1.030916218167623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BD-467E-96F3-2BA5C87D1956}"/>
                </c:ext>
              </c:extLst>
            </c:dLbl>
            <c:dLbl>
              <c:idx val="5"/>
              <c:layout>
                <c:manualLayout>
                  <c:x val="2.8851066513881987E-2"/>
                  <c:y val="8.16349366930434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BD-467E-96F3-2BA5C87D1956}"/>
                </c:ext>
              </c:extLst>
            </c:dLbl>
            <c:dLbl>
              <c:idx val="6"/>
              <c:layout>
                <c:manualLayout>
                  <c:x val="2.6313650046080727E-2"/>
                  <c:y val="-9.3974156369180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BD-467E-96F3-2BA5C87D195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'FEV10'!$E$8:$E$14</c:f>
              <c:numCache>
                <c:formatCode>General</c:formatCode>
                <c:ptCount val="7"/>
                <c:pt idx="0">
                  <c:v>171</c:v>
                </c:pt>
                <c:pt idx="1">
                  <c:v>50</c:v>
                </c:pt>
                <c:pt idx="2">
                  <c:v>145</c:v>
                </c:pt>
                <c:pt idx="3">
                  <c:v>128</c:v>
                </c:pt>
                <c:pt idx="4">
                  <c:v>87</c:v>
                </c:pt>
                <c:pt idx="5">
                  <c:v>136</c:v>
                </c:pt>
                <c:pt idx="6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EBD-467E-96F3-2BA5C87D1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1456"/>
        <c:axId val="-746680160"/>
        <c:axId val="0"/>
      </c:bar3DChart>
      <c:catAx>
        <c:axId val="-74667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801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14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2365175835267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B5-439B-9787-F6B6A9B8DE07}"/>
                </c:ext>
              </c:extLst>
            </c:dLbl>
            <c:dLbl>
              <c:idx val="1"/>
              <c:layout>
                <c:manualLayout>
                  <c:x val="2.5498565015821279E-3"/>
                  <c:y val="7.47080582094779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B5-439B-9787-F6B6A9B8DE07}"/>
                </c:ext>
              </c:extLst>
            </c:dLbl>
            <c:dLbl>
              <c:idx val="2"/>
              <c:layout>
                <c:manualLayout>
                  <c:x val="3.0723379203767527E-3"/>
                  <c:y val="-3.639021841744858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5-439B-9787-F6B6A9B8DE07}"/>
                </c:ext>
              </c:extLst>
            </c:dLbl>
            <c:dLbl>
              <c:idx val="3"/>
              <c:layout>
                <c:manualLayout>
                  <c:x val="-3.1879776710153976E-3"/>
                  <c:y val="-1.78982700450461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5-439B-9787-F6B6A9B8DE07}"/>
                </c:ext>
              </c:extLst>
            </c:dLbl>
            <c:dLbl>
              <c:idx val="4"/>
              <c:layout>
                <c:manualLayout>
                  <c:x val="4.0100711710101709E-3"/>
                  <c:y val="1.615282042256896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5-439B-9787-F6B6A9B8DE07}"/>
                </c:ext>
              </c:extLst>
            </c:dLbl>
            <c:dLbl>
              <c:idx val="5"/>
              <c:layout>
                <c:manualLayout>
                  <c:x val="1.254323349768195E-2"/>
                  <c:y val="-4.900794562546057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5-439B-9787-F6B6A9B8DE07}"/>
                </c:ext>
              </c:extLst>
            </c:dLbl>
            <c:dLbl>
              <c:idx val="6"/>
              <c:layout>
                <c:manualLayout>
                  <c:x val="1.1838006230529587E-2"/>
                  <c:y val="-5.008032357148643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5-439B-9787-F6B6A9B8DE0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'MAR10'!$D$8:$D$14</c:f>
              <c:numCache>
                <c:formatCode>General</c:formatCode>
                <c:ptCount val="7"/>
                <c:pt idx="0">
                  <c:v>161</c:v>
                </c:pt>
                <c:pt idx="1">
                  <c:v>61</c:v>
                </c:pt>
                <c:pt idx="2">
                  <c:v>46</c:v>
                </c:pt>
                <c:pt idx="3">
                  <c:v>204</c:v>
                </c:pt>
                <c:pt idx="4">
                  <c:v>193</c:v>
                </c:pt>
                <c:pt idx="5">
                  <c:v>103</c:v>
                </c:pt>
                <c:pt idx="6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B5-439B-9787-F6B6A9B8DE07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2.31478474272973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5-439B-9787-F6B6A9B8DE07}"/>
                </c:ext>
              </c:extLst>
            </c:dLbl>
            <c:dLbl>
              <c:idx val="1"/>
              <c:layout>
                <c:manualLayout>
                  <c:x val="1.6596932392796724E-2"/>
                  <c:y val="-3.255483802874952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5-439B-9787-F6B6A9B8DE07}"/>
                </c:ext>
              </c:extLst>
            </c:dLbl>
            <c:dLbl>
              <c:idx val="2"/>
              <c:layout>
                <c:manualLayout>
                  <c:x val="1.5267425683939045E-2"/>
                  <c:y val="1.1536141906329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5-439B-9787-F6B6A9B8DE07}"/>
                </c:ext>
              </c:extLst>
            </c:dLbl>
            <c:dLbl>
              <c:idx val="3"/>
              <c:layout>
                <c:manualLayout>
                  <c:x val="2.7806103676292739E-2"/>
                  <c:y val="1.51347571436883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B5-439B-9787-F6B6A9B8DE07}"/>
                </c:ext>
              </c:extLst>
            </c:dLbl>
            <c:dLbl>
              <c:idx val="4"/>
              <c:layout>
                <c:manualLayout>
                  <c:x val="1.7258006300614213E-2"/>
                  <c:y val="-6.491630371646668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B5-439B-9787-F6B6A9B8DE07}"/>
                </c:ext>
              </c:extLst>
            </c:dLbl>
            <c:dLbl>
              <c:idx val="5"/>
              <c:layout>
                <c:manualLayout>
                  <c:x val="2.8461395596578523E-2"/>
                  <c:y val="-1.91373245598284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B5-439B-9787-F6B6A9B8DE07}"/>
                </c:ext>
              </c:extLst>
            </c:dLbl>
            <c:dLbl>
              <c:idx val="6"/>
              <c:layout>
                <c:manualLayout>
                  <c:x val="2.6313650046080727E-2"/>
                  <c:y val="-1.067476088538477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B5-439B-9787-F6B6A9B8DE0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'MAR10'!$E$8:$E$14</c:f>
              <c:numCache>
                <c:formatCode>General</c:formatCode>
                <c:ptCount val="7"/>
                <c:pt idx="0">
                  <c:v>188</c:v>
                </c:pt>
                <c:pt idx="1">
                  <c:v>111</c:v>
                </c:pt>
                <c:pt idx="2">
                  <c:v>147</c:v>
                </c:pt>
                <c:pt idx="3">
                  <c:v>151</c:v>
                </c:pt>
                <c:pt idx="4">
                  <c:v>93</c:v>
                </c:pt>
                <c:pt idx="5">
                  <c:v>67</c:v>
                </c:pt>
                <c:pt idx="6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7B5-439B-9787-F6B6A9B8D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4176"/>
        <c:axId val="-746680704"/>
        <c:axId val="0"/>
      </c:bar3DChart>
      <c:catAx>
        <c:axId val="-74667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80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4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19631556712748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50-41B3-AB64-3AA2E1D00471}"/>
                </c:ext>
              </c:extLst>
            </c:dLbl>
            <c:dLbl>
              <c:idx val="1"/>
              <c:layout>
                <c:manualLayout>
                  <c:x val="2.6572613002813234E-3"/>
                  <c:y val="-2.060581923744388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0-41B3-AB64-3AA2E1D00471}"/>
                </c:ext>
              </c:extLst>
            </c:dLbl>
            <c:dLbl>
              <c:idx val="2"/>
              <c:layout>
                <c:manualLayout>
                  <c:x val="3.1797427190759482E-3"/>
                  <c:y val="-9.101293699742175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0-41B3-AB64-3AA2E1D00471}"/>
                </c:ext>
              </c:extLst>
            </c:dLbl>
            <c:dLbl>
              <c:idx val="3"/>
              <c:layout>
                <c:manualLayout>
                  <c:x val="-3.1879776710153976E-3"/>
                  <c:y val="-1.829442689652053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0-41B3-AB64-3AA2E1D00471}"/>
                </c:ext>
              </c:extLst>
            </c:dLbl>
            <c:dLbl>
              <c:idx val="4"/>
              <c:layout>
                <c:manualLayout>
                  <c:x val="4.0100711710101709E-3"/>
                  <c:y val="1.6744224221838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0-41B3-AB64-3AA2E1D00471}"/>
                </c:ext>
              </c:extLst>
            </c:dLbl>
            <c:dLbl>
              <c:idx val="5"/>
              <c:layout>
                <c:manualLayout>
                  <c:x val="1.2650638296381285E-2"/>
                  <c:y val="-1.628960501204445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0-41B3-AB64-3AA2E1D00471}"/>
                </c:ext>
              </c:extLst>
            </c:dLbl>
            <c:dLbl>
              <c:idx val="6"/>
              <c:layout>
                <c:manualLayout>
                  <c:x val="1.1838006230529587E-2"/>
                  <c:y val="-4.67311573213876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50-41B3-AB64-3AA2E1D0047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'ABR10'!$D$8:$D$14</c:f>
              <c:numCache>
                <c:formatCode>General</c:formatCode>
                <c:ptCount val="7"/>
                <c:pt idx="0">
                  <c:v>131</c:v>
                </c:pt>
                <c:pt idx="1">
                  <c:v>4</c:v>
                </c:pt>
                <c:pt idx="2">
                  <c:v>1</c:v>
                </c:pt>
                <c:pt idx="3">
                  <c:v>220</c:v>
                </c:pt>
                <c:pt idx="4">
                  <c:v>146</c:v>
                </c:pt>
                <c:pt idx="5">
                  <c:v>88</c:v>
                </c:pt>
                <c:pt idx="6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50-41B3-AB64-3AA2E1D0047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2.31478474272973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50-41B3-AB64-3AA2E1D00471}"/>
                </c:ext>
              </c:extLst>
            </c:dLbl>
            <c:dLbl>
              <c:idx val="1"/>
              <c:layout>
                <c:manualLayout>
                  <c:x val="1.7025500317133267E-2"/>
                  <c:y val="-5.701377043284283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0-41B3-AB64-3AA2E1D00471}"/>
                </c:ext>
              </c:extLst>
            </c:dLbl>
            <c:dLbl>
              <c:idx val="2"/>
              <c:layout>
                <c:manualLayout>
                  <c:x val="1.487775476663547E-2"/>
                  <c:y val="4.58950294797332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50-41B3-AB64-3AA2E1D00471}"/>
                </c:ext>
              </c:extLst>
            </c:dLbl>
            <c:dLbl>
              <c:idx val="3"/>
              <c:layout>
                <c:manualLayout>
                  <c:x val="2.7806103676292739E-2"/>
                  <c:y val="4.558798683825310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50-41B3-AB64-3AA2E1D00471}"/>
                </c:ext>
              </c:extLst>
            </c:dLbl>
            <c:dLbl>
              <c:idx val="4"/>
              <c:layout>
                <c:manualLayout>
                  <c:x val="1.7258006300614213E-2"/>
                  <c:y val="3.442609260978239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50-41B3-AB64-3AA2E1D00471}"/>
                </c:ext>
              </c:extLst>
            </c:dLbl>
            <c:dLbl>
              <c:idx val="5"/>
              <c:layout>
                <c:manualLayout>
                  <c:x val="2.8851066513881987E-2"/>
                  <c:y val="7.9496075793420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50-41B3-AB64-3AA2E1D00471}"/>
                </c:ext>
              </c:extLst>
            </c:dLbl>
            <c:dLbl>
              <c:idx val="6"/>
              <c:layout>
                <c:manualLayout>
                  <c:x val="2.5885082121744073E-2"/>
                  <c:y val="-6.30892290079833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50-41B3-AB64-3AA2E1D0047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'ABR10'!$E$8:$E$14</c:f>
              <c:numCache>
                <c:formatCode>General</c:formatCode>
                <c:ptCount val="7"/>
                <c:pt idx="0">
                  <c:v>188</c:v>
                </c:pt>
                <c:pt idx="1">
                  <c:v>35</c:v>
                </c:pt>
                <c:pt idx="2">
                  <c:v>51</c:v>
                </c:pt>
                <c:pt idx="3">
                  <c:v>186</c:v>
                </c:pt>
                <c:pt idx="4">
                  <c:v>76</c:v>
                </c:pt>
                <c:pt idx="5">
                  <c:v>130</c:v>
                </c:pt>
                <c:pt idx="6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250-41B3-AB64-3AA2E1D00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9616"/>
        <c:axId val="-746673088"/>
        <c:axId val="0"/>
      </c:bar3DChart>
      <c:catAx>
        <c:axId val="-7466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73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675987931415218E-3"/>
                  <c:y val="1.37490717853130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57-4506-B448-743273403AFF}"/>
                </c:ext>
              </c:extLst>
            </c:dLbl>
            <c:dLbl>
              <c:idx val="1"/>
              <c:layout>
                <c:manualLayout>
                  <c:x val="2.1242671768832576E-3"/>
                  <c:y val="2.073405814971357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57-4506-B448-743273403AFF}"/>
                </c:ext>
              </c:extLst>
            </c:dLbl>
            <c:dLbl>
              <c:idx val="2"/>
              <c:layout>
                <c:manualLayout>
                  <c:x val="2.9160490452712321E-3"/>
                  <c:y val="1.11874552557394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7-4506-B448-743273403AFF}"/>
                </c:ext>
              </c:extLst>
            </c:dLbl>
            <c:dLbl>
              <c:idx val="3"/>
              <c:layout>
                <c:manualLayout>
                  <c:x val="-3.0751413082709886E-3"/>
                  <c:y val="-7.864681831951303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57-4506-B448-743273403AFF}"/>
                </c:ext>
              </c:extLst>
            </c:dLbl>
            <c:dLbl>
              <c:idx val="4"/>
              <c:layout>
                <c:manualLayout>
                  <c:x val="3.1644992974009141E-3"/>
                  <c:y val="2.00057418650811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57-4506-B448-743273403AFF}"/>
                </c:ext>
              </c:extLst>
            </c:dLbl>
            <c:dLbl>
              <c:idx val="5"/>
              <c:layout>
                <c:manualLayout>
                  <c:x val="1.196678686192254E-2"/>
                  <c:y val="-4.7511918910570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57-4506-B448-743273403AFF}"/>
                </c:ext>
              </c:extLst>
            </c:dLbl>
            <c:dLbl>
              <c:idx val="6"/>
              <c:layout>
                <c:manualLayout>
                  <c:x val="1.1423455245664304E-2"/>
                  <c:y val="7.51663769757393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57-4506-B448-743273403AF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Geral2005!$D$8:$D$14</c:f>
              <c:numCache>
                <c:formatCode>General</c:formatCode>
                <c:ptCount val="7"/>
                <c:pt idx="0">
                  <c:v>570</c:v>
                </c:pt>
                <c:pt idx="1">
                  <c:v>281</c:v>
                </c:pt>
                <c:pt idx="2">
                  <c:v>276</c:v>
                </c:pt>
                <c:pt idx="3">
                  <c:v>1422</c:v>
                </c:pt>
                <c:pt idx="4">
                  <c:v>319</c:v>
                </c:pt>
                <c:pt idx="5">
                  <c:v>789</c:v>
                </c:pt>
                <c:pt idx="6">
                  <c:v>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57-4506-B448-743273403AFF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95346376095541E-2"/>
                  <c:y val="5.38974247502656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57-4506-B448-743273403AFF}"/>
                </c:ext>
              </c:extLst>
            </c:dLbl>
            <c:dLbl>
              <c:idx val="1"/>
              <c:layout>
                <c:manualLayout>
                  <c:x val="1.6792468698422092E-2"/>
                  <c:y val="4.622984414794513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57-4506-B448-743273403AFF}"/>
                </c:ext>
              </c:extLst>
            </c:dLbl>
            <c:dLbl>
              <c:idx val="2"/>
              <c:layout>
                <c:manualLayout>
                  <c:x val="1.4913848385774253E-2"/>
                  <c:y val="1.5005036633439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57-4506-B448-743273403AFF}"/>
                </c:ext>
              </c:extLst>
            </c:dLbl>
            <c:dLbl>
              <c:idx val="3"/>
              <c:layout>
                <c:manualLayout>
                  <c:x val="2.9446436017927635E-2"/>
                  <c:y val="9.32713949165040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57-4506-B448-743273403AFF}"/>
                </c:ext>
              </c:extLst>
            </c:dLbl>
            <c:dLbl>
              <c:idx val="4"/>
              <c:layout>
                <c:manualLayout>
                  <c:x val="1.7832525607196247E-2"/>
                  <c:y val="1.194418832344786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57-4506-B448-743273403AFF}"/>
                </c:ext>
              </c:extLst>
            </c:dLbl>
            <c:dLbl>
              <c:idx val="5"/>
              <c:layout>
                <c:manualLayout>
                  <c:x val="2.8359772785411162E-2"/>
                  <c:y val="1.7349231549121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57-4506-B448-743273403AFF}"/>
                </c:ext>
              </c:extLst>
            </c:dLbl>
            <c:dLbl>
              <c:idx val="6"/>
              <c:layout>
                <c:manualLayout>
                  <c:x val="2.742677025184935E-2"/>
                  <c:y val="5.8430410827871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57-4506-B448-743273403AF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Geral2005!$E$8:$E$14</c:f>
              <c:numCache>
                <c:formatCode>General</c:formatCode>
                <c:ptCount val="7"/>
                <c:pt idx="0">
                  <c:v>644</c:v>
                </c:pt>
                <c:pt idx="1">
                  <c:v>227</c:v>
                </c:pt>
                <c:pt idx="2">
                  <c:v>310</c:v>
                </c:pt>
                <c:pt idx="3">
                  <c:v>1424</c:v>
                </c:pt>
                <c:pt idx="4">
                  <c:v>302</c:v>
                </c:pt>
                <c:pt idx="5">
                  <c:v>1018</c:v>
                </c:pt>
                <c:pt idx="6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A57-4506-B448-743273403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03503312"/>
        <c:axId val="-1003509840"/>
        <c:axId val="0"/>
      </c:bar3DChart>
      <c:catAx>
        <c:axId val="-100350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0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003509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03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229534099666034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27-48B4-86D6-1A1A5CEA7816}"/>
                </c:ext>
              </c:extLst>
            </c:dLbl>
            <c:dLbl>
              <c:idx val="1"/>
              <c:layout>
                <c:manualLayout>
                  <c:x val="2.6572613002813234E-3"/>
                  <c:y val="3.912089194136785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27-48B4-86D6-1A1A5CEA7816}"/>
                </c:ext>
              </c:extLst>
            </c:dLbl>
            <c:dLbl>
              <c:idx val="2"/>
              <c:layout>
                <c:manualLayout>
                  <c:x val="2.964933121677585E-3"/>
                  <c:y val="6.855564751208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27-48B4-86D6-1A1A5CEA7816}"/>
                </c:ext>
              </c:extLst>
            </c:dLbl>
            <c:dLbl>
              <c:idx val="3"/>
              <c:layout>
                <c:manualLayout>
                  <c:x val="-3.1879776710153976E-3"/>
                  <c:y val="-1.763298790200866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27-48B4-86D6-1A1A5CEA7816}"/>
                </c:ext>
              </c:extLst>
            </c:dLbl>
            <c:dLbl>
              <c:idx val="4"/>
              <c:layout>
                <c:manualLayout>
                  <c:x val="3.3248180426044714E-3"/>
                  <c:y val="1.195220775791348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27-48B4-86D6-1A1A5CEA7816}"/>
                </c:ext>
              </c:extLst>
            </c:dLbl>
            <c:dLbl>
              <c:idx val="5"/>
              <c:layout>
                <c:manualLayout>
                  <c:x val="1.2200519327607474E-2"/>
                  <c:y val="-8.8861282197472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27-48B4-86D6-1A1A5CEA7816}"/>
                </c:ext>
              </c:extLst>
            </c:dLbl>
            <c:dLbl>
              <c:idx val="6"/>
              <c:layout>
                <c:manualLayout>
                  <c:x val="1.1838006230529587E-2"/>
                  <c:y val="-5.206210961203179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27-48B4-86D6-1A1A5CEA781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'MAI10'!$D$8:$D$14</c:f>
              <c:numCache>
                <c:formatCode>General</c:formatCode>
                <c:ptCount val="7"/>
                <c:pt idx="0">
                  <c:v>133</c:v>
                </c:pt>
                <c:pt idx="1">
                  <c:v>3</c:v>
                </c:pt>
                <c:pt idx="2">
                  <c:v>160</c:v>
                </c:pt>
                <c:pt idx="3">
                  <c:v>201</c:v>
                </c:pt>
                <c:pt idx="4">
                  <c:v>111</c:v>
                </c:pt>
                <c:pt idx="5">
                  <c:v>115</c:v>
                </c:pt>
                <c:pt idx="6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27-48B4-86D6-1A1A5CEA781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1.784420813289630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27-48B4-86D6-1A1A5CEA7816}"/>
                </c:ext>
              </c:extLst>
            </c:dLbl>
            <c:dLbl>
              <c:idx val="1"/>
              <c:layout>
                <c:manualLayout>
                  <c:x val="1.7025500317133267E-2"/>
                  <c:y val="-5.50319843922974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27-48B4-86D6-1A1A5CEA7816}"/>
                </c:ext>
              </c:extLst>
            </c:dLbl>
            <c:dLbl>
              <c:idx val="2"/>
              <c:layout>
                <c:manualLayout>
                  <c:x val="1.487775476663547E-2"/>
                  <c:y val="2.0720907353733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27-48B4-86D6-1A1A5CEA7816}"/>
                </c:ext>
              </c:extLst>
            </c:dLbl>
            <c:dLbl>
              <c:idx val="3"/>
              <c:layout>
                <c:manualLayout>
                  <c:x val="2.7806103676292739E-2"/>
                  <c:y val="3.03433195081235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27-48B4-86D6-1A1A5CEA7816}"/>
                </c:ext>
              </c:extLst>
            </c:dLbl>
            <c:dLbl>
              <c:idx val="4"/>
              <c:layout>
                <c:manualLayout>
                  <c:x val="1.7647677217917788E-2"/>
                  <c:y val="1.0335744370235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27-48B4-86D6-1A1A5CEA7816}"/>
                </c:ext>
              </c:extLst>
            </c:dLbl>
            <c:dLbl>
              <c:idx val="5"/>
              <c:layout>
                <c:manualLayout>
                  <c:x val="2.8851066513881987E-2"/>
                  <c:y val="7.9496075793420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27-48B4-86D6-1A1A5CEA7816}"/>
                </c:ext>
              </c:extLst>
            </c:dLbl>
            <c:dLbl>
              <c:idx val="6"/>
              <c:layout>
                <c:manualLayout>
                  <c:x val="2.6313650046080727E-2"/>
                  <c:y val="-1.147020660122753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27-48B4-86D6-1A1A5CEA781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'MAI10'!$E$8:$E$14</c:f>
              <c:numCache>
                <c:formatCode>General</c:formatCode>
                <c:ptCount val="7"/>
                <c:pt idx="0">
                  <c:v>194</c:v>
                </c:pt>
                <c:pt idx="1">
                  <c:v>27</c:v>
                </c:pt>
                <c:pt idx="2">
                  <c:v>91</c:v>
                </c:pt>
                <c:pt idx="3">
                  <c:v>105</c:v>
                </c:pt>
                <c:pt idx="4">
                  <c:v>103</c:v>
                </c:pt>
                <c:pt idx="5">
                  <c:v>130</c:v>
                </c:pt>
                <c:pt idx="6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27-48B4-86D6-1A1A5CEA7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85056"/>
        <c:axId val="-746681248"/>
        <c:axId val="0"/>
      </c:bar3DChart>
      <c:catAx>
        <c:axId val="-74668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1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81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5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27375082787559E-3"/>
                  <c:y val="1.188438307468883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B8-40AB-A852-0608D51C7401}"/>
                </c:ext>
              </c:extLst>
            </c:dLbl>
            <c:dLbl>
              <c:idx val="1"/>
              <c:layout>
                <c:manualLayout>
                  <c:x val="2.6572613002813234E-3"/>
                  <c:y val="-8.201512780669715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B8-40AB-A852-0608D51C7401}"/>
                </c:ext>
              </c:extLst>
            </c:dLbl>
            <c:dLbl>
              <c:idx val="2"/>
              <c:layout>
                <c:manualLayout>
                  <c:x val="3.0723379203767527E-3"/>
                  <c:y val="-3.3582687482421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B8-40AB-A852-0608D51C7401}"/>
                </c:ext>
              </c:extLst>
            </c:dLbl>
            <c:dLbl>
              <c:idx val="3"/>
              <c:layout>
                <c:manualLayout>
                  <c:x val="-3.1879776710153976E-3"/>
                  <c:y val="-1.97374172892298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B8-40AB-A852-0608D51C7401}"/>
                </c:ext>
              </c:extLst>
            </c:dLbl>
            <c:dLbl>
              <c:idx val="4"/>
              <c:layout>
                <c:manualLayout>
                  <c:x val="4.0100711710101709E-3"/>
                  <c:y val="1.52431256155588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B8-40AB-A852-0608D51C7401}"/>
                </c:ext>
              </c:extLst>
            </c:dLbl>
            <c:dLbl>
              <c:idx val="5"/>
              <c:layout>
                <c:manualLayout>
                  <c:x val="1.254323349768195E-2"/>
                  <c:y val="-5.77703777838212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B8-40AB-A852-0608D51C7401}"/>
                </c:ext>
              </c:extLst>
            </c:dLbl>
            <c:dLbl>
              <c:idx val="6"/>
              <c:layout>
                <c:manualLayout>
                  <c:x val="1.1838006230529587E-2"/>
                  <c:y val="-3.994850763722529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B8-40AB-A852-0608D51C740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'JUN10'!$D$8:$D$14</c:f>
              <c:numCache>
                <c:formatCode>General</c:formatCode>
                <c:ptCount val="7"/>
                <c:pt idx="0">
                  <c:v>93</c:v>
                </c:pt>
                <c:pt idx="1">
                  <c:v>3</c:v>
                </c:pt>
                <c:pt idx="2">
                  <c:v>95</c:v>
                </c:pt>
                <c:pt idx="3">
                  <c:v>181</c:v>
                </c:pt>
                <c:pt idx="4">
                  <c:v>173</c:v>
                </c:pt>
                <c:pt idx="5">
                  <c:v>103</c:v>
                </c:pt>
                <c:pt idx="6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4B8-40AB-A852-0608D51C740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3.352622958552523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B8-40AB-A852-0608D51C7401}"/>
                </c:ext>
              </c:extLst>
            </c:dLbl>
            <c:dLbl>
              <c:idx val="1"/>
              <c:layout>
                <c:manualLayout>
                  <c:x val="1.7025500317133267E-2"/>
                  <c:y val="-6.758972889270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B8-40AB-A852-0608D51C7401}"/>
                </c:ext>
              </c:extLst>
            </c:dLbl>
            <c:dLbl>
              <c:idx val="2"/>
              <c:layout>
                <c:manualLayout>
                  <c:x val="1.5267425683939045E-2"/>
                  <c:y val="1.02805678129238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B8-40AB-A852-0608D51C7401}"/>
                </c:ext>
              </c:extLst>
            </c:dLbl>
            <c:dLbl>
              <c:idx val="3"/>
              <c:layout>
                <c:manualLayout>
                  <c:x val="2.7806103676292739E-2"/>
                  <c:y val="7.180299985261228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B8-40AB-A852-0608D51C7401}"/>
                </c:ext>
              </c:extLst>
            </c:dLbl>
            <c:dLbl>
              <c:idx val="4"/>
              <c:layout>
                <c:manualLayout>
                  <c:x val="1.7258006300614213E-2"/>
                  <c:y val="1.89876911035023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B8-40AB-A852-0608D51C7401}"/>
                </c:ext>
              </c:extLst>
            </c:dLbl>
            <c:dLbl>
              <c:idx val="5"/>
              <c:layout>
                <c:manualLayout>
                  <c:x val="2.8441947093061984E-2"/>
                  <c:y val="5.32106913597587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B8-40AB-A852-0608D51C7401}"/>
                </c:ext>
              </c:extLst>
            </c:dLbl>
            <c:dLbl>
              <c:idx val="6"/>
              <c:layout>
                <c:manualLayout>
                  <c:x val="2.6313650046080727E-2"/>
                  <c:y val="-1.093711137216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B8-40AB-A852-0608D51C740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'JUN10'!$E$8:$E$14</c:f>
              <c:numCache>
                <c:formatCode>General</c:formatCode>
                <c:ptCount val="7"/>
                <c:pt idx="0">
                  <c:v>103</c:v>
                </c:pt>
                <c:pt idx="1">
                  <c:v>56</c:v>
                </c:pt>
                <c:pt idx="2">
                  <c:v>152</c:v>
                </c:pt>
                <c:pt idx="3">
                  <c:v>128</c:v>
                </c:pt>
                <c:pt idx="4">
                  <c:v>26</c:v>
                </c:pt>
                <c:pt idx="5">
                  <c:v>119</c:v>
                </c:pt>
                <c:pt idx="6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4B8-40AB-A852-0608D51C7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6352"/>
        <c:axId val="-746672544"/>
        <c:axId val="0"/>
      </c:bar3DChart>
      <c:catAx>
        <c:axId val="-74667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72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6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12560843507153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D4-4A66-9677-FDE0BE99069A}"/>
                </c:ext>
              </c:extLst>
            </c:dLbl>
            <c:dLbl>
              <c:idx val="1"/>
              <c:layout>
                <c:manualLayout>
                  <c:x val="2.6572613002813234E-3"/>
                  <c:y val="-5.125958767944374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D4-4A66-9677-FDE0BE99069A}"/>
                </c:ext>
              </c:extLst>
            </c:dLbl>
            <c:dLbl>
              <c:idx val="2"/>
              <c:layout>
                <c:manualLayout>
                  <c:x val="3.0723379203767527E-3"/>
                  <c:y val="-3.106880922850073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D4-4A66-9677-FDE0BE99069A}"/>
                </c:ext>
              </c:extLst>
            </c:dLbl>
            <c:dLbl>
              <c:idx val="3"/>
              <c:layout>
                <c:manualLayout>
                  <c:x val="-3.1879776710153976E-3"/>
                  <c:y val="-1.89431896468744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D4-4A66-9677-FDE0BE99069A}"/>
                </c:ext>
              </c:extLst>
            </c:dLbl>
            <c:dLbl>
              <c:idx val="4"/>
              <c:layout>
                <c:manualLayout>
                  <c:x val="4.1174759697093942E-3"/>
                  <c:y val="8.74491947103004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4-4A66-9677-FDE0BE99069A}"/>
                </c:ext>
              </c:extLst>
            </c:dLbl>
            <c:dLbl>
              <c:idx val="5"/>
              <c:layout>
                <c:manualLayout>
                  <c:x val="1.254323349768195E-2"/>
                  <c:y val="-7.80313251086840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4-4A66-9677-FDE0BE99069A}"/>
                </c:ext>
              </c:extLst>
            </c:dLbl>
            <c:dLbl>
              <c:idx val="6"/>
              <c:layout>
                <c:manualLayout>
                  <c:x val="1.1730601431830363E-2"/>
                  <c:y val="1.62003077896466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4-4A66-9677-FDE0BE99069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'JUL10'!$D$8:$D$14</c:f>
              <c:numCache>
                <c:formatCode>General</c:formatCode>
                <c:ptCount val="7"/>
                <c:pt idx="0">
                  <c:v>142</c:v>
                </c:pt>
                <c:pt idx="1">
                  <c:v>1</c:v>
                </c:pt>
                <c:pt idx="2">
                  <c:v>99</c:v>
                </c:pt>
                <c:pt idx="3">
                  <c:v>160</c:v>
                </c:pt>
                <c:pt idx="4">
                  <c:v>34</c:v>
                </c:pt>
                <c:pt idx="5">
                  <c:v>157</c:v>
                </c:pt>
                <c:pt idx="6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D4-4A66-9677-FDE0BE99069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-1.2771998067888574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4-4A66-9677-FDE0BE99069A}"/>
                </c:ext>
              </c:extLst>
            </c:dLbl>
            <c:dLbl>
              <c:idx val="1"/>
              <c:layout>
                <c:manualLayout>
                  <c:x val="1.7025500317133267E-2"/>
                  <c:y val="-6.025758418461344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4-4A66-9677-FDE0BE99069A}"/>
                </c:ext>
              </c:extLst>
            </c:dLbl>
            <c:dLbl>
              <c:idx val="2"/>
              <c:layout>
                <c:manualLayout>
                  <c:x val="1.487775476663547E-2"/>
                  <c:y val="3.85042516464583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D4-4A66-9677-FDE0BE99069A}"/>
                </c:ext>
              </c:extLst>
            </c:dLbl>
            <c:dLbl>
              <c:idx val="3"/>
              <c:layout>
                <c:manualLayout>
                  <c:x val="2.7416432758989275E-2"/>
                  <c:y val="-8.45459587914320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D4-4A66-9677-FDE0BE99069A}"/>
                </c:ext>
              </c:extLst>
            </c:dLbl>
            <c:dLbl>
              <c:idx val="4"/>
              <c:layout>
                <c:manualLayout>
                  <c:x val="1.7258006300614213E-2"/>
                  <c:y val="-3.223455150129150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D4-4A66-9677-FDE0BE99069A}"/>
                </c:ext>
              </c:extLst>
            </c:dLbl>
            <c:dLbl>
              <c:idx val="5"/>
              <c:layout>
                <c:manualLayout>
                  <c:x val="2.8851066513881987E-2"/>
                  <c:y val="6.001874199874435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D4-4A66-9677-FDE0BE99069A}"/>
                </c:ext>
              </c:extLst>
            </c:dLbl>
            <c:dLbl>
              <c:idx val="6"/>
              <c:layout>
                <c:manualLayout>
                  <c:x val="2.7259092613423252E-2"/>
                  <c:y val="-2.0169827500540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D4-4A66-9677-FDE0BE99069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'JUL10'!$E$8:$E$14</c:f>
              <c:numCache>
                <c:formatCode>General</c:formatCode>
                <c:ptCount val="7"/>
                <c:pt idx="0">
                  <c:v>170</c:v>
                </c:pt>
                <c:pt idx="1">
                  <c:v>26</c:v>
                </c:pt>
                <c:pt idx="2">
                  <c:v>28</c:v>
                </c:pt>
                <c:pt idx="3">
                  <c:v>96</c:v>
                </c:pt>
                <c:pt idx="4">
                  <c:v>59</c:v>
                </c:pt>
                <c:pt idx="5">
                  <c:v>153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8D4-4A66-9677-FDE0BE990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3632"/>
        <c:axId val="-746682880"/>
        <c:axId val="0"/>
      </c:bar3DChart>
      <c:catAx>
        <c:axId val="-7466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2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82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19558472303507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0-4F02-AC03-A43B02336CD0}"/>
                </c:ext>
              </c:extLst>
            </c:dLbl>
            <c:dLbl>
              <c:idx val="1"/>
              <c:layout>
                <c:manualLayout>
                  <c:x val="2.4424517028829602E-3"/>
                  <c:y val="1.4907286069711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0-4F02-AC03-A43B02336CD0}"/>
                </c:ext>
              </c:extLst>
            </c:dLbl>
            <c:dLbl>
              <c:idx val="2"/>
              <c:layout>
                <c:manualLayout>
                  <c:x val="3.0723379203767527E-3"/>
                  <c:y val="-2.531069568344432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0-4F02-AC03-A43B02336CD0}"/>
                </c:ext>
              </c:extLst>
            </c:dLbl>
            <c:dLbl>
              <c:idx val="3"/>
              <c:layout>
                <c:manualLayout>
                  <c:x val="-3.1879776710153976E-3"/>
                  <c:y val="-1.606133189291854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0-4F02-AC03-A43B02336CD0}"/>
                </c:ext>
              </c:extLst>
            </c:dLbl>
            <c:dLbl>
              <c:idx val="4"/>
              <c:layout>
                <c:manualLayout>
                  <c:x val="4.0100711710101709E-3"/>
                  <c:y val="1.41352522044941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0-4F02-AC03-A43B02336CD0}"/>
                </c:ext>
              </c:extLst>
            </c:dLbl>
            <c:dLbl>
              <c:idx val="5"/>
              <c:layout>
                <c:manualLayout>
                  <c:x val="1.254323349768195E-2"/>
                  <c:y val="-4.249595665217356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0-4F02-AC03-A43B02336CD0}"/>
                </c:ext>
              </c:extLst>
            </c:dLbl>
            <c:dLbl>
              <c:idx val="6"/>
              <c:layout>
                <c:manualLayout>
                  <c:x val="1.1838006230529587E-2"/>
                  <c:y val="-4.38024531044549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0-4F02-AC03-A43B02336C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'AGO10'!$D$8:$D$14</c:f>
              <c:numCache>
                <c:formatCode>General</c:formatCode>
                <c:ptCount val="7"/>
                <c:pt idx="0">
                  <c:v>193</c:v>
                </c:pt>
                <c:pt idx="1">
                  <c:v>275</c:v>
                </c:pt>
                <c:pt idx="2">
                  <c:v>56</c:v>
                </c:pt>
                <c:pt idx="3">
                  <c:v>145</c:v>
                </c:pt>
                <c:pt idx="4">
                  <c:v>297</c:v>
                </c:pt>
                <c:pt idx="5">
                  <c:v>109</c:v>
                </c:pt>
                <c:pt idx="6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80-4F02-AC03-A43B02336CD0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3.503455653787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80-4F02-AC03-A43B02336CD0}"/>
                </c:ext>
              </c:extLst>
            </c:dLbl>
            <c:dLbl>
              <c:idx val="1"/>
              <c:layout>
                <c:manualLayout>
                  <c:x val="1.7025500317133267E-2"/>
                  <c:y val="-7.026986331932314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0-4F02-AC03-A43B02336CD0}"/>
                </c:ext>
              </c:extLst>
            </c:dLbl>
            <c:dLbl>
              <c:idx val="2"/>
              <c:layout>
                <c:manualLayout>
                  <c:x val="1.5267425683939045E-2"/>
                  <c:y val="1.26972245387321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80-4F02-AC03-A43B02336CD0}"/>
                </c:ext>
              </c:extLst>
            </c:dLbl>
            <c:dLbl>
              <c:idx val="3"/>
              <c:layout>
                <c:manualLayout>
                  <c:x val="2.7806103676292739E-2"/>
                  <c:y val="-3.5691402893277908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0-4F02-AC03-A43B02336CD0}"/>
                </c:ext>
              </c:extLst>
            </c:dLbl>
            <c:dLbl>
              <c:idx val="4"/>
              <c:layout>
                <c:manualLayout>
                  <c:x val="1.7258006300614213E-2"/>
                  <c:y val="1.479200408250202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80-4F02-AC03-A43B02336CD0}"/>
                </c:ext>
              </c:extLst>
            </c:dLbl>
            <c:dLbl>
              <c:idx val="5"/>
              <c:layout>
                <c:manualLayout>
                  <c:x val="2.8851066513881987E-2"/>
                  <c:y val="8.067510890971513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0-4F02-AC03-A43B02336CD0}"/>
                </c:ext>
              </c:extLst>
            </c:dLbl>
            <c:dLbl>
              <c:idx val="6"/>
              <c:layout>
                <c:manualLayout>
                  <c:x val="2.6703320963384191E-2"/>
                  <c:y val="-1.244361662237104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80-4F02-AC03-A43B02336CD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'AGO10'!$E$8:$E$14</c:f>
              <c:numCache>
                <c:formatCode>General</c:formatCode>
                <c:ptCount val="7"/>
                <c:pt idx="0">
                  <c:v>168</c:v>
                </c:pt>
                <c:pt idx="1">
                  <c:v>60</c:v>
                </c:pt>
                <c:pt idx="2">
                  <c:v>171</c:v>
                </c:pt>
                <c:pt idx="3">
                  <c:v>278</c:v>
                </c:pt>
                <c:pt idx="4">
                  <c:v>47</c:v>
                </c:pt>
                <c:pt idx="5">
                  <c:v>121</c:v>
                </c:pt>
                <c:pt idx="6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80-4F02-AC03-A43B02336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5808"/>
        <c:axId val="-746679072"/>
        <c:axId val="0"/>
      </c:bar3DChart>
      <c:catAx>
        <c:axId val="-74667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79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5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048709566921662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A-4966-A8D5-4C0BB5F1DBA6}"/>
                </c:ext>
              </c:extLst>
            </c:dLbl>
            <c:dLbl>
              <c:idx val="1"/>
              <c:layout>
                <c:manualLayout>
                  <c:x val="2.6572613002813234E-3"/>
                  <c:y val="-7.8669968689283978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A-4966-A8D5-4C0BB5F1DBA6}"/>
                </c:ext>
              </c:extLst>
            </c:dLbl>
            <c:dLbl>
              <c:idx val="2"/>
              <c:layout>
                <c:manualLayout>
                  <c:x val="2.964933121677585E-3"/>
                  <c:y val="5.82320786607904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CA-4966-A8D5-4C0BB5F1DBA6}"/>
                </c:ext>
              </c:extLst>
            </c:dLbl>
            <c:dLbl>
              <c:idx val="3"/>
              <c:layout>
                <c:manualLayout>
                  <c:x val="-3.0805728723161743E-3"/>
                  <c:y val="-2.548630555324788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A-4966-A8D5-4C0BB5F1DBA6}"/>
                </c:ext>
              </c:extLst>
            </c:dLbl>
            <c:dLbl>
              <c:idx val="4"/>
              <c:layout>
                <c:manualLayout>
                  <c:x val="4.0100711710101709E-3"/>
                  <c:y val="1.465984363401121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A-4966-A8D5-4C0BB5F1DBA6}"/>
                </c:ext>
              </c:extLst>
            </c:dLbl>
            <c:dLbl>
              <c:idx val="5"/>
              <c:layout>
                <c:manualLayout>
                  <c:x val="1.254323349768195E-2"/>
                  <c:y val="-7.917268074576457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CA-4966-A8D5-4C0BB5F1DBA6}"/>
                </c:ext>
              </c:extLst>
            </c:dLbl>
            <c:dLbl>
              <c:idx val="6"/>
              <c:layout>
                <c:manualLayout>
                  <c:x val="1.1730601431830363E-2"/>
                  <c:y val="3.02095623691291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CA-4966-A8D5-4C0BB5F1DB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'SET10'!$D$8:$D$14</c:f>
              <c:numCache>
                <c:formatCode>General</c:formatCode>
                <c:ptCount val="7"/>
                <c:pt idx="0">
                  <c:v>130</c:v>
                </c:pt>
                <c:pt idx="1">
                  <c:v>4</c:v>
                </c:pt>
                <c:pt idx="2">
                  <c:v>126</c:v>
                </c:pt>
                <c:pt idx="3">
                  <c:v>40</c:v>
                </c:pt>
                <c:pt idx="4">
                  <c:v>147</c:v>
                </c:pt>
                <c:pt idx="5">
                  <c:v>126</c:v>
                </c:pt>
                <c:pt idx="6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CA-4966-A8D5-4C0BB5F1DBA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1.128463149470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CA-4966-A8D5-4C0BB5F1DBA6}"/>
                </c:ext>
              </c:extLst>
            </c:dLbl>
            <c:dLbl>
              <c:idx val="1"/>
              <c:layout>
                <c:manualLayout>
                  <c:x val="1.7025500317133267E-2"/>
                  <c:y val="-6.817663441301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CA-4966-A8D5-4C0BB5F1DBA6}"/>
                </c:ext>
              </c:extLst>
            </c:dLbl>
            <c:dLbl>
              <c:idx val="2"/>
              <c:layout>
                <c:manualLayout>
                  <c:x val="1.5267425683939045E-2"/>
                  <c:y val="1.0007163852164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CA-4966-A8D5-4C0BB5F1DBA6}"/>
                </c:ext>
              </c:extLst>
            </c:dLbl>
            <c:dLbl>
              <c:idx val="3"/>
              <c:layout>
                <c:manualLayout>
                  <c:x val="2.7806103676292739E-2"/>
                  <c:y val="-8.8919588119903763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CA-4966-A8D5-4C0BB5F1DBA6}"/>
                </c:ext>
              </c:extLst>
            </c:dLbl>
            <c:dLbl>
              <c:idx val="4"/>
              <c:layout>
                <c:manualLayout>
                  <c:x val="1.7258006300614213E-2"/>
                  <c:y val="7.7406972538125013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CA-4966-A8D5-4C0BB5F1DBA6}"/>
                </c:ext>
              </c:extLst>
            </c:dLbl>
            <c:dLbl>
              <c:idx val="5"/>
              <c:layout>
                <c:manualLayout>
                  <c:x val="2.8851066513881987E-2"/>
                  <c:y val="5.385140627152724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CA-4966-A8D5-4C0BB5F1DBA6}"/>
                </c:ext>
              </c:extLst>
            </c:dLbl>
            <c:dLbl>
              <c:idx val="6"/>
              <c:layout>
                <c:manualLayout>
                  <c:x val="2.6313650046080727E-2"/>
                  <c:y val="-1.26198537778232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CA-4966-A8D5-4C0BB5F1DBA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'SET10'!$E$8:$E$14</c:f>
              <c:numCache>
                <c:formatCode>General</c:formatCode>
                <c:ptCount val="7"/>
                <c:pt idx="0">
                  <c:v>122</c:v>
                </c:pt>
                <c:pt idx="1">
                  <c:v>42</c:v>
                </c:pt>
                <c:pt idx="2">
                  <c:v>145</c:v>
                </c:pt>
                <c:pt idx="3">
                  <c:v>135</c:v>
                </c:pt>
                <c:pt idx="4">
                  <c:v>40</c:v>
                </c:pt>
                <c:pt idx="5">
                  <c:v>143</c:v>
                </c:pt>
                <c:pt idx="6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FCA-4966-A8D5-4C0BB5F1D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82336"/>
        <c:axId val="-746670912"/>
        <c:axId val="0"/>
      </c:bar3DChart>
      <c:catAx>
        <c:axId val="-74668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7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2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348401190771838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3-46E6-968A-9B2ACF6624EA}"/>
                </c:ext>
              </c:extLst>
            </c:dLbl>
            <c:dLbl>
              <c:idx val="1"/>
              <c:layout>
                <c:manualLayout>
                  <c:x val="2.4424517028829602E-3"/>
                  <c:y val="1.9155217991763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3-46E6-968A-9B2ACF6624EA}"/>
                </c:ext>
              </c:extLst>
            </c:dLbl>
            <c:dLbl>
              <c:idx val="2"/>
              <c:layout>
                <c:manualLayout>
                  <c:x val="2.964933121677585E-3"/>
                  <c:y val="8.83968137810947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3-46E6-968A-9B2ACF6624EA}"/>
                </c:ext>
              </c:extLst>
            </c:dLbl>
            <c:dLbl>
              <c:idx val="3"/>
              <c:layout>
                <c:manualLayout>
                  <c:x val="-3.0805728723161743E-3"/>
                  <c:y val="-2.4791414967561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3-46E6-968A-9B2ACF6624EA}"/>
                </c:ext>
              </c:extLst>
            </c:dLbl>
            <c:dLbl>
              <c:idx val="4"/>
              <c:layout>
                <c:manualLayout>
                  <c:x val="4.1174759697093942E-3"/>
                  <c:y val="7.99803773749396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3-46E6-968A-9B2ACF6624EA}"/>
                </c:ext>
              </c:extLst>
            </c:dLbl>
            <c:dLbl>
              <c:idx val="5"/>
              <c:layout>
                <c:manualLayout>
                  <c:x val="1.2650638296381285E-2"/>
                  <c:y val="-1.533236393958026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3-46E6-968A-9B2ACF6624EA}"/>
                </c:ext>
              </c:extLst>
            </c:dLbl>
            <c:dLbl>
              <c:idx val="6"/>
              <c:layout>
                <c:manualLayout>
                  <c:x val="1.1945411029228893E-2"/>
                  <c:y val="-1.2453466531876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3-46E6-968A-9B2ACF6624E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'OUT10'!$D$8:$D$14</c:f>
              <c:numCache>
                <c:formatCode>General</c:formatCode>
                <c:ptCount val="7"/>
                <c:pt idx="0">
                  <c:v>170</c:v>
                </c:pt>
                <c:pt idx="1">
                  <c:v>105</c:v>
                </c:pt>
                <c:pt idx="2">
                  <c:v>206</c:v>
                </c:pt>
                <c:pt idx="3">
                  <c:v>92</c:v>
                </c:pt>
                <c:pt idx="4">
                  <c:v>64</c:v>
                </c:pt>
                <c:pt idx="5">
                  <c:v>91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63-46E6-968A-9B2ACF6624E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4.954276694989297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3-46E6-968A-9B2ACF6624EA}"/>
                </c:ext>
              </c:extLst>
            </c:dLbl>
            <c:dLbl>
              <c:idx val="1"/>
              <c:layout>
                <c:manualLayout>
                  <c:x val="1.7025500317133267E-2"/>
                  <c:y val="-6.134117498826695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3-46E6-968A-9B2ACF6624EA}"/>
                </c:ext>
              </c:extLst>
            </c:dLbl>
            <c:dLbl>
              <c:idx val="2"/>
              <c:layout>
                <c:manualLayout>
                  <c:x val="1.487775476663547E-2"/>
                  <c:y val="3.89168070602833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3-46E6-968A-9B2ACF6624EA}"/>
                </c:ext>
              </c:extLst>
            </c:dLbl>
            <c:dLbl>
              <c:idx val="3"/>
              <c:layout>
                <c:manualLayout>
                  <c:x val="2.7416432758989275E-2"/>
                  <c:y val="-6.76190454552973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3-46E6-968A-9B2ACF6624EA}"/>
                </c:ext>
              </c:extLst>
            </c:dLbl>
            <c:dLbl>
              <c:idx val="4"/>
              <c:layout>
                <c:manualLayout>
                  <c:x val="1.7647677217917788E-2"/>
                  <c:y val="7.43097027493835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3-46E6-968A-9B2ACF6624EA}"/>
                </c:ext>
              </c:extLst>
            </c:dLbl>
            <c:dLbl>
              <c:idx val="5"/>
              <c:layout>
                <c:manualLayout>
                  <c:x val="2.8461395596578523E-2"/>
                  <c:y val="-8.8958820117051403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3-46E6-968A-9B2ACF6624EA}"/>
                </c:ext>
              </c:extLst>
            </c:dLbl>
            <c:dLbl>
              <c:idx val="6"/>
              <c:layout>
                <c:manualLayout>
                  <c:x val="2.6313650046080727E-2"/>
                  <c:y val="-9.3550149092549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3-46E6-968A-9B2ACF6624E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'OUT10'!$E$8:$E$14</c:f>
              <c:numCache>
                <c:formatCode>General</c:formatCode>
                <c:ptCount val="7"/>
                <c:pt idx="0">
                  <c:v>132</c:v>
                </c:pt>
                <c:pt idx="1">
                  <c:v>51</c:v>
                </c:pt>
                <c:pt idx="2">
                  <c:v>89</c:v>
                </c:pt>
                <c:pt idx="3">
                  <c:v>94</c:v>
                </c:pt>
                <c:pt idx="4">
                  <c:v>456</c:v>
                </c:pt>
                <c:pt idx="5">
                  <c:v>59</c:v>
                </c:pt>
                <c:pt idx="6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F63-46E6-968A-9B2ACF662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0368"/>
        <c:axId val="-746678528"/>
        <c:axId val="0"/>
      </c:bar3DChart>
      <c:catAx>
        <c:axId val="-7466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8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78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0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1.130171667676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45-4B59-9C3F-29C051774843}"/>
                </c:ext>
              </c:extLst>
            </c:dLbl>
            <c:dLbl>
              <c:idx val="1"/>
              <c:layout>
                <c:manualLayout>
                  <c:x val="2.5498565015821279E-3"/>
                  <c:y val="7.128380398379198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45-4B59-9C3F-29C051774843}"/>
                </c:ext>
              </c:extLst>
            </c:dLbl>
            <c:dLbl>
              <c:idx val="2"/>
              <c:layout>
                <c:manualLayout>
                  <c:x val="2.964933121677585E-3"/>
                  <c:y val="7.77915387586412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5-4B59-9C3F-29C051774843}"/>
                </c:ext>
              </c:extLst>
            </c:dLbl>
            <c:dLbl>
              <c:idx val="3"/>
              <c:layout>
                <c:manualLayout>
                  <c:x val="-3.1879776710153976E-3"/>
                  <c:y val="-1.90664607617377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5-4B59-9C3F-29C051774843}"/>
                </c:ext>
              </c:extLst>
            </c:dLbl>
            <c:dLbl>
              <c:idx val="4"/>
              <c:layout>
                <c:manualLayout>
                  <c:x val="4.1174759697093942E-3"/>
                  <c:y val="7.41394237914822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5-4B59-9C3F-29C051774843}"/>
                </c:ext>
              </c:extLst>
            </c:dLbl>
            <c:dLbl>
              <c:idx val="5"/>
              <c:layout>
                <c:manualLayout>
                  <c:x val="1.2650638296381285E-2"/>
                  <c:y val="-1.60579748168158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5-4B59-9C3F-29C051774843}"/>
                </c:ext>
              </c:extLst>
            </c:dLbl>
            <c:dLbl>
              <c:idx val="6"/>
              <c:layout>
                <c:manualLayout>
                  <c:x val="1.1838006230529587E-2"/>
                  <c:y val="-3.625559626700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45-4B59-9C3F-29C05177484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'NOV10'!$D$8:$D$14</c:f>
              <c:numCache>
                <c:formatCode>General</c:formatCode>
                <c:ptCount val="7"/>
                <c:pt idx="0">
                  <c:v>180</c:v>
                </c:pt>
                <c:pt idx="1">
                  <c:v>79</c:v>
                </c:pt>
                <c:pt idx="2">
                  <c:v>138</c:v>
                </c:pt>
                <c:pt idx="3">
                  <c:v>286</c:v>
                </c:pt>
                <c:pt idx="4">
                  <c:v>59</c:v>
                </c:pt>
                <c:pt idx="5">
                  <c:v>99</c:v>
                </c:pt>
                <c:pt idx="6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45-4B59-9C3F-29C051774843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6256495975391E-2"/>
                  <c:y val="-4.62767778759656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45-4B59-9C3F-29C051774843}"/>
                </c:ext>
              </c:extLst>
            </c:dLbl>
            <c:dLbl>
              <c:idx val="1"/>
              <c:layout>
                <c:manualLayout>
                  <c:x val="1.7025500317133267E-2"/>
                  <c:y val="-7.69866542362735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45-4B59-9C3F-29C051774843}"/>
                </c:ext>
              </c:extLst>
            </c:dLbl>
            <c:dLbl>
              <c:idx val="2"/>
              <c:layout>
                <c:manualLayout>
                  <c:x val="1.5267425683939045E-2"/>
                  <c:y val="1.296668310979988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45-4B59-9C3F-29C051774843}"/>
                </c:ext>
              </c:extLst>
            </c:dLbl>
            <c:dLbl>
              <c:idx val="3"/>
              <c:layout>
                <c:manualLayout>
                  <c:x val="2.6987864834652622E-2"/>
                  <c:y val="-2.89257818593973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45-4B59-9C3F-29C051774843}"/>
                </c:ext>
              </c:extLst>
            </c:dLbl>
            <c:dLbl>
              <c:idx val="4"/>
              <c:layout>
                <c:manualLayout>
                  <c:x val="1.7647677217917788E-2"/>
                  <c:y val="8.771196445434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45-4B59-9C3F-29C051774843}"/>
                </c:ext>
              </c:extLst>
            </c:dLbl>
            <c:dLbl>
              <c:idx val="5"/>
              <c:layout>
                <c:manualLayout>
                  <c:x val="2.8851066513881987E-2"/>
                  <c:y val="8.65453790557634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45-4B59-9C3F-29C051774843}"/>
                </c:ext>
              </c:extLst>
            </c:dLbl>
            <c:dLbl>
              <c:idx val="6"/>
              <c:layout>
                <c:manualLayout>
                  <c:x val="2.6313650046080727E-2"/>
                  <c:y val="-1.008042542985575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45-4B59-9C3F-29C05177484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'NOV10'!$E$8:$E$14</c:f>
              <c:numCache>
                <c:formatCode>General</c:formatCode>
                <c:ptCount val="7"/>
                <c:pt idx="0">
                  <c:v>47</c:v>
                </c:pt>
                <c:pt idx="1">
                  <c:v>91</c:v>
                </c:pt>
                <c:pt idx="2">
                  <c:v>104</c:v>
                </c:pt>
                <c:pt idx="3">
                  <c:v>111</c:v>
                </c:pt>
                <c:pt idx="4">
                  <c:v>184</c:v>
                </c:pt>
                <c:pt idx="5">
                  <c:v>128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45-4B59-9C3F-29C051774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7984"/>
        <c:axId val="-746676896"/>
        <c:axId val="0"/>
      </c:bar3DChart>
      <c:catAx>
        <c:axId val="-74667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6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76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7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27375082787559E-3"/>
                  <c:y val="4.520271170980380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FB-4746-B856-E3FBF11E761F}"/>
                </c:ext>
              </c:extLst>
            </c:dLbl>
            <c:dLbl>
              <c:idx val="1"/>
              <c:layout>
                <c:manualLayout>
                  <c:x val="2.5498565015821279E-3"/>
                  <c:y val="7.8503370551525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B-4746-B856-E3FBF11E761F}"/>
                </c:ext>
              </c:extLst>
            </c:dLbl>
            <c:dLbl>
              <c:idx val="2"/>
              <c:layout>
                <c:manualLayout>
                  <c:x val="3.0723379203767527E-3"/>
                  <c:y val="-2.6921036653580744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B-4746-B856-E3FBF11E761F}"/>
                </c:ext>
              </c:extLst>
            </c:dLbl>
            <c:dLbl>
              <c:idx val="3"/>
              <c:layout>
                <c:manualLayout>
                  <c:x val="-2.9731680736169788E-3"/>
                  <c:y val="-3.445825892030322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B-4746-B856-E3FBF11E761F}"/>
                </c:ext>
              </c:extLst>
            </c:dLbl>
            <c:dLbl>
              <c:idx val="4"/>
              <c:layout>
                <c:manualLayout>
                  <c:x val="4.1174759697093942E-3"/>
                  <c:y val="7.91724023750071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B-4746-B856-E3FBF11E761F}"/>
                </c:ext>
              </c:extLst>
            </c:dLbl>
            <c:dLbl>
              <c:idx val="5"/>
              <c:layout>
                <c:manualLayout>
                  <c:x val="1.2650638296381285E-2"/>
                  <c:y val="-1.50170045880991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B-4746-B856-E3FBF11E761F}"/>
                </c:ext>
              </c:extLst>
            </c:dLbl>
            <c:dLbl>
              <c:idx val="6"/>
              <c:layout>
                <c:manualLayout>
                  <c:x val="1.1838006230529587E-2"/>
                  <c:y val="-4.254651576066861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B-4746-B856-E3FBF11E761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'DEZ10'!$D$8:$D$14</c:f>
              <c:numCache>
                <c:formatCode>General</c:formatCode>
                <c:ptCount val="7"/>
                <c:pt idx="0">
                  <c:v>37</c:v>
                </c:pt>
                <c:pt idx="1">
                  <c:v>70</c:v>
                </c:pt>
                <c:pt idx="2">
                  <c:v>12</c:v>
                </c:pt>
                <c:pt idx="3">
                  <c:v>0</c:v>
                </c:pt>
                <c:pt idx="4">
                  <c:v>78</c:v>
                </c:pt>
                <c:pt idx="5">
                  <c:v>74</c:v>
                </c:pt>
                <c:pt idx="6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FB-4746-B856-E3FBF11E761F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52235877057429E-2"/>
                  <c:y val="3.1767516590953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B-4746-B856-E3FBF11E761F}"/>
                </c:ext>
              </c:extLst>
            </c:dLbl>
            <c:dLbl>
              <c:idx val="1"/>
              <c:layout>
                <c:manualLayout>
                  <c:x val="1.7025500317133267E-2"/>
                  <c:y val="-5.96097749899391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B-4746-B856-E3FBF11E761F}"/>
                </c:ext>
              </c:extLst>
            </c:dLbl>
            <c:dLbl>
              <c:idx val="2"/>
              <c:layout>
                <c:manualLayout>
                  <c:x val="1.5267425683939045E-2"/>
                  <c:y val="9.28146216233334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B-4746-B856-E3FBF11E761F}"/>
                </c:ext>
              </c:extLst>
            </c:dLbl>
            <c:dLbl>
              <c:idx val="3"/>
              <c:layout>
                <c:manualLayout>
                  <c:x val="2.7416432758989275E-2"/>
                  <c:y val="-7.06885091005859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B-4746-B856-E3FBF11E761F}"/>
                </c:ext>
              </c:extLst>
            </c:dLbl>
            <c:dLbl>
              <c:idx val="4"/>
              <c:layout>
                <c:manualLayout>
                  <c:x val="1.7647677217917788E-2"/>
                  <c:y val="8.35162774333471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B-4746-B856-E3FBF11E761F}"/>
                </c:ext>
              </c:extLst>
            </c:dLbl>
            <c:dLbl>
              <c:idx val="5"/>
              <c:layout>
                <c:manualLayout>
                  <c:x val="2.8461395596578523E-2"/>
                  <c:y val="-8.950695318635693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B-4746-B856-E3FBF11E761F}"/>
                </c:ext>
              </c:extLst>
            </c:dLbl>
            <c:dLbl>
              <c:idx val="6"/>
              <c:layout>
                <c:manualLayout>
                  <c:x val="2.6313650046080727E-2"/>
                  <c:y val="-8.80509370628615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FB-4746-B856-E3FBF11E761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'DEZ10'!$E$8:$E$14</c:f>
              <c:numCache>
                <c:formatCode>General</c:formatCode>
                <c:ptCount val="7"/>
                <c:pt idx="0">
                  <c:v>185</c:v>
                </c:pt>
                <c:pt idx="1">
                  <c:v>25</c:v>
                </c:pt>
                <c:pt idx="2">
                  <c:v>367</c:v>
                </c:pt>
                <c:pt idx="3">
                  <c:v>75</c:v>
                </c:pt>
                <c:pt idx="4">
                  <c:v>256</c:v>
                </c:pt>
                <c:pt idx="5">
                  <c:v>83</c:v>
                </c:pt>
                <c:pt idx="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1FB-4746-B856-E3FBF11E7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74720"/>
        <c:axId val="-746681792"/>
        <c:axId val="0"/>
      </c:bar3DChart>
      <c:catAx>
        <c:axId val="-74667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1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8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74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213756391693767"/>
          <c:w val="0.82643524699599469"/>
          <c:h val="0.65496268650457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443331265834725E-3"/>
                  <c:y val="6.93288965593021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48-4B39-87FC-12203490A669}"/>
                </c:ext>
              </c:extLst>
            </c:dLbl>
            <c:dLbl>
              <c:idx val="1"/>
              <c:layout>
                <c:manualLayout>
                  <c:x val="6.8476253552418459E-3"/>
                  <c:y val="3.30885439956878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8-4B39-87FC-12203490A669}"/>
                </c:ext>
              </c:extLst>
            </c:dLbl>
            <c:dLbl>
              <c:idx val="2"/>
              <c:layout>
                <c:manualLayout>
                  <c:x val="-1.294499402527954E-2"/>
                  <c:y val="1.39069719245851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8-4B39-87FC-12203490A669}"/>
                </c:ext>
              </c:extLst>
            </c:dLbl>
            <c:dLbl>
              <c:idx val="3"/>
              <c:layout>
                <c:manualLayout>
                  <c:x val="1.6467626126173522E-2"/>
                  <c:y val="5.406170106968523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8-4B39-87FC-12203490A669}"/>
                </c:ext>
              </c:extLst>
            </c:dLbl>
            <c:dLbl>
              <c:idx val="4"/>
              <c:layout>
                <c:manualLayout>
                  <c:x val="1.6507574403666882E-2"/>
                  <c:y val="5.15711485964084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8-4B39-87FC-12203490A669}"/>
                </c:ext>
              </c:extLst>
            </c:dLbl>
            <c:dLbl>
              <c:idx val="5"/>
              <c:layout>
                <c:manualLayout>
                  <c:x val="1.7882811377549847E-2"/>
                  <c:y val="7.522839174301390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8-4B39-87FC-12203490A669}"/>
                </c:ext>
              </c:extLst>
            </c:dLbl>
            <c:dLbl>
              <c:idx val="6"/>
              <c:layout>
                <c:manualLayout>
                  <c:x val="1.3723635012913113E-2"/>
                  <c:y val="5.429154972499557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8-4B39-87FC-12203490A66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660000" vert="horz" wrap="square" lIns="38100" tIns="19050" rIns="38100" bIns="19050" anchor="ctr">
                <a:spAutoFit/>
              </a:bodyPr>
              <a:lstStyle/>
              <a:p>
                <a:pPr algn="ctr" rtl="1"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Geral2010!$D$8:$D$14</c:f>
              <c:numCache>
                <c:formatCode>General</c:formatCode>
                <c:ptCount val="7"/>
                <c:pt idx="0">
                  <c:v>1589</c:v>
                </c:pt>
                <c:pt idx="1">
                  <c:v>698</c:v>
                </c:pt>
                <c:pt idx="2">
                  <c:v>1008</c:v>
                </c:pt>
                <c:pt idx="3">
                  <c:v>1589</c:v>
                </c:pt>
                <c:pt idx="4">
                  <c:v>1615</c:v>
                </c:pt>
                <c:pt idx="5">
                  <c:v>1368</c:v>
                </c:pt>
                <c:pt idx="6">
                  <c:v>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48-4B39-87FC-12203490A66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798927003283503E-2"/>
                  <c:y val="8.889340327492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48-4B39-87FC-12203490A669}"/>
                </c:ext>
              </c:extLst>
            </c:dLbl>
            <c:dLbl>
              <c:idx val="1"/>
              <c:layout>
                <c:manualLayout>
                  <c:x val="2.3006177966071975E-2"/>
                  <c:y val="-2.3393516913233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48-4B39-87FC-12203490A669}"/>
                </c:ext>
              </c:extLst>
            </c:dLbl>
            <c:dLbl>
              <c:idx val="2"/>
              <c:layout>
                <c:manualLayout>
                  <c:x val="9.1980908928439332E-3"/>
                  <c:y val="9.97835830607717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48-4B39-87FC-12203490A669}"/>
                </c:ext>
              </c:extLst>
            </c:dLbl>
            <c:dLbl>
              <c:idx val="3"/>
              <c:layout>
                <c:manualLayout>
                  <c:x val="2.7929803167127475E-2"/>
                  <c:y val="-2.76513903634433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48-4B39-87FC-12203490A669}"/>
                </c:ext>
              </c:extLst>
            </c:dLbl>
            <c:dLbl>
              <c:idx val="4"/>
              <c:layout>
                <c:manualLayout>
                  <c:x val="3.464549407959517E-2"/>
                  <c:y val="1.01340374030343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48-4B39-87FC-12203490A669}"/>
                </c:ext>
              </c:extLst>
            </c:dLbl>
            <c:dLbl>
              <c:idx val="5"/>
              <c:layout>
                <c:manualLayout>
                  <c:x val="3.3350328872442325E-2"/>
                  <c:y val="5.926603839899857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48-4B39-87FC-12203490A669}"/>
                </c:ext>
              </c:extLst>
            </c:dLbl>
            <c:dLbl>
              <c:idx val="6"/>
              <c:layout>
                <c:manualLayout>
                  <c:x val="2.3206444988769018E-2"/>
                  <c:y val="-3.396739213835516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 rtl="1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48-4B39-87FC-12203490A66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360000" vert="horz" wrap="square" lIns="38100" tIns="19050" rIns="38100" bIns="19050" anchor="ctr">
                <a:spAutoFit/>
              </a:bodyPr>
              <a:lstStyle/>
              <a:p>
                <a:pPr algn="ctr" rtl="1"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Geral2010!$E$8:$E$14</c:f>
              <c:numCache>
                <c:formatCode>General</c:formatCode>
                <c:ptCount val="7"/>
                <c:pt idx="0">
                  <c:v>1668</c:v>
                </c:pt>
                <c:pt idx="1">
                  <c:v>574</c:v>
                </c:pt>
                <c:pt idx="2">
                  <c:v>1493</c:v>
                </c:pt>
                <c:pt idx="3">
                  <c:v>1487</c:v>
                </c:pt>
                <c:pt idx="4">
                  <c:v>1489</c:v>
                </c:pt>
                <c:pt idx="5">
                  <c:v>1352</c:v>
                </c:pt>
                <c:pt idx="6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848-4B39-87FC-12203490A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85600"/>
        <c:axId val="-746684512"/>
        <c:axId val="0"/>
      </c:bar3DChart>
      <c:catAx>
        <c:axId val="-74668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684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5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678960090463004"/>
          <c:w val="0.95192052024424789"/>
          <c:h val="0.984221883331777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519100301486111"/>
          <c:w val="0.82643524699599469"/>
          <c:h val="0.651909247406654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199702840883355E-3"/>
                  <c:y val="9.58854514878301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96-446B-B5D8-7125C68AD333}"/>
                </c:ext>
              </c:extLst>
            </c:dLbl>
            <c:dLbl>
              <c:idx val="1"/>
              <c:layout>
                <c:manualLayout>
                  <c:x val="2.6572613002813234E-3"/>
                  <c:y val="-8.704288431454075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96-446B-B5D8-7125C68AD333}"/>
                </c:ext>
              </c:extLst>
            </c:dLbl>
            <c:dLbl>
              <c:idx val="2"/>
              <c:layout>
                <c:manualLayout>
                  <c:x val="3.0723379203767527E-3"/>
                  <c:y val="-4.064121995314312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96-446B-B5D8-7125C68AD333}"/>
                </c:ext>
              </c:extLst>
            </c:dLbl>
            <c:dLbl>
              <c:idx val="3"/>
              <c:layout>
                <c:manualLayout>
                  <c:x val="-2.9731680736169788E-3"/>
                  <c:y val="-3.445825892030322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96-446B-B5D8-7125C68AD333}"/>
                </c:ext>
              </c:extLst>
            </c:dLbl>
            <c:dLbl>
              <c:idx val="4"/>
              <c:layout>
                <c:manualLayout>
                  <c:x val="4.1174759697093942E-3"/>
                  <c:y val="5.885777701780518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96-446B-B5D8-7125C68AD333}"/>
                </c:ext>
              </c:extLst>
            </c:dLbl>
            <c:dLbl>
              <c:idx val="5"/>
              <c:layout>
                <c:manualLayout>
                  <c:x val="1.2650638296381285E-2"/>
                  <c:y val="-1.803915978745749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96-446B-B5D8-7125C68AD333}"/>
                </c:ext>
              </c:extLst>
            </c:dLbl>
            <c:dLbl>
              <c:idx val="6"/>
              <c:layout>
                <c:manualLayout>
                  <c:x val="1.1945411029228893E-2"/>
                  <c:y val="-1.30170816958563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96-446B-B5D8-7125C68AD33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'JAN11'!$D$8:$D$14</c:f>
              <c:numCache>
                <c:formatCode>General</c:formatCode>
                <c:ptCount val="7"/>
                <c:pt idx="0">
                  <c:v>100</c:v>
                </c:pt>
                <c:pt idx="1">
                  <c:v>0</c:v>
                </c:pt>
                <c:pt idx="2">
                  <c:v>72</c:v>
                </c:pt>
                <c:pt idx="3">
                  <c:v>0</c:v>
                </c:pt>
                <c:pt idx="4">
                  <c:v>50</c:v>
                </c:pt>
                <c:pt idx="5">
                  <c:v>65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96-446B-B5D8-7125C68AD333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08007527096546E-2"/>
                  <c:y val="-1.54944815267323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96-446B-B5D8-7125C68AD333}"/>
                </c:ext>
              </c:extLst>
            </c:dLbl>
            <c:dLbl>
              <c:idx val="1"/>
              <c:layout>
                <c:manualLayout>
                  <c:x val="1.7970942884475791E-2"/>
                  <c:y val="-1.7021201075694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96-446B-B5D8-7125C68AD333}"/>
                </c:ext>
              </c:extLst>
            </c:dLbl>
            <c:dLbl>
              <c:idx val="2"/>
              <c:layout>
                <c:manualLayout>
                  <c:x val="1.5823197333978051E-2"/>
                  <c:y val="-6.133053972648398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96-446B-B5D8-7125C68AD333}"/>
                </c:ext>
              </c:extLst>
            </c:dLbl>
            <c:dLbl>
              <c:idx val="3"/>
              <c:layout>
                <c:manualLayout>
                  <c:x val="2.83618753263318E-2"/>
                  <c:y val="-1.7021201075694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96-446B-B5D8-7125C68AD333}"/>
                </c:ext>
              </c:extLst>
            </c:dLbl>
            <c:dLbl>
              <c:idx val="4"/>
              <c:layout>
                <c:manualLayout>
                  <c:x val="1.7258006300614213E-2"/>
                  <c:y val="-1.47512868792235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96-446B-B5D8-7125C68AD333}"/>
                </c:ext>
              </c:extLst>
            </c:dLbl>
            <c:dLbl>
              <c:idx val="5"/>
              <c:layout>
                <c:manualLayout>
                  <c:x val="2.8461395596578523E-2"/>
                  <c:y val="-8.866565449114171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96-446B-B5D8-7125C68AD333}"/>
                </c:ext>
              </c:extLst>
            </c:dLbl>
            <c:dLbl>
              <c:idx val="6"/>
              <c:layout>
                <c:manualLayout>
                  <c:x val="2.7259092613423252E-2"/>
                  <c:y val="-2.00746401736175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96-446B-B5D8-7125C68AD33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'JAN11'!$E$8:$E$14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49</c:v>
                </c:pt>
                <c:pt idx="5">
                  <c:v>21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296-446B-B5D8-7125C68AD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683968"/>
        <c:axId val="-746718352"/>
        <c:axId val="0"/>
      </c:bar3DChart>
      <c:catAx>
        <c:axId val="-74668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8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18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683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601939944423263E-3"/>
                  <c:y val="2.343707984808117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16-46F1-ACAE-58B2C65B5803}"/>
                </c:ext>
              </c:extLst>
            </c:dLbl>
            <c:dLbl>
              <c:idx val="1"/>
              <c:layout>
                <c:manualLayout>
                  <c:x val="2.1242671768832576E-3"/>
                  <c:y val="1.885208556407933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6-46F1-ACAE-58B2C65B5803}"/>
                </c:ext>
              </c:extLst>
            </c:dLbl>
            <c:dLbl>
              <c:idx val="2"/>
              <c:layout>
                <c:manualLayout>
                  <c:x val="2.9160490452712321E-3"/>
                  <c:y val="9.23900011812496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6-46F1-ACAE-58B2C65B5803}"/>
                </c:ext>
              </c:extLst>
            </c:dLbl>
            <c:dLbl>
              <c:idx val="3"/>
              <c:layout>
                <c:manualLayout>
                  <c:x val="-3.0751413082709886E-3"/>
                  <c:y val="-8.12180711254610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6-46F1-ACAE-58B2C65B5803}"/>
                </c:ext>
              </c:extLst>
            </c:dLbl>
            <c:dLbl>
              <c:idx val="4"/>
              <c:layout>
                <c:manualLayout>
                  <c:x val="3.0570944987017186E-3"/>
                  <c:y val="2.609101099355690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6-46F1-ACAE-58B2C65B5803}"/>
                </c:ext>
              </c:extLst>
            </c:dLbl>
            <c:dLbl>
              <c:idx val="5"/>
              <c:layout>
                <c:manualLayout>
                  <c:x val="1.1859382063223456E-2"/>
                  <c:y val="2.86300549883923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16-46F1-ACAE-58B2C65B5803}"/>
                </c:ext>
              </c:extLst>
            </c:dLbl>
            <c:dLbl>
              <c:idx val="6"/>
              <c:layout>
                <c:manualLayout>
                  <c:x val="1.1316050446965219E-2"/>
                  <c:y val="1.35426331295029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16-46F1-ACAE-58B2C65B580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Geral2006!$D$8:$D$14</c:f>
              <c:numCache>
                <c:formatCode>General</c:formatCode>
                <c:ptCount val="7"/>
                <c:pt idx="0">
                  <c:v>1013</c:v>
                </c:pt>
                <c:pt idx="1">
                  <c:v>723</c:v>
                </c:pt>
                <c:pt idx="2">
                  <c:v>646</c:v>
                </c:pt>
                <c:pt idx="3">
                  <c:v>1557</c:v>
                </c:pt>
                <c:pt idx="4">
                  <c:v>1407</c:v>
                </c:pt>
                <c:pt idx="5">
                  <c:v>1466</c:v>
                </c:pt>
                <c:pt idx="6">
                  <c:v>1458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16-46F1-ACAE-58B2C65B5803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385017293399116E-2"/>
                  <c:y val="1.2791300538441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16-46F1-ACAE-58B2C65B5803}"/>
                </c:ext>
              </c:extLst>
            </c:dLbl>
            <c:dLbl>
              <c:idx val="1"/>
              <c:layout>
                <c:manualLayout>
                  <c:x val="1.6792468698422092E-2"/>
                  <c:y val="3.48775096564622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16-46F1-ACAE-58B2C65B5803}"/>
                </c:ext>
              </c:extLst>
            </c:dLbl>
            <c:dLbl>
              <c:idx val="2"/>
              <c:layout>
                <c:manualLayout>
                  <c:x val="1.4913848385774253E-2"/>
                  <c:y val="1.410470082868111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16-46F1-ACAE-58B2C65B5803}"/>
                </c:ext>
              </c:extLst>
            </c:dLbl>
            <c:dLbl>
              <c:idx val="3"/>
              <c:layout>
                <c:manualLayout>
                  <c:x val="2.9056765100624059E-2"/>
                  <c:y val="1.85909887625525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16-46F1-ACAE-58B2C65B5803}"/>
                </c:ext>
              </c:extLst>
            </c:dLbl>
            <c:dLbl>
              <c:idx val="4"/>
              <c:layout>
                <c:manualLayout>
                  <c:x val="1.8222196524499933E-2"/>
                  <c:y val="1.72657218605458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16-46F1-ACAE-58B2C65B5803}"/>
                </c:ext>
              </c:extLst>
            </c:dLbl>
            <c:dLbl>
              <c:idx val="5"/>
              <c:layout>
                <c:manualLayout>
                  <c:x val="2.8359772785411162E-2"/>
                  <c:y val="1.54488361116339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16-46F1-ACAE-58B2C65B5803}"/>
                </c:ext>
              </c:extLst>
            </c:dLbl>
            <c:dLbl>
              <c:idx val="6"/>
              <c:layout>
                <c:manualLayout>
                  <c:x val="2.7816441169152925E-2"/>
                  <c:y val="5.96491098528854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16-46F1-ACAE-58B2C65B580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Geral2006!$E$8:$E$14</c:f>
              <c:numCache>
                <c:formatCode>General</c:formatCode>
                <c:ptCount val="7"/>
                <c:pt idx="0">
                  <c:v>1042</c:v>
                </c:pt>
                <c:pt idx="1">
                  <c:v>651</c:v>
                </c:pt>
                <c:pt idx="2">
                  <c:v>575</c:v>
                </c:pt>
                <c:pt idx="3">
                  <c:v>954</c:v>
                </c:pt>
                <c:pt idx="4">
                  <c:v>1341</c:v>
                </c:pt>
                <c:pt idx="5">
                  <c:v>1440</c:v>
                </c:pt>
                <c:pt idx="6">
                  <c:v>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A16-46F1-ACAE-58B2C65B5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03503856"/>
        <c:axId val="-1003805840"/>
        <c:axId val="0"/>
      </c:bar3DChart>
      <c:catAx>
        <c:axId val="-100350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80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003805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1003503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1450396617212906"/>
          <c:w val="0.82643524699599469"/>
          <c:h val="0.662596284249386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767988113635303E-2"/>
                  <c:y val="-3.786106846742050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C-4958-89F3-221A7FE1F7F5}"/>
                </c:ext>
              </c:extLst>
            </c:dLbl>
            <c:dLbl>
              <c:idx val="1"/>
              <c:layout>
                <c:manualLayout>
                  <c:x val="-2.6684748518584264E-3"/>
                  <c:y val="-6.3267490457643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C-4958-89F3-221A7FE1F7F5}"/>
                </c:ext>
              </c:extLst>
            </c:dLbl>
            <c:dLbl>
              <c:idx val="2"/>
              <c:layout>
                <c:manualLayout>
                  <c:x val="4.8526644449816596E-3"/>
                  <c:y val="1.596464001432587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C-4958-89F3-221A7FE1F7F5}"/>
                </c:ext>
              </c:extLst>
            </c:dLbl>
            <c:dLbl>
              <c:idx val="3"/>
              <c:layout>
                <c:manualLayout>
                  <c:x val="1.8387946833748572E-2"/>
                  <c:y val="-8.28269704725930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C-4958-89F3-221A7FE1F7F5}"/>
                </c:ext>
              </c:extLst>
            </c:dLbl>
            <c:dLbl>
              <c:idx val="4"/>
              <c:layout>
                <c:manualLayout>
                  <c:x val="6.2997382336554657E-3"/>
                  <c:y val="7.530388991710174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C-4958-89F3-221A7FE1F7F5}"/>
                </c:ext>
              </c:extLst>
            </c:dLbl>
            <c:dLbl>
              <c:idx val="5"/>
              <c:layout>
                <c:manualLayout>
                  <c:x val="-3.7053779492518192E-3"/>
                  <c:y val="1.209435702012109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C-4958-89F3-221A7FE1F7F5}"/>
                </c:ext>
              </c:extLst>
            </c:dLbl>
            <c:dLbl>
              <c:idx val="6"/>
              <c:layout>
                <c:manualLayout>
                  <c:x val="-1.1073382182367171E-3"/>
                  <c:y val="5.4328139824374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C-4958-89F3-221A7FE1F7F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'FEV11'!$D$8:$D$14</c:f>
              <c:numCache>
                <c:formatCode>General</c:formatCode>
                <c:ptCount val="7"/>
                <c:pt idx="0">
                  <c:v>183</c:v>
                </c:pt>
                <c:pt idx="1">
                  <c:v>5</c:v>
                </c:pt>
                <c:pt idx="2">
                  <c:v>117</c:v>
                </c:pt>
                <c:pt idx="3">
                  <c:v>100</c:v>
                </c:pt>
                <c:pt idx="4">
                  <c:v>307</c:v>
                </c:pt>
                <c:pt idx="5">
                  <c:v>42</c:v>
                </c:pt>
                <c:pt idx="6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DC-4958-89F3-221A7FE1F7F5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53742347627134E-2"/>
                  <c:y val="-8.337078153161063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C-4958-89F3-221A7FE1F7F5}"/>
                </c:ext>
              </c:extLst>
            </c:dLbl>
            <c:dLbl>
              <c:idx val="1"/>
              <c:layout>
                <c:manualLayout>
                  <c:x val="1.113470629255452E-2"/>
                  <c:y val="-1.40986259731687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C-4958-89F3-221A7FE1F7F5}"/>
                </c:ext>
              </c:extLst>
            </c:dLbl>
            <c:dLbl>
              <c:idx val="2"/>
              <c:layout>
                <c:manualLayout>
                  <c:x val="1.7738086477508033E-2"/>
                  <c:y val="-3.2684384599476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DC-4958-89F3-221A7FE1F7F5}"/>
                </c:ext>
              </c:extLst>
            </c:dLbl>
            <c:dLbl>
              <c:idx val="3"/>
              <c:layout>
                <c:manualLayout>
                  <c:x val="9.6552183313535021E-3"/>
                  <c:y val="-5.800152864245559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DC-4958-89F3-221A7FE1F7F5}"/>
                </c:ext>
              </c:extLst>
            </c:dLbl>
            <c:dLbl>
              <c:idx val="4"/>
              <c:layout>
                <c:manualLayout>
                  <c:x val="2.0264114181988931E-2"/>
                  <c:y val="-7.033069918183390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DC-4958-89F3-221A7FE1F7F5}"/>
                </c:ext>
              </c:extLst>
            </c:dLbl>
            <c:dLbl>
              <c:idx val="5"/>
              <c:layout>
                <c:manualLayout>
                  <c:x val="1.4851297793383374E-2"/>
                  <c:y val="6.432946024348355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DC-4958-89F3-221A7FE1F7F5}"/>
                </c:ext>
              </c:extLst>
            </c:dLbl>
            <c:dLbl>
              <c:idx val="6"/>
              <c:layout>
                <c:manualLayout>
                  <c:x val="1.5355732402608594E-2"/>
                  <c:y val="-8.273491345869578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DC-4958-89F3-221A7FE1F7F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'FEV11'!$E$8:$E$14</c:f>
              <c:numCache>
                <c:formatCode>General</c:formatCode>
                <c:ptCount val="7"/>
                <c:pt idx="0">
                  <c:v>227</c:v>
                </c:pt>
                <c:pt idx="1">
                  <c:v>30</c:v>
                </c:pt>
                <c:pt idx="2">
                  <c:v>58</c:v>
                </c:pt>
                <c:pt idx="3">
                  <c:v>60</c:v>
                </c:pt>
                <c:pt idx="4">
                  <c:v>26</c:v>
                </c:pt>
                <c:pt idx="5">
                  <c:v>73</c:v>
                </c:pt>
                <c:pt idx="6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CDC-4958-89F3-221A7FE1F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3456"/>
        <c:axId val="-746706384"/>
        <c:axId val="0"/>
      </c:bar3DChart>
      <c:catAx>
        <c:axId val="-74671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0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06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34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4074217007459049"/>
          <c:w val="0.95192052024424789"/>
          <c:h val="0.988174452501737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1450396617212906"/>
          <c:w val="0.82643524699599469"/>
          <c:h val="0.662596284249386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767988113635303E-2"/>
                  <c:y val="-3.194501313032266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F8-4765-8D2D-7643AD6E0318}"/>
                </c:ext>
              </c:extLst>
            </c:dLbl>
            <c:dLbl>
              <c:idx val="1"/>
              <c:layout>
                <c:manualLayout>
                  <c:x val="-3.0858292246180082E-3"/>
                  <c:y val="4.80093216780646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F8-4765-8D2D-7643AD6E0318}"/>
                </c:ext>
              </c:extLst>
            </c:dLbl>
            <c:dLbl>
              <c:idx val="2"/>
              <c:layout>
                <c:manualLayout>
                  <c:x val="5.1089992255640053E-3"/>
                  <c:y val="4.175300910315343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F8-4765-8D2D-7643AD6E0318}"/>
                </c:ext>
              </c:extLst>
            </c:dLbl>
            <c:dLbl>
              <c:idx val="3"/>
              <c:layout>
                <c:manualLayout>
                  <c:x val="-1.2319663313113835E-2"/>
                  <c:y val="-1.31519452320038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F8-4765-8D2D-7643AD6E0318}"/>
                </c:ext>
              </c:extLst>
            </c:dLbl>
            <c:dLbl>
              <c:idx val="4"/>
              <c:layout>
                <c:manualLayout>
                  <c:x val="6.2997382336554657E-3"/>
                  <c:y val="1.008640312275109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F8-4765-8D2D-7643AD6E0318}"/>
                </c:ext>
              </c:extLst>
            </c:dLbl>
            <c:dLbl>
              <c:idx val="5"/>
              <c:layout>
                <c:manualLayout>
                  <c:x val="-3.7053779492518192E-3"/>
                  <c:y val="1.05015568181022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F8-4765-8D2D-7643AD6E0318}"/>
                </c:ext>
              </c:extLst>
            </c:dLbl>
            <c:dLbl>
              <c:idx val="6"/>
              <c:layout>
                <c:manualLayout>
                  <c:x val="1.0160704211039125E-2"/>
                  <c:y val="-6.85107083526201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8-4765-8D2D-7643AD6E031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'MAR11'!$D$8:$D$14</c:f>
              <c:numCache>
                <c:formatCode>General</c:formatCode>
                <c:ptCount val="7"/>
                <c:pt idx="0">
                  <c:v>258</c:v>
                </c:pt>
                <c:pt idx="1">
                  <c:v>115</c:v>
                </c:pt>
                <c:pt idx="2">
                  <c:v>259</c:v>
                </c:pt>
                <c:pt idx="3">
                  <c:v>150</c:v>
                </c:pt>
                <c:pt idx="4">
                  <c:v>167</c:v>
                </c:pt>
                <c:pt idx="5">
                  <c:v>96</c:v>
                </c:pt>
                <c:pt idx="6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F8-4765-8D2D-7643AD6E0318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53742347627134E-2"/>
                  <c:y val="-6.59737670363030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F8-4765-8D2D-7643AD6E0318}"/>
                </c:ext>
              </c:extLst>
            </c:dLbl>
            <c:dLbl>
              <c:idx val="1"/>
              <c:layout>
                <c:manualLayout>
                  <c:x val="1.113470629255452E-2"/>
                  <c:y val="-2.561959056799853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8-4765-8D2D-7643AD6E0318}"/>
                </c:ext>
              </c:extLst>
            </c:dLbl>
            <c:dLbl>
              <c:idx val="2"/>
              <c:layout>
                <c:manualLayout>
                  <c:x val="1.7738086477508033E-2"/>
                  <c:y val="-4.791030187970835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F8-4765-8D2D-7643AD6E0318}"/>
                </c:ext>
              </c:extLst>
            </c:dLbl>
            <c:dLbl>
              <c:idx val="3"/>
              <c:layout>
                <c:manualLayout>
                  <c:x val="1.0231840178856153E-2"/>
                  <c:y val="-1.85636236069620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8-4765-8D2D-7643AD6E0318}"/>
                </c:ext>
              </c:extLst>
            </c:dLbl>
            <c:dLbl>
              <c:idx val="4"/>
              <c:layout>
                <c:manualLayout>
                  <c:x val="2.0264114181988931E-2"/>
                  <c:y val="-6.43406731481554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F8-4765-8D2D-7643AD6E0318}"/>
                </c:ext>
              </c:extLst>
            </c:dLbl>
            <c:dLbl>
              <c:idx val="5"/>
              <c:layout>
                <c:manualLayout>
                  <c:x val="8.7523522176550812E-3"/>
                  <c:y val="-3.024014701833327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F8-4765-8D2D-7643AD6E0318}"/>
                </c:ext>
              </c:extLst>
            </c:dLbl>
            <c:dLbl>
              <c:idx val="6"/>
              <c:layout>
                <c:manualLayout>
                  <c:x val="1.5355732402608594E-2"/>
                  <c:y val="1.789129262147065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F8-4765-8D2D-7643AD6E031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'MAR11'!$E$8:$E$14</c:f>
              <c:numCache>
                <c:formatCode>General</c:formatCode>
                <c:ptCount val="7"/>
                <c:pt idx="0">
                  <c:v>120</c:v>
                </c:pt>
                <c:pt idx="1">
                  <c:v>42</c:v>
                </c:pt>
                <c:pt idx="2">
                  <c:v>79</c:v>
                </c:pt>
                <c:pt idx="3">
                  <c:v>205</c:v>
                </c:pt>
                <c:pt idx="4">
                  <c:v>46</c:v>
                </c:pt>
                <c:pt idx="5">
                  <c:v>134</c:v>
                </c:pt>
                <c:pt idx="6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1F8-4765-8D2D-7643AD6E0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7264"/>
        <c:axId val="-746719984"/>
        <c:axId val="0"/>
      </c:bar3DChart>
      <c:catAx>
        <c:axId val="-74671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19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7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4074217007459049"/>
          <c:w val="0.95192052024424789"/>
          <c:h val="0.988174452501737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1450396617212906"/>
          <c:w val="0.82643524699599469"/>
          <c:h val="0.662596284249386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49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90-44F4-A392-496DEEEEE482}"/>
                </c:ext>
              </c:extLst>
            </c:dLbl>
            <c:dLbl>
              <c:idx val="1"/>
              <c:layout>
                <c:manualLayout>
                  <c:x val="-2.8294944440356625E-3"/>
                  <c:y val="3.28994557052111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0-44F4-A392-496DEEEEE482}"/>
                </c:ext>
              </c:extLst>
            </c:dLbl>
            <c:dLbl>
              <c:idx val="2"/>
              <c:layout>
                <c:manualLayout>
                  <c:x val="5.2700188177412415E-3"/>
                  <c:y val="-1.0793930451134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0-44F4-A392-496DEEEEE482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8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0-44F4-A392-496DEEEEE482}"/>
                </c:ext>
              </c:extLst>
            </c:dLbl>
            <c:dLbl>
              <c:idx val="4"/>
              <c:layout>
                <c:manualLayout>
                  <c:x val="6.2997382336554657E-3"/>
                  <c:y val="8.01307600890475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0-44F4-A392-496DEEEEE482}"/>
                </c:ext>
              </c:extLst>
            </c:dLbl>
            <c:dLbl>
              <c:idx val="5"/>
              <c:layout>
                <c:manualLayout>
                  <c:x val="-3.7053779492518192E-3"/>
                  <c:y val="8.79656287571926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0-44F4-A392-496DEEEEE482}"/>
                </c:ext>
              </c:extLst>
            </c:dLbl>
            <c:dLbl>
              <c:idx val="6"/>
              <c:layout>
                <c:manualLayout>
                  <c:x val="9.5735696589327474E-3"/>
                  <c:y val="-1.48071690688515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0-44F4-A392-496DEEEEE48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'ABR11'!$D$8:$D$14</c:f>
              <c:numCache>
                <c:formatCode>General</c:formatCode>
                <c:ptCount val="7"/>
                <c:pt idx="0">
                  <c:v>117</c:v>
                </c:pt>
                <c:pt idx="1">
                  <c:v>158</c:v>
                </c:pt>
                <c:pt idx="2">
                  <c:v>7</c:v>
                </c:pt>
                <c:pt idx="3">
                  <c:v>154</c:v>
                </c:pt>
                <c:pt idx="4">
                  <c:v>135</c:v>
                </c:pt>
                <c:pt idx="5">
                  <c:v>82</c:v>
                </c:pt>
                <c:pt idx="6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B90-44F4-A392-496DEEEEE48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90-44F4-A392-496DEEEEE482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0-44F4-A392-496DEEEEE482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0-44F4-A392-496DEEEEE482}"/>
                </c:ext>
              </c:extLst>
            </c:dLbl>
            <c:dLbl>
              <c:idx val="3"/>
              <c:layout>
                <c:manualLayout>
                  <c:x val="1.0231840178856153E-2"/>
                  <c:y val="-2.89626906323466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90-44F4-A392-496DEEEEE482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57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0-44F4-A392-496DEEEEE482}"/>
                </c:ext>
              </c:extLst>
            </c:dLbl>
            <c:dLbl>
              <c:idx val="5"/>
              <c:layout>
                <c:manualLayout>
                  <c:x val="8.1757303701524304E-3"/>
                  <c:y val="-6.4656328505204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90-44F4-A392-496DEEEEE482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2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90-44F4-A392-496DEEEEE48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'ABR11'!$E$8:$E$14</c:f>
              <c:numCache>
                <c:formatCode>General</c:formatCode>
                <c:ptCount val="7"/>
                <c:pt idx="0">
                  <c:v>74</c:v>
                </c:pt>
                <c:pt idx="1">
                  <c:v>53</c:v>
                </c:pt>
                <c:pt idx="2">
                  <c:v>69</c:v>
                </c:pt>
                <c:pt idx="3">
                  <c:v>120</c:v>
                </c:pt>
                <c:pt idx="4">
                  <c:v>48</c:v>
                </c:pt>
                <c:pt idx="5">
                  <c:v>46</c:v>
                </c:pt>
                <c:pt idx="6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B90-44F4-A392-496DEEEEE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5632"/>
        <c:axId val="-746719440"/>
        <c:axId val="0"/>
      </c:bar3DChart>
      <c:catAx>
        <c:axId val="-74671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194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4074217007459049"/>
          <c:w val="0.95192052024424789"/>
          <c:h val="0.988174452501737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893190921228307"/>
          <c:y val="9.9236770682511855E-2"/>
          <c:w val="0.77570093457943934"/>
          <c:h val="0.6931306752286211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56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50-4D61-A36D-22E132AFAC36}"/>
                </c:ext>
              </c:extLst>
            </c:dLbl>
            <c:dLbl>
              <c:idx val="1"/>
              <c:layout>
                <c:manualLayout>
                  <c:x val="-2.8294944440356634E-3"/>
                  <c:y val="3.289945570521120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50-4D61-A36D-22E132AFAC36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0-4D61-A36D-22E132AFAC36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0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0-4D61-A36D-22E132AFAC36}"/>
                </c:ext>
              </c:extLst>
            </c:dLbl>
            <c:dLbl>
              <c:idx val="4"/>
              <c:layout>
                <c:manualLayout>
                  <c:x val="6.2997382336554683E-3"/>
                  <c:y val="8.013076008904756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0-4D61-A36D-22E132AFAC36}"/>
                </c:ext>
              </c:extLst>
            </c:dLbl>
            <c:dLbl>
              <c:idx val="5"/>
              <c:layout>
                <c:manualLayout>
                  <c:x val="-3.705377949251821E-3"/>
                  <c:y val="8.79656287571927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0-4D61-A36D-22E132AFAC36}"/>
                </c:ext>
              </c:extLst>
            </c:dLbl>
            <c:dLbl>
              <c:idx val="6"/>
              <c:layout>
                <c:manualLayout>
                  <c:x val="9.5735696589327544E-3"/>
                  <c:y val="-1.480716906885160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0-4D61-A36D-22E132AFAC3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'MAI11'!$D$8:$D$14</c:f>
              <c:numCache>
                <c:formatCode>General</c:formatCode>
                <c:ptCount val="7"/>
                <c:pt idx="0">
                  <c:v>396</c:v>
                </c:pt>
                <c:pt idx="1">
                  <c:v>98</c:v>
                </c:pt>
                <c:pt idx="2">
                  <c:v>285</c:v>
                </c:pt>
                <c:pt idx="3">
                  <c:v>190</c:v>
                </c:pt>
                <c:pt idx="4">
                  <c:v>266</c:v>
                </c:pt>
                <c:pt idx="5">
                  <c:v>96</c:v>
                </c:pt>
                <c:pt idx="6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50-4D61-A36D-22E132AFAC3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0-4D61-A36D-22E132AFAC36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0-4D61-A36D-22E132AFAC36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0-4D61-A36D-22E132AFAC36}"/>
                </c:ext>
              </c:extLst>
            </c:dLbl>
            <c:dLbl>
              <c:idx val="3"/>
              <c:layout>
                <c:manualLayout>
                  <c:x val="1.0231840178856149E-2"/>
                  <c:y val="-2.89626906323466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50-4D61-A36D-22E132AFAC36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6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50-4D61-A36D-22E132AFAC36}"/>
                </c:ext>
              </c:extLst>
            </c:dLbl>
            <c:dLbl>
              <c:idx val="5"/>
              <c:layout>
                <c:manualLayout>
                  <c:x val="8.1757303701524339E-3"/>
                  <c:y val="-6.465632850520470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0-4D61-A36D-22E132AFAC36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50-4D61-A36D-22E132AFAC3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'MAI11'!$E$8:$E$14</c:f>
              <c:numCache>
                <c:formatCode>General</c:formatCode>
                <c:ptCount val="7"/>
                <c:pt idx="0">
                  <c:v>141</c:v>
                </c:pt>
                <c:pt idx="1">
                  <c:v>58</c:v>
                </c:pt>
                <c:pt idx="2">
                  <c:v>70</c:v>
                </c:pt>
                <c:pt idx="3">
                  <c:v>174</c:v>
                </c:pt>
                <c:pt idx="4">
                  <c:v>55</c:v>
                </c:pt>
                <c:pt idx="5">
                  <c:v>124</c:v>
                </c:pt>
                <c:pt idx="6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050-4D61-A36D-22E132AFA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6720"/>
        <c:axId val="-746715088"/>
        <c:axId val="0"/>
      </c:bar3DChart>
      <c:catAx>
        <c:axId val="-74671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5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15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6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6222997898458562E-2"/>
          <c:y val="0.93876588548961026"/>
          <c:w val="0.94676570067916777"/>
          <c:h val="0.986198167916757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78" l="0.78740157499999996" r="0.78740157499999996" t="0.98425196899999978" header="0.49212598500000021" footer="0.49212598500000021"/>
    <c:pageSetup orientation="portrait" horizontalDpi="300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4966622162883848"/>
          <c:y val="8.5496294741856368E-2"/>
          <c:w val="0.72496662216288388"/>
          <c:h val="0.72061162710993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63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E3-4F69-92C6-45B4FAC0862E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E3-4F69-92C6-45B4FAC0862E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3-4F69-92C6-45B4FAC0862E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3-4F69-92C6-45B4FAC0862E}"/>
                </c:ext>
              </c:extLst>
            </c:dLbl>
            <c:dLbl>
              <c:idx val="4"/>
              <c:layout>
                <c:manualLayout>
                  <c:x val="6.29973823365547E-3"/>
                  <c:y val="8.01307600890476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3-4F69-92C6-45B4FAC0862E}"/>
                </c:ext>
              </c:extLst>
            </c:dLbl>
            <c:dLbl>
              <c:idx val="5"/>
              <c:layout>
                <c:manualLayout>
                  <c:x val="-3.7053779492518227E-3"/>
                  <c:y val="8.79656287571927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3-4F69-92C6-45B4FAC0862E}"/>
                </c:ext>
              </c:extLst>
            </c:dLbl>
            <c:dLbl>
              <c:idx val="6"/>
              <c:layout>
                <c:manualLayout>
                  <c:x val="9.5735696589327578E-3"/>
                  <c:y val="-1.4807169068851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3-4F69-92C6-45B4FAC0862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'JUN11'!$D$8:$D$14</c:f>
              <c:numCache>
                <c:formatCode>General</c:formatCode>
                <c:ptCount val="7"/>
                <c:pt idx="0">
                  <c:v>429</c:v>
                </c:pt>
                <c:pt idx="1">
                  <c:v>177</c:v>
                </c:pt>
                <c:pt idx="2">
                  <c:v>194</c:v>
                </c:pt>
                <c:pt idx="3">
                  <c:v>262</c:v>
                </c:pt>
                <c:pt idx="4">
                  <c:v>187</c:v>
                </c:pt>
                <c:pt idx="5">
                  <c:v>101</c:v>
                </c:pt>
                <c:pt idx="6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E3-4F69-92C6-45B4FAC0862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E3-4F69-92C6-45B4FAC0862E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3-4F69-92C6-45B4FAC0862E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3-4F69-92C6-45B4FAC0862E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60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3-4F69-92C6-45B4FAC0862E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64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3-4F69-92C6-45B4FAC0862E}"/>
                </c:ext>
              </c:extLst>
            </c:dLbl>
            <c:dLbl>
              <c:idx val="5"/>
              <c:layout>
                <c:manualLayout>
                  <c:x val="8.1757303701524391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3-4F69-92C6-45B4FAC0862E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3-4F69-92C6-45B4FAC0862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'JUN11'!$E$8:$E$14</c:f>
              <c:numCache>
                <c:formatCode>General</c:formatCode>
                <c:ptCount val="7"/>
                <c:pt idx="0">
                  <c:v>153</c:v>
                </c:pt>
                <c:pt idx="1">
                  <c:v>37</c:v>
                </c:pt>
                <c:pt idx="2">
                  <c:v>116</c:v>
                </c:pt>
                <c:pt idx="3">
                  <c:v>300</c:v>
                </c:pt>
                <c:pt idx="4">
                  <c:v>43</c:v>
                </c:pt>
                <c:pt idx="5">
                  <c:v>39</c:v>
                </c:pt>
                <c:pt idx="6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1E3-4F69-92C6-45B4FAC0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2912"/>
        <c:axId val="-746705840"/>
        <c:axId val="0"/>
      </c:bar3DChart>
      <c:catAx>
        <c:axId val="-74671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0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05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2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2371530878227852"/>
          <c:y val="0.93481310883570379"/>
          <c:w val="0.97425801156298775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038" footer="0.49212598500000038"/>
    <c:pageSetup orientation="portrait" horizontalDpi="300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28571428571428575"/>
          <c:y val="6.7175660154315725E-2"/>
          <c:w val="0.68758344459279042"/>
          <c:h val="0.75572617673605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68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19-4CE3-A76E-602F5CAF8D8E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19-4CE3-A76E-602F5CAF8D8E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19-4CE3-A76E-602F5CAF8D8E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19-4CE3-A76E-602F5CAF8D8E}"/>
                </c:ext>
              </c:extLst>
            </c:dLbl>
            <c:dLbl>
              <c:idx val="4"/>
              <c:layout>
                <c:manualLayout>
                  <c:x val="6.2997382336554717E-3"/>
                  <c:y val="8.01307600890476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19-4CE3-A76E-602F5CAF8D8E}"/>
                </c:ext>
              </c:extLst>
            </c:dLbl>
            <c:dLbl>
              <c:idx val="5"/>
              <c:layout>
                <c:manualLayout>
                  <c:x val="-3.7053779492518249E-3"/>
                  <c:y val="8.79656287571927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9-4CE3-A76E-602F5CAF8D8E}"/>
                </c:ext>
              </c:extLst>
            </c:dLbl>
            <c:dLbl>
              <c:idx val="6"/>
              <c:layout>
                <c:manualLayout>
                  <c:x val="9.5735696589327613E-3"/>
                  <c:y val="-1.4807169068851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19-4CE3-A76E-602F5CAF8D8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'1º_semestre_11'!$D$8:$D$14</c:f>
              <c:numCache>
                <c:formatCode>General</c:formatCode>
                <c:ptCount val="7"/>
                <c:pt idx="0">
                  <c:v>1483</c:v>
                </c:pt>
                <c:pt idx="1">
                  <c:v>553</c:v>
                </c:pt>
                <c:pt idx="2">
                  <c:v>934</c:v>
                </c:pt>
                <c:pt idx="3">
                  <c:v>856</c:v>
                </c:pt>
                <c:pt idx="4">
                  <c:v>1112</c:v>
                </c:pt>
                <c:pt idx="5">
                  <c:v>482</c:v>
                </c:pt>
                <c:pt idx="6">
                  <c:v>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19-4CE3-A76E-602F5CAF8D8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19-4CE3-A76E-602F5CAF8D8E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19-4CE3-A76E-602F5CAF8D8E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9-4CE3-A76E-602F5CAF8D8E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9-4CE3-A76E-602F5CAF8D8E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9-4CE3-A76E-602F5CAF8D8E}"/>
                </c:ext>
              </c:extLst>
            </c:dLbl>
            <c:dLbl>
              <c:idx val="5"/>
              <c:layout>
                <c:manualLayout>
                  <c:x val="8.1757303701524425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9-4CE3-A76E-602F5CAF8D8E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19-4CE3-A76E-602F5CAF8D8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'1º_semestre_11'!$E$8:$E$14</c:f>
              <c:numCache>
                <c:formatCode>General</c:formatCode>
                <c:ptCount val="7"/>
                <c:pt idx="0">
                  <c:v>715</c:v>
                </c:pt>
                <c:pt idx="1">
                  <c:v>220</c:v>
                </c:pt>
                <c:pt idx="2">
                  <c:v>398</c:v>
                </c:pt>
                <c:pt idx="3">
                  <c:v>859</c:v>
                </c:pt>
                <c:pt idx="4">
                  <c:v>267</c:v>
                </c:pt>
                <c:pt idx="5">
                  <c:v>437</c:v>
                </c:pt>
                <c:pt idx="6">
                  <c:v>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D19-4CE3-A76E-602F5CAF8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4000"/>
        <c:axId val="-746709104"/>
        <c:axId val="0"/>
      </c:bar3DChart>
      <c:catAx>
        <c:axId val="-74671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09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09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4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9659604405119465E-2"/>
          <c:y val="0.94469494672849685"/>
          <c:w val="0.95020230718582865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054" footer="0.49212598500000054"/>
    <c:pageSetup orientation="portrait" horizontalDpi="300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68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F2-45B0-9832-2DFB64F9BEC7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F2-45B0-9832-2DFB64F9BEC7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2-45B0-9832-2DFB64F9BEC7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F2-45B0-9832-2DFB64F9BEC7}"/>
                </c:ext>
              </c:extLst>
            </c:dLbl>
            <c:dLbl>
              <c:idx val="4"/>
              <c:layout>
                <c:manualLayout>
                  <c:x val="6.2997382336554717E-3"/>
                  <c:y val="8.01307600890476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F2-45B0-9832-2DFB64F9BEC7}"/>
                </c:ext>
              </c:extLst>
            </c:dLbl>
            <c:dLbl>
              <c:idx val="5"/>
              <c:layout>
                <c:manualLayout>
                  <c:x val="-3.7053779492518249E-3"/>
                  <c:y val="8.79656287571927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F2-45B0-9832-2DFB64F9BEC7}"/>
                </c:ext>
              </c:extLst>
            </c:dLbl>
            <c:dLbl>
              <c:idx val="6"/>
              <c:layout>
                <c:manualLayout>
                  <c:x val="9.5735696589327613E-3"/>
                  <c:y val="-1.4807169068851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F2-45B0-9832-2DFB64F9BEC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'JUL11'!$D$8:$D$14</c:f>
              <c:numCache>
                <c:formatCode>General</c:formatCode>
                <c:ptCount val="7"/>
                <c:pt idx="0">
                  <c:v>136</c:v>
                </c:pt>
                <c:pt idx="1">
                  <c:v>197</c:v>
                </c:pt>
                <c:pt idx="2">
                  <c:v>9</c:v>
                </c:pt>
                <c:pt idx="3">
                  <c:v>130</c:v>
                </c:pt>
                <c:pt idx="4">
                  <c:v>8</c:v>
                </c:pt>
                <c:pt idx="5">
                  <c:v>133</c:v>
                </c:pt>
                <c:pt idx="6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8F2-45B0-9832-2DFB64F9BEC7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F2-45B0-9832-2DFB64F9BEC7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F2-45B0-9832-2DFB64F9BEC7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F2-45B0-9832-2DFB64F9BEC7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F2-45B0-9832-2DFB64F9BEC7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F2-45B0-9832-2DFB64F9BEC7}"/>
                </c:ext>
              </c:extLst>
            </c:dLbl>
            <c:dLbl>
              <c:idx val="5"/>
              <c:layout>
                <c:manualLayout>
                  <c:x val="8.1757303701524425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F2-45B0-9832-2DFB64F9BEC7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F2-45B0-9832-2DFB64F9BEC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'JUL11'!$E$8:$E$14</c:f>
              <c:numCache>
                <c:formatCode>General</c:formatCode>
                <c:ptCount val="7"/>
                <c:pt idx="0">
                  <c:v>179</c:v>
                </c:pt>
                <c:pt idx="1">
                  <c:v>46</c:v>
                </c:pt>
                <c:pt idx="2">
                  <c:v>4</c:v>
                </c:pt>
                <c:pt idx="3">
                  <c:v>132</c:v>
                </c:pt>
                <c:pt idx="4">
                  <c:v>65</c:v>
                </c:pt>
                <c:pt idx="5">
                  <c:v>173</c:v>
                </c:pt>
                <c:pt idx="6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8F2-45B0-9832-2DFB64F9B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21072"/>
        <c:axId val="-746720528"/>
        <c:axId val="0"/>
      </c:bar3DChart>
      <c:catAx>
        <c:axId val="-74672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20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20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21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7631752216539946E-2"/>
          <c:y val="0.94469494672849685"/>
          <c:w val="0.93817445499724916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054" footer="0.49212598500000054"/>
    <c:pageSetup orientation="portrait" horizontalDpi="300" verticalDpi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77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59-44CF-9C64-60EA0C7CD76F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59-44CF-9C64-60EA0C7CD76F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9-44CF-9C64-60EA0C7CD76F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3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9-44CF-9C64-60EA0C7CD76F}"/>
                </c:ext>
              </c:extLst>
            </c:dLbl>
            <c:dLbl>
              <c:idx val="4"/>
              <c:layout>
                <c:manualLayout>
                  <c:x val="6.2997382336554735E-3"/>
                  <c:y val="8.01307600890477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9-44CF-9C64-60EA0C7CD76F}"/>
                </c:ext>
              </c:extLst>
            </c:dLbl>
            <c:dLbl>
              <c:idx val="5"/>
              <c:layout>
                <c:manualLayout>
                  <c:x val="-3.7053779492518266E-3"/>
                  <c:y val="8.79656287571928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9-44CF-9C64-60EA0C7CD76F}"/>
                </c:ext>
              </c:extLst>
            </c:dLbl>
            <c:dLbl>
              <c:idx val="6"/>
              <c:layout>
                <c:manualLayout>
                  <c:x val="9.5735696589327665E-3"/>
                  <c:y val="-1.4807169068851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9-44CF-9C64-60EA0C7CD76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'AGO11'!$D$8:$D$14</c:f>
              <c:numCache>
                <c:formatCode>General</c:formatCode>
                <c:ptCount val="7"/>
                <c:pt idx="0">
                  <c:v>406</c:v>
                </c:pt>
                <c:pt idx="1">
                  <c:v>224</c:v>
                </c:pt>
                <c:pt idx="2">
                  <c:v>15</c:v>
                </c:pt>
                <c:pt idx="3">
                  <c:v>162</c:v>
                </c:pt>
                <c:pt idx="4">
                  <c:v>262</c:v>
                </c:pt>
                <c:pt idx="5">
                  <c:v>100</c:v>
                </c:pt>
                <c:pt idx="6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59-44CF-9C64-60EA0C7CD76F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59-44CF-9C64-60EA0C7CD76F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59-44CF-9C64-60EA0C7CD76F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59-44CF-9C64-60EA0C7CD76F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59-44CF-9C64-60EA0C7CD76F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59-44CF-9C64-60EA0C7CD76F}"/>
                </c:ext>
              </c:extLst>
            </c:dLbl>
            <c:dLbl>
              <c:idx val="5"/>
              <c:layout>
                <c:manualLayout>
                  <c:x val="8.175730370152446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59-44CF-9C64-60EA0C7CD76F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59-44CF-9C64-60EA0C7CD76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'AGO11'!$E$8:$E$14</c:f>
              <c:numCache>
                <c:formatCode>General</c:formatCode>
                <c:ptCount val="7"/>
                <c:pt idx="0">
                  <c:v>74</c:v>
                </c:pt>
                <c:pt idx="1">
                  <c:v>45</c:v>
                </c:pt>
                <c:pt idx="2">
                  <c:v>41</c:v>
                </c:pt>
                <c:pt idx="3">
                  <c:v>170</c:v>
                </c:pt>
                <c:pt idx="4">
                  <c:v>32</c:v>
                </c:pt>
                <c:pt idx="5">
                  <c:v>91</c:v>
                </c:pt>
                <c:pt idx="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959-44CF-9C64-60EA0C7CD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4544"/>
        <c:axId val="-746717808"/>
        <c:axId val="0"/>
      </c:bar3DChart>
      <c:catAx>
        <c:axId val="-74671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17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4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7631752216539946E-2"/>
          <c:y val="0.94469494672849685"/>
          <c:w val="0.93817445499724916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077" footer="0.49212598500000077"/>
    <c:pageSetup orientation="portrait" horizontalDpi="300" verticalDpi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84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D2-4A3A-8096-9707BF68CE4C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A3A-8096-9707BF68CE4C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2-4A3A-8096-9707BF68CE4C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D2-4A3A-8096-9707BF68CE4C}"/>
                </c:ext>
              </c:extLst>
            </c:dLbl>
            <c:dLbl>
              <c:idx val="4"/>
              <c:layout>
                <c:manualLayout>
                  <c:x val="6.2997382336554752E-3"/>
                  <c:y val="8.01307600890477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D2-4A3A-8096-9707BF68CE4C}"/>
                </c:ext>
              </c:extLst>
            </c:dLbl>
            <c:dLbl>
              <c:idx val="5"/>
              <c:layout>
                <c:manualLayout>
                  <c:x val="-3.7053779492518283E-3"/>
                  <c:y val="8.79656287571928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A3A-8096-9707BF68CE4C}"/>
                </c:ext>
              </c:extLst>
            </c:dLbl>
            <c:dLbl>
              <c:idx val="6"/>
              <c:layout>
                <c:manualLayout>
                  <c:x val="9.5735696589327717E-3"/>
                  <c:y val="-1.4807169068851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D2-4A3A-8096-9707BF68CE4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'SET11'!$D$8:$D$14</c:f>
              <c:numCache>
                <c:formatCode>General</c:formatCode>
                <c:ptCount val="7"/>
                <c:pt idx="0">
                  <c:v>214</c:v>
                </c:pt>
                <c:pt idx="1">
                  <c:v>43</c:v>
                </c:pt>
                <c:pt idx="2">
                  <c:v>3</c:v>
                </c:pt>
                <c:pt idx="3">
                  <c:v>147</c:v>
                </c:pt>
                <c:pt idx="4">
                  <c:v>185</c:v>
                </c:pt>
                <c:pt idx="5">
                  <c:v>101</c:v>
                </c:pt>
                <c:pt idx="6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D2-4A3A-8096-9707BF68CE4C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D2-4A3A-8096-9707BF68CE4C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A3A-8096-9707BF68CE4C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D2-4A3A-8096-9707BF68CE4C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D2-4A3A-8096-9707BF68CE4C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76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D2-4A3A-8096-9707BF68CE4C}"/>
                </c:ext>
              </c:extLst>
            </c:dLbl>
            <c:dLbl>
              <c:idx val="5"/>
              <c:layout>
                <c:manualLayout>
                  <c:x val="8.1757303701524495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D2-4A3A-8096-9707BF68CE4C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D2-4A3A-8096-9707BF68CE4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'SET11'!$E$8:$E$14</c:f>
              <c:numCache>
                <c:formatCode>General</c:formatCode>
                <c:ptCount val="7"/>
                <c:pt idx="0">
                  <c:v>129</c:v>
                </c:pt>
                <c:pt idx="1">
                  <c:v>30</c:v>
                </c:pt>
                <c:pt idx="2">
                  <c:v>61</c:v>
                </c:pt>
                <c:pt idx="3">
                  <c:v>230</c:v>
                </c:pt>
                <c:pt idx="4">
                  <c:v>61</c:v>
                </c:pt>
                <c:pt idx="5">
                  <c:v>116</c:v>
                </c:pt>
                <c:pt idx="6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AD2-4A3A-8096-9707BF68C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2368"/>
        <c:axId val="-746718896"/>
        <c:axId val="0"/>
      </c:bar3DChart>
      <c:catAx>
        <c:axId val="-74671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8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18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2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7631752216539946E-2"/>
          <c:y val="0.94469494672849685"/>
          <c:w val="0.93817445499724916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093" footer="0.49212598500000093"/>
    <c:pageSetup orientation="portrait" horizontalDpi="300" verticalDpi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89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0-4A96-94B4-07A5A0AFF4A9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5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0-4A96-94B4-07A5A0AFF4A9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0-4A96-94B4-07A5A0AFF4A9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0-4A96-94B4-07A5A0AFF4A9}"/>
                </c:ext>
              </c:extLst>
            </c:dLbl>
            <c:dLbl>
              <c:idx val="4"/>
              <c:layout>
                <c:manualLayout>
                  <c:x val="6.299738233655477E-3"/>
                  <c:y val="8.01307600890478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0-4A96-94B4-07A5A0AFF4A9}"/>
                </c:ext>
              </c:extLst>
            </c:dLbl>
            <c:dLbl>
              <c:idx val="5"/>
              <c:layout>
                <c:manualLayout>
                  <c:x val="-3.7053779492518296E-3"/>
                  <c:y val="8.79656287571929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0-4A96-94B4-07A5A0AFF4A9}"/>
                </c:ext>
              </c:extLst>
            </c:dLbl>
            <c:dLbl>
              <c:idx val="6"/>
              <c:layout>
                <c:manualLayout>
                  <c:x val="9.5735696589327752E-3"/>
                  <c:y val="-1.4807169068851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0-4A96-94B4-07A5A0AFF4A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'OUT11'!$D$8:$D$14</c:f>
              <c:numCache>
                <c:formatCode>General</c:formatCode>
                <c:ptCount val="7"/>
                <c:pt idx="0">
                  <c:v>127</c:v>
                </c:pt>
                <c:pt idx="1">
                  <c:v>1</c:v>
                </c:pt>
                <c:pt idx="2">
                  <c:v>282</c:v>
                </c:pt>
                <c:pt idx="3">
                  <c:v>111</c:v>
                </c:pt>
                <c:pt idx="4">
                  <c:v>198</c:v>
                </c:pt>
                <c:pt idx="5">
                  <c:v>97</c:v>
                </c:pt>
                <c:pt idx="6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D0-4A96-94B4-07A5A0AFF4A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D0-4A96-94B4-07A5A0AFF4A9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D0-4A96-94B4-07A5A0AFF4A9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D0-4A96-94B4-07A5A0AFF4A9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D0-4A96-94B4-07A5A0AFF4A9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7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D0-4A96-94B4-07A5A0AFF4A9}"/>
                </c:ext>
              </c:extLst>
            </c:dLbl>
            <c:dLbl>
              <c:idx val="5"/>
              <c:layout>
                <c:manualLayout>
                  <c:x val="8.1757303701524529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D0-4A96-94B4-07A5A0AFF4A9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7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D0-4A96-94B4-07A5A0AFF4A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'OUT11'!$E$8:$E$14</c:f>
              <c:numCache>
                <c:formatCode>General</c:formatCode>
                <c:ptCount val="7"/>
                <c:pt idx="0">
                  <c:v>64</c:v>
                </c:pt>
                <c:pt idx="1">
                  <c:v>42</c:v>
                </c:pt>
                <c:pt idx="2">
                  <c:v>34</c:v>
                </c:pt>
                <c:pt idx="3">
                  <c:v>121</c:v>
                </c:pt>
                <c:pt idx="4">
                  <c:v>28</c:v>
                </c:pt>
                <c:pt idx="5">
                  <c:v>110</c:v>
                </c:pt>
                <c:pt idx="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FD0-4A96-94B4-07A5A0AFF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1824"/>
        <c:axId val="-746709648"/>
        <c:axId val="0"/>
      </c:bar3DChart>
      <c:catAx>
        <c:axId val="-74671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0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09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7631752216539946E-2"/>
          <c:y val="0.94469494672849685"/>
          <c:w val="0.93817445499724916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115" footer="0.49212598500000115"/>
    <c:pageSetup orientation="portrait" horizontalDpi="300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601939944423263E-3"/>
                  <c:y val="2.299215666595541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FB-4F2E-96FE-E5BBA6E86D66}"/>
                </c:ext>
              </c:extLst>
            </c:dLbl>
            <c:dLbl>
              <c:idx val="1"/>
              <c:layout>
                <c:manualLayout>
                  <c:x val="2.0168623781840066E-3"/>
                  <c:y val="2.66540808555065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B-4F2E-96FE-E5BBA6E86D66}"/>
                </c:ext>
              </c:extLst>
            </c:dLbl>
            <c:dLbl>
              <c:idx val="2"/>
              <c:layout>
                <c:manualLayout>
                  <c:x val="2.9160490452712321E-3"/>
                  <c:y val="1.029144843461039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B-4F2E-96FE-E5BBA6E86D66}"/>
                </c:ext>
              </c:extLst>
            </c:dLbl>
            <c:dLbl>
              <c:idx val="3"/>
              <c:layout>
                <c:manualLayout>
                  <c:x val="-3.4176802666022119E-3"/>
                  <c:y val="-8.62720252720510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B-4F2E-96FE-E5BBA6E86D66}"/>
                </c:ext>
              </c:extLst>
            </c:dLbl>
            <c:dLbl>
              <c:idx val="4"/>
              <c:layout>
                <c:manualLayout>
                  <c:x val="3.1644992974009141E-3"/>
                  <c:y val="1.859304036894865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B-4F2E-96FE-E5BBA6E86D66}"/>
                </c:ext>
              </c:extLst>
            </c:dLbl>
            <c:dLbl>
              <c:idx val="5"/>
              <c:layout>
                <c:manualLayout>
                  <c:x val="1.1859382063223456E-2"/>
                  <c:y val="3.0751513077459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B-4F2E-96FE-E5BBA6E86D66}"/>
                </c:ext>
              </c:extLst>
            </c:dLbl>
            <c:dLbl>
              <c:idx val="6"/>
              <c:layout>
                <c:manualLayout>
                  <c:x val="1.0973511488633996E-2"/>
                  <c:y val="1.2986333187633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B-4F2E-96FE-E5BBA6E86D6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Geral2007!$D$8:$D$14</c:f>
              <c:numCache>
                <c:formatCode>General</c:formatCode>
                <c:ptCount val="7"/>
                <c:pt idx="0">
                  <c:v>1594</c:v>
                </c:pt>
                <c:pt idx="1">
                  <c:v>1591</c:v>
                </c:pt>
                <c:pt idx="2">
                  <c:v>372</c:v>
                </c:pt>
                <c:pt idx="3">
                  <c:v>1191</c:v>
                </c:pt>
                <c:pt idx="4">
                  <c:v>863</c:v>
                </c:pt>
                <c:pt idx="5">
                  <c:v>1913</c:v>
                </c:pt>
                <c:pt idx="6">
                  <c:v>1102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FB-4F2E-96FE-E5BBA6E86D6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385017293399116E-2"/>
                  <c:y val="1.234690155559371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B-4F2E-96FE-E5BBA6E86D66}"/>
                </c:ext>
              </c:extLst>
            </c:dLbl>
            <c:dLbl>
              <c:idx val="1"/>
              <c:layout>
                <c:manualLayout>
                  <c:x val="1.7182139615725612E-2"/>
                  <c:y val="9.93879325300486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B-4F2E-96FE-E5BBA6E86D66}"/>
                </c:ext>
              </c:extLst>
            </c:dLbl>
            <c:dLbl>
              <c:idx val="2"/>
              <c:layout>
                <c:manualLayout>
                  <c:x val="1.4913848385774253E-2"/>
                  <c:y val="1.626794624565102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B-4F2E-96FE-E5BBA6E86D66}"/>
                </c:ext>
              </c:extLst>
            </c:dLbl>
            <c:dLbl>
              <c:idx val="3"/>
              <c:layout>
                <c:manualLayout>
                  <c:x val="2.9446436017927635E-2"/>
                  <c:y val="9.902383307287914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B-4F2E-96FE-E5BBA6E86D66}"/>
                </c:ext>
              </c:extLst>
            </c:dLbl>
            <c:dLbl>
              <c:idx val="4"/>
              <c:layout>
                <c:manualLayout>
                  <c:x val="1.7832525607196247E-2"/>
                  <c:y val="1.0301878123823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B-4F2E-96FE-E5BBA6E86D66}"/>
                </c:ext>
              </c:extLst>
            </c:dLbl>
            <c:dLbl>
              <c:idx val="5"/>
              <c:layout>
                <c:manualLayout>
                  <c:x val="2.8359772785411162E-2"/>
                  <c:y val="1.541559483564382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B-4F2E-96FE-E5BBA6E86D66}"/>
                </c:ext>
              </c:extLst>
            </c:dLbl>
            <c:dLbl>
              <c:idx val="6"/>
              <c:layout>
                <c:manualLayout>
                  <c:x val="2.742677025184935E-2"/>
                  <c:y val="-7.1804925485777687E-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FB-4F2E-96FE-E5BBA6E86D6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Geral2007!$E$8:$E$14</c:f>
              <c:numCache>
                <c:formatCode>General</c:formatCode>
                <c:ptCount val="7"/>
                <c:pt idx="0">
                  <c:v>1321</c:v>
                </c:pt>
                <c:pt idx="1">
                  <c:v>1368</c:v>
                </c:pt>
                <c:pt idx="2">
                  <c:v>237</c:v>
                </c:pt>
                <c:pt idx="3">
                  <c:v>1732</c:v>
                </c:pt>
                <c:pt idx="4">
                  <c:v>841</c:v>
                </c:pt>
                <c:pt idx="5">
                  <c:v>1755</c:v>
                </c:pt>
                <c:pt idx="6">
                  <c:v>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CFB-4F2E-96FE-E5BBA6E86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35936"/>
        <c:axId val="-752233760"/>
        <c:axId val="0"/>
      </c:bar3DChart>
      <c:catAx>
        <c:axId val="-75223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3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33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5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96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CC-4A34-9860-1710D9F54B08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CC-4A34-9860-1710D9F54B08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CC-4A34-9860-1710D9F54B08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CC-4A34-9860-1710D9F54B08}"/>
                </c:ext>
              </c:extLst>
            </c:dLbl>
            <c:dLbl>
              <c:idx val="4"/>
              <c:layout>
                <c:manualLayout>
                  <c:x val="6.2997382336554787E-3"/>
                  <c:y val="8.01307600890478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CC-4A34-9860-1710D9F54B08}"/>
                </c:ext>
              </c:extLst>
            </c:dLbl>
            <c:dLbl>
              <c:idx val="5"/>
              <c:layout>
                <c:manualLayout>
                  <c:x val="-3.7053779492518309E-3"/>
                  <c:y val="8.79656287571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CC-4A34-9860-1710D9F54B08}"/>
                </c:ext>
              </c:extLst>
            </c:dLbl>
            <c:dLbl>
              <c:idx val="6"/>
              <c:layout>
                <c:manualLayout>
                  <c:x val="9.5735696589327787E-3"/>
                  <c:y val="-1.4807169068851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CC-4A34-9860-1710D9F54B0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'NOV11'!$D$8:$D$14</c:f>
              <c:numCache>
                <c:formatCode>General</c:formatCode>
                <c:ptCount val="7"/>
                <c:pt idx="0">
                  <c:v>191</c:v>
                </c:pt>
                <c:pt idx="1">
                  <c:v>120</c:v>
                </c:pt>
                <c:pt idx="2">
                  <c:v>476</c:v>
                </c:pt>
                <c:pt idx="3">
                  <c:v>164</c:v>
                </c:pt>
                <c:pt idx="4">
                  <c:v>305</c:v>
                </c:pt>
                <c:pt idx="5">
                  <c:v>116</c:v>
                </c:pt>
                <c:pt idx="6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DCC-4A34-9860-1710D9F54B08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CC-4A34-9860-1710D9F54B08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CC-4A34-9860-1710D9F54B08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CC-4A34-9860-1710D9F54B08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CC-4A34-9860-1710D9F54B08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8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CC-4A34-9860-1710D9F54B08}"/>
                </c:ext>
              </c:extLst>
            </c:dLbl>
            <c:dLbl>
              <c:idx val="5"/>
              <c:layout>
                <c:manualLayout>
                  <c:x val="8.1757303701524581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CC-4A34-9860-1710D9F54B08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CC-4A34-9860-1710D9F54B0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'NOV11'!$E$8:$E$14</c:f>
              <c:numCache>
                <c:formatCode>General</c:formatCode>
                <c:ptCount val="7"/>
                <c:pt idx="0">
                  <c:v>101</c:v>
                </c:pt>
                <c:pt idx="1">
                  <c:v>165</c:v>
                </c:pt>
                <c:pt idx="2">
                  <c:v>136</c:v>
                </c:pt>
                <c:pt idx="3">
                  <c:v>110</c:v>
                </c:pt>
                <c:pt idx="4">
                  <c:v>45</c:v>
                </c:pt>
                <c:pt idx="5">
                  <c:v>62</c:v>
                </c:pt>
                <c:pt idx="6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DCC-4A34-9860-1710D9F54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6176"/>
        <c:axId val="-746711280"/>
        <c:axId val="0"/>
      </c:bar3DChart>
      <c:catAx>
        <c:axId val="-74671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1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11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6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7631752216539946E-2"/>
          <c:y val="0.94469494672849685"/>
          <c:w val="0.93817445499724916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138" footer="0.49212598500000138"/>
    <c:pageSetup orientation="portrait" horizontalDpi="300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703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87-40B0-BAA9-EE7CEDDD59C7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87-40B0-BAA9-EE7CEDDD59C7}"/>
                </c:ext>
              </c:extLst>
            </c:dLbl>
            <c:dLbl>
              <c:idx val="2"/>
              <c:layout>
                <c:manualLayout>
                  <c:x val="8.1964053558725722E-4"/>
                  <c:y val="-1.079401334375187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7-40B0-BAA9-EE7CEDDD59C7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7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7-40B0-BAA9-EE7CEDDD59C7}"/>
                </c:ext>
              </c:extLst>
            </c:dLbl>
            <c:dLbl>
              <c:idx val="4"/>
              <c:layout>
                <c:manualLayout>
                  <c:x val="6.2997382336554804E-3"/>
                  <c:y val="8.01307600890479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87-40B0-BAA9-EE7CEDDD59C7}"/>
                </c:ext>
              </c:extLst>
            </c:dLbl>
            <c:dLbl>
              <c:idx val="5"/>
              <c:layout>
                <c:manualLayout>
                  <c:x val="-3.7053779492518327E-3"/>
                  <c:y val="8.79656287571930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87-40B0-BAA9-EE7CEDDD59C7}"/>
                </c:ext>
              </c:extLst>
            </c:dLbl>
            <c:dLbl>
              <c:idx val="6"/>
              <c:layout>
                <c:manualLayout>
                  <c:x val="6.7281309462485415E-4"/>
                  <c:y val="-7.173568952735870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87-40B0-BAA9-EE7CEDDD59C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'DEZ11'!$D$8:$D$14</c:f>
              <c:numCache>
                <c:formatCode>General</c:formatCode>
                <c:ptCount val="7"/>
                <c:pt idx="0">
                  <c:v>14</c:v>
                </c:pt>
                <c:pt idx="1">
                  <c:v>39</c:v>
                </c:pt>
                <c:pt idx="2">
                  <c:v>9</c:v>
                </c:pt>
                <c:pt idx="3">
                  <c:v>0</c:v>
                </c:pt>
                <c:pt idx="4">
                  <c:v>112</c:v>
                </c:pt>
                <c:pt idx="5">
                  <c:v>35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87-40B0-BAA9-EE7CEDDD59C7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87-40B0-BAA9-EE7CEDDD59C7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87-40B0-BAA9-EE7CEDDD59C7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87-40B0-BAA9-EE7CEDDD59C7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87-40B0-BAA9-EE7CEDDD59C7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8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87-40B0-BAA9-EE7CEDDD59C7}"/>
                </c:ext>
              </c:extLst>
            </c:dLbl>
            <c:dLbl>
              <c:idx val="5"/>
              <c:layout>
                <c:manualLayout>
                  <c:x val="8.1757303701524651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87-40B0-BAA9-EE7CEDDD59C7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87-40B0-BAA9-EE7CEDDD59C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'DEZ11'!$E$8:$E$14</c:f>
              <c:numCache>
                <c:formatCode>General</c:formatCode>
                <c:ptCount val="7"/>
                <c:pt idx="0">
                  <c:v>67</c:v>
                </c:pt>
                <c:pt idx="1">
                  <c:v>9</c:v>
                </c:pt>
                <c:pt idx="2">
                  <c:v>20</c:v>
                </c:pt>
                <c:pt idx="3">
                  <c:v>77</c:v>
                </c:pt>
                <c:pt idx="4">
                  <c:v>55</c:v>
                </c:pt>
                <c:pt idx="5">
                  <c:v>97</c:v>
                </c:pt>
                <c:pt idx="6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287-40B0-BAA9-EE7CEDDD5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10736"/>
        <c:axId val="-746710192"/>
        <c:axId val="0"/>
      </c:bar3DChart>
      <c:catAx>
        <c:axId val="-74671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0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10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10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7631752216539946E-2"/>
          <c:y val="0.94469494672849685"/>
          <c:w val="0.93817445499724916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154" footer="0.49212598500000154"/>
    <c:pageSetup orientation="portrait" horizontalDpi="300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2443257676902537"/>
          <c:y val="5.3435184213660232E-2"/>
          <c:w val="0.64886515353805074"/>
          <c:h val="0.78320712861736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677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4C-4760-B7B3-912B3F56B76F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4C-4760-B7B3-912B3F56B76F}"/>
                </c:ext>
              </c:extLst>
            </c:dLbl>
            <c:dLbl>
              <c:idx val="2"/>
              <c:layout>
                <c:manualLayout>
                  <c:x val="5.2700188177412424E-3"/>
                  <c:y val="-1.0793930451134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C-4760-B7B3-912B3F56B76F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3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4C-4760-B7B3-912B3F56B76F}"/>
                </c:ext>
              </c:extLst>
            </c:dLbl>
            <c:dLbl>
              <c:idx val="4"/>
              <c:layout>
                <c:manualLayout>
                  <c:x val="6.2997382336554735E-3"/>
                  <c:y val="8.013076008904775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4C-4760-B7B3-912B3F56B76F}"/>
                </c:ext>
              </c:extLst>
            </c:dLbl>
            <c:dLbl>
              <c:idx val="5"/>
              <c:layout>
                <c:manualLayout>
                  <c:x val="-3.7053779492518266E-3"/>
                  <c:y val="8.79656287571928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4C-4760-B7B3-912B3F56B76F}"/>
                </c:ext>
              </c:extLst>
            </c:dLbl>
            <c:dLbl>
              <c:idx val="6"/>
              <c:layout>
                <c:manualLayout>
                  <c:x val="9.5735696589327665E-3"/>
                  <c:y val="-1.4807169068851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4C-4760-B7B3-912B3F56B76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'2º_semestre_11'!$D$8:$D$14</c:f>
              <c:numCache>
                <c:formatCode>General</c:formatCode>
                <c:ptCount val="7"/>
                <c:pt idx="0">
                  <c:v>1088</c:v>
                </c:pt>
                <c:pt idx="1">
                  <c:v>624</c:v>
                </c:pt>
                <c:pt idx="2">
                  <c:v>794</c:v>
                </c:pt>
                <c:pt idx="3">
                  <c:v>714</c:v>
                </c:pt>
                <c:pt idx="4">
                  <c:v>1070</c:v>
                </c:pt>
                <c:pt idx="5">
                  <c:v>582</c:v>
                </c:pt>
                <c:pt idx="6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4C-4760-B7B3-912B3F56B76F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4C-4760-B7B3-912B3F56B76F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4C-4760-B7B3-912B3F56B76F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4C-4760-B7B3-912B3F56B76F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4C-4760-B7B3-912B3F56B76F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4C-4760-B7B3-912B3F56B76F}"/>
                </c:ext>
              </c:extLst>
            </c:dLbl>
            <c:dLbl>
              <c:idx val="5"/>
              <c:layout>
                <c:manualLayout>
                  <c:x val="8.175730370152446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4C-4760-B7B3-912B3F56B76F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4C-4760-B7B3-912B3F56B76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'2º_semestre_11'!$E$8:$E$14</c:f>
              <c:numCache>
                <c:formatCode>General</c:formatCode>
                <c:ptCount val="7"/>
                <c:pt idx="0">
                  <c:v>614</c:v>
                </c:pt>
                <c:pt idx="1">
                  <c:v>337</c:v>
                </c:pt>
                <c:pt idx="2">
                  <c:v>296</c:v>
                </c:pt>
                <c:pt idx="3">
                  <c:v>840</c:v>
                </c:pt>
                <c:pt idx="4">
                  <c:v>286</c:v>
                </c:pt>
                <c:pt idx="5">
                  <c:v>649</c:v>
                </c:pt>
                <c:pt idx="6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34C-4760-B7B3-912B3F56B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06928"/>
        <c:axId val="-746708560"/>
        <c:axId val="0"/>
      </c:bar3DChart>
      <c:catAx>
        <c:axId val="-74670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0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08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0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48144239701996"/>
          <c:y val="0.94469494672849685"/>
          <c:w val="0.95535712675090878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077" footer="0.49212598500000077"/>
    <c:pageSetup orientation="portrait" horizontalDpi="300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75"/>
          <c:y val="0.1221375639169377"/>
          <c:w val="0.82643524699599469"/>
          <c:h val="0.6549626865045788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443331265834743E-3"/>
                  <c:y val="6.93288965593021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F2-4921-870D-397DE45E4CDB}"/>
                </c:ext>
              </c:extLst>
            </c:dLbl>
            <c:dLbl>
              <c:idx val="1"/>
              <c:layout>
                <c:manualLayout>
                  <c:x val="6.8476253552418494E-3"/>
                  <c:y val="3.30885439956878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F2-4921-870D-397DE45E4CDB}"/>
                </c:ext>
              </c:extLst>
            </c:dLbl>
            <c:dLbl>
              <c:idx val="2"/>
              <c:layout>
                <c:manualLayout>
                  <c:x val="-1.2944994025279538E-2"/>
                  <c:y val="1.39069719245852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F2-4921-870D-397DE45E4CDB}"/>
                </c:ext>
              </c:extLst>
            </c:dLbl>
            <c:dLbl>
              <c:idx val="3"/>
              <c:layout>
                <c:manualLayout>
                  <c:x val="1.6467626126173522E-2"/>
                  <c:y val="5.40617010696852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F2-4921-870D-397DE45E4CDB}"/>
                </c:ext>
              </c:extLst>
            </c:dLbl>
            <c:dLbl>
              <c:idx val="4"/>
              <c:layout>
                <c:manualLayout>
                  <c:x val="1.6507574403666889E-2"/>
                  <c:y val="5.157114859640845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F2-4921-870D-397DE45E4CDB}"/>
                </c:ext>
              </c:extLst>
            </c:dLbl>
            <c:dLbl>
              <c:idx val="5"/>
              <c:layout>
                <c:manualLayout>
                  <c:x val="1.7882811377549847E-2"/>
                  <c:y val="7.52283917430139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F2-4921-870D-397DE45E4CDB}"/>
                </c:ext>
              </c:extLst>
            </c:dLbl>
            <c:dLbl>
              <c:idx val="6"/>
              <c:layout>
                <c:manualLayout>
                  <c:x val="1.3723635012913122E-2"/>
                  <c:y val="5.429154972499557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6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F2-4921-870D-397DE45E4CD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660000" vert="horz" wrap="square" lIns="38100" tIns="19050" rIns="38100" bIns="19050" anchor="ctr">
                <a:spAutoFit/>
              </a:bodyPr>
              <a:lstStyle/>
              <a:p>
                <a:pPr algn="ctr"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Geral2011!$D$8:$D$14</c:f>
              <c:numCache>
                <c:formatCode>General</c:formatCode>
                <c:ptCount val="7"/>
                <c:pt idx="0">
                  <c:v>2571</c:v>
                </c:pt>
                <c:pt idx="1">
                  <c:v>1177</c:v>
                </c:pt>
                <c:pt idx="2">
                  <c:v>1728</c:v>
                </c:pt>
                <c:pt idx="3">
                  <c:v>1570</c:v>
                </c:pt>
                <c:pt idx="4">
                  <c:v>2182</c:v>
                </c:pt>
                <c:pt idx="5">
                  <c:v>1064</c:v>
                </c:pt>
                <c:pt idx="6">
                  <c:v>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F2-4921-870D-397DE45E4CDB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798927003283503E-2"/>
                  <c:y val="8.8893403274925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F2-4921-870D-397DE45E4CDB}"/>
                </c:ext>
              </c:extLst>
            </c:dLbl>
            <c:dLbl>
              <c:idx val="1"/>
              <c:layout>
                <c:manualLayout>
                  <c:x val="2.3006177966071985E-2"/>
                  <c:y val="-2.3393516913233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F2-4921-870D-397DE45E4CDB}"/>
                </c:ext>
              </c:extLst>
            </c:dLbl>
            <c:dLbl>
              <c:idx val="2"/>
              <c:layout>
                <c:manualLayout>
                  <c:x val="9.1980908928439385E-3"/>
                  <c:y val="9.9783583060771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F2-4921-870D-397DE45E4CDB}"/>
                </c:ext>
              </c:extLst>
            </c:dLbl>
            <c:dLbl>
              <c:idx val="3"/>
              <c:layout>
                <c:manualLayout>
                  <c:x val="2.7929803167127485E-2"/>
                  <c:y val="-2.76513903634433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F2-4921-870D-397DE45E4CDB}"/>
                </c:ext>
              </c:extLst>
            </c:dLbl>
            <c:dLbl>
              <c:idx val="4"/>
              <c:layout>
                <c:manualLayout>
                  <c:x val="3.4645494079595184E-2"/>
                  <c:y val="1.01340374030343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F2-4921-870D-397DE45E4CDB}"/>
                </c:ext>
              </c:extLst>
            </c:dLbl>
            <c:dLbl>
              <c:idx val="5"/>
              <c:layout>
                <c:manualLayout>
                  <c:x val="3.3350328872442325E-2"/>
                  <c:y val="5.92660383989985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F2-4921-870D-397DE45E4CDB}"/>
                </c:ext>
              </c:extLst>
            </c:dLbl>
            <c:dLbl>
              <c:idx val="6"/>
              <c:layout>
                <c:manualLayout>
                  <c:x val="2.3206444988769025E-2"/>
                  <c:y val="-3.39673921383551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3360000" vert="horz"/>
                <a:lstStyle/>
                <a:p>
                  <a:pPr algn="ctr">
                    <a:defRPr sz="14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F2-4921-870D-397DE45E4CD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360000" vert="horz" wrap="square" lIns="38100" tIns="19050" rIns="38100" bIns="19050" anchor="ctr">
                <a:spAutoFit/>
              </a:bodyPr>
              <a:lstStyle/>
              <a:p>
                <a:pPr algn="ctr">
                  <a:defRPr sz="1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Geral2011!$E$8:$E$14</c:f>
              <c:numCache>
                <c:formatCode>General</c:formatCode>
                <c:ptCount val="7"/>
                <c:pt idx="0">
                  <c:v>1329</c:v>
                </c:pt>
                <c:pt idx="1">
                  <c:v>557</c:v>
                </c:pt>
                <c:pt idx="2">
                  <c:v>694</c:v>
                </c:pt>
                <c:pt idx="3">
                  <c:v>1699</c:v>
                </c:pt>
                <c:pt idx="4">
                  <c:v>553</c:v>
                </c:pt>
                <c:pt idx="5">
                  <c:v>1086</c:v>
                </c:pt>
                <c:pt idx="6">
                  <c:v>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9F2-4921-870D-397DE45E4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6708016"/>
        <c:axId val="-746707472"/>
        <c:axId val="0"/>
      </c:bar3DChart>
      <c:catAx>
        <c:axId val="-74670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07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6707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6708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9659604405119465E-2"/>
          <c:y val="0.94074217007459049"/>
          <c:w val="0.95020230718582865"/>
          <c:h val="0.988174452501737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78" l="0.78740157499999996" r="0.78740157499999996" t="0.98425196899999978" header="0.49212598500000021" footer="0.49212598500000021"/>
    <c:pageSetup orientation="portrait" horizontalDpi="300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708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9-446B-A2F1-B5266CEA4707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29-446B-A2F1-B5266CEA4707}"/>
                </c:ext>
              </c:extLst>
            </c:dLbl>
            <c:dLbl>
              <c:idx val="2"/>
              <c:layout>
                <c:manualLayout>
                  <c:x val="8.1964053558725722E-4"/>
                  <c:y val="-1.0794013343751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9-446B-A2F1-B5266CEA4707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899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9-446B-A2F1-B5266CEA4707}"/>
                </c:ext>
              </c:extLst>
            </c:dLbl>
            <c:dLbl>
              <c:idx val="4"/>
              <c:layout>
                <c:manualLayout>
                  <c:x val="6.2997382336554804E-3"/>
                  <c:y val="8.01307600890479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9-446B-A2F1-B5266CEA4707}"/>
                </c:ext>
              </c:extLst>
            </c:dLbl>
            <c:dLbl>
              <c:idx val="5"/>
              <c:layout>
                <c:manualLayout>
                  <c:x val="-3.7053779492518348E-3"/>
                  <c:y val="8.79656287571931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9-446B-A2F1-B5266CEA4707}"/>
                </c:ext>
              </c:extLst>
            </c:dLbl>
            <c:dLbl>
              <c:idx val="6"/>
              <c:layout>
                <c:manualLayout>
                  <c:x val="6.7281309462485415E-4"/>
                  <c:y val="-7.17356895273587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9-446B-A2F1-B5266CEA470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'JAN12'!$D$8:$D$14</c:f>
              <c:numCache>
                <c:formatCode>General</c:formatCode>
                <c:ptCount val="7"/>
                <c:pt idx="0">
                  <c:v>98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111</c:v>
                </c:pt>
                <c:pt idx="6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9-446B-A2F1-B5266CEA4707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9-446B-A2F1-B5266CEA4707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9-446B-A2F1-B5266CEA4707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9-446B-A2F1-B5266CEA4707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9-446B-A2F1-B5266CEA4707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8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9-446B-A2F1-B5266CEA4707}"/>
                </c:ext>
              </c:extLst>
            </c:dLbl>
            <c:dLbl>
              <c:idx val="5"/>
              <c:layout>
                <c:manualLayout>
                  <c:x val="8.175730370152472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9-446B-A2F1-B5266CEA4707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9-446B-A2F1-B5266CEA4707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'JAN12'!$E$8:$E$14</c:f>
              <c:numCache>
                <c:formatCode>General</c:formatCode>
                <c:ptCount val="7"/>
                <c:pt idx="0">
                  <c:v>2</c:v>
                </c:pt>
                <c:pt idx="1">
                  <c:v>6</c:v>
                </c:pt>
                <c:pt idx="2">
                  <c:v>2</c:v>
                </c:pt>
                <c:pt idx="3">
                  <c:v>0</c:v>
                </c:pt>
                <c:pt idx="4">
                  <c:v>15</c:v>
                </c:pt>
                <c:pt idx="5">
                  <c:v>90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9-446B-A2F1-B5266CEA4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82496"/>
        <c:axId val="-741277600"/>
        <c:axId val="0"/>
      </c:bar3DChart>
      <c:catAx>
        <c:axId val="-74128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77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2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7631752216539946E-2"/>
          <c:y val="0.94469494672849685"/>
          <c:w val="0.93817445499724916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176" footer="0.49212598500000176"/>
    <c:pageSetup orientation="portrait" horizontalDpi="300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945621488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717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50-4F2D-9E94-438521EC57A2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2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0-4F2D-9E94-438521EC57A2}"/>
                </c:ext>
              </c:extLst>
            </c:dLbl>
            <c:dLbl>
              <c:idx val="2"/>
              <c:layout>
                <c:manualLayout>
                  <c:x val="8.1964053558725722E-4"/>
                  <c:y val="-1.0794013343751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0-4F2D-9E94-438521EC57A2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90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0-4F2D-9E94-438521EC57A2}"/>
                </c:ext>
              </c:extLst>
            </c:dLbl>
            <c:dLbl>
              <c:idx val="4"/>
              <c:layout>
                <c:manualLayout>
                  <c:x val="6.2997382336554804E-3"/>
                  <c:y val="8.01307600890480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0-4F2D-9E94-438521EC57A2}"/>
                </c:ext>
              </c:extLst>
            </c:dLbl>
            <c:dLbl>
              <c:idx val="5"/>
              <c:layout>
                <c:manualLayout>
                  <c:x val="-3.7053779492518366E-3"/>
                  <c:y val="8.796562875719322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0-4F2D-9E94-438521EC57A2}"/>
                </c:ext>
              </c:extLst>
            </c:dLbl>
            <c:dLbl>
              <c:idx val="6"/>
              <c:layout>
                <c:manualLayout>
                  <c:x val="6.7281309462485415E-4"/>
                  <c:y val="-7.17356895273587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0-4F2D-9E94-438521EC57A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'FEV12'!$D$8:$D$14</c:f>
              <c:numCache>
                <c:formatCode>General</c:formatCode>
                <c:ptCount val="7"/>
                <c:pt idx="0">
                  <c:v>25</c:v>
                </c:pt>
                <c:pt idx="1">
                  <c:v>14</c:v>
                </c:pt>
                <c:pt idx="2">
                  <c:v>1</c:v>
                </c:pt>
                <c:pt idx="3">
                  <c:v>165</c:v>
                </c:pt>
                <c:pt idx="4">
                  <c:v>11</c:v>
                </c:pt>
                <c:pt idx="5">
                  <c:v>93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50-4F2D-9E94-438521EC57A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50-4F2D-9E94-438521EC57A2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50-4F2D-9E94-438521EC57A2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50-4F2D-9E94-438521EC57A2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50-4F2D-9E94-438521EC57A2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90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50-4F2D-9E94-438521EC57A2}"/>
                </c:ext>
              </c:extLst>
            </c:dLbl>
            <c:dLbl>
              <c:idx val="5"/>
              <c:layout>
                <c:manualLayout>
                  <c:x val="8.1757303701524755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50-4F2D-9E94-438521EC57A2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50-4F2D-9E94-438521EC57A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'FEV12'!$E$8:$E$14</c:f>
              <c:numCache>
                <c:formatCode>General</c:formatCode>
                <c:ptCount val="7"/>
                <c:pt idx="0">
                  <c:v>89</c:v>
                </c:pt>
                <c:pt idx="1">
                  <c:v>60</c:v>
                </c:pt>
                <c:pt idx="2">
                  <c:v>0</c:v>
                </c:pt>
                <c:pt idx="3">
                  <c:v>51</c:v>
                </c:pt>
                <c:pt idx="4">
                  <c:v>33</c:v>
                </c:pt>
                <c:pt idx="5">
                  <c:v>90</c:v>
                </c:pt>
                <c:pt idx="6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050-4F2D-9E94-438521EC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3248"/>
        <c:axId val="-741275424"/>
        <c:axId val="0"/>
      </c:bar3DChart>
      <c:catAx>
        <c:axId val="-7412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75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7631752216539946E-2"/>
          <c:y val="0.94469494672849685"/>
          <c:w val="0.93817445499724916"/>
          <c:h val="0.9921272291556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193" footer="0.49212598500000193"/>
    <c:pageSetup orientation="portrait" horizontalDpi="300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7018514578"/>
          <c:y val="3.05343361930504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8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724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7-4A16-AD68-3B11772305CC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30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7-4A16-AD68-3B11772305CC}"/>
                </c:ext>
              </c:extLst>
            </c:dLbl>
            <c:dLbl>
              <c:idx val="2"/>
              <c:layout>
                <c:manualLayout>
                  <c:x val="8.1964053558725722E-4"/>
                  <c:y val="-1.0794013343751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7-4A16-AD68-3B11772305CC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90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7-4A16-AD68-3B11772305CC}"/>
                </c:ext>
              </c:extLst>
            </c:dLbl>
            <c:dLbl>
              <c:idx val="4"/>
              <c:layout>
                <c:manualLayout>
                  <c:x val="6.2997382336554804E-3"/>
                  <c:y val="8.01307600890480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27-4A16-AD68-3B11772305CC}"/>
                </c:ext>
              </c:extLst>
            </c:dLbl>
            <c:dLbl>
              <c:idx val="5"/>
              <c:layout>
                <c:manualLayout>
                  <c:x val="-3.7053779492518392E-3"/>
                  <c:y val="8.7965628757193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27-4A16-AD68-3B11772305CC}"/>
                </c:ext>
              </c:extLst>
            </c:dLbl>
            <c:dLbl>
              <c:idx val="6"/>
              <c:layout>
                <c:manualLayout>
                  <c:x val="6.7281309462485415E-4"/>
                  <c:y val="-7.173568952735876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27-4A16-AD68-3B11772305C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'MAR12'!$B$8:$B$15</c:f>
              <c:strCache>
                <c:ptCount val="8"/>
                <c:pt idx="0">
                  <c:v>1ª - Capital (**)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(***)</c:v>
                </c:pt>
              </c:strCache>
            </c:strRef>
          </c:cat>
          <c:val>
            <c:numRef>
              <c:f>'MAR12'!$D$8:$D$15</c:f>
              <c:numCache>
                <c:formatCode>General</c:formatCode>
                <c:ptCount val="8"/>
                <c:pt idx="0">
                  <c:v>40</c:v>
                </c:pt>
                <c:pt idx="1">
                  <c:v>308</c:v>
                </c:pt>
                <c:pt idx="2">
                  <c:v>2</c:v>
                </c:pt>
                <c:pt idx="3">
                  <c:v>240</c:v>
                </c:pt>
                <c:pt idx="4">
                  <c:v>168</c:v>
                </c:pt>
                <c:pt idx="5">
                  <c:v>67</c:v>
                </c:pt>
                <c:pt idx="6">
                  <c:v>119</c:v>
                </c:pt>
                <c:pt idx="7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27-4A16-AD68-3B11772305CC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27-4A16-AD68-3B11772305CC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27-4A16-AD68-3B11772305CC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27-4A16-AD68-3B11772305CC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27-4A16-AD68-3B11772305CC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9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27-4A16-AD68-3B11772305CC}"/>
                </c:ext>
              </c:extLst>
            </c:dLbl>
            <c:dLbl>
              <c:idx val="5"/>
              <c:layout>
                <c:manualLayout>
                  <c:x val="8.175730370152479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27-4A16-AD68-3B11772305CC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27-4A16-AD68-3B11772305C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'MAR12'!$B$8:$B$15</c:f>
              <c:strCache>
                <c:ptCount val="8"/>
                <c:pt idx="0">
                  <c:v>1ª - Capital (**)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(***)</c:v>
                </c:pt>
              </c:strCache>
            </c:strRef>
          </c:cat>
          <c:val>
            <c:numRef>
              <c:f>'MAR12'!$E$8:$E$15</c:f>
              <c:numCache>
                <c:formatCode>General</c:formatCode>
                <c:ptCount val="8"/>
                <c:pt idx="0">
                  <c:v>178</c:v>
                </c:pt>
                <c:pt idx="1">
                  <c:v>81</c:v>
                </c:pt>
                <c:pt idx="2">
                  <c:v>54</c:v>
                </c:pt>
                <c:pt idx="3">
                  <c:v>204</c:v>
                </c:pt>
                <c:pt idx="4">
                  <c:v>28</c:v>
                </c:pt>
                <c:pt idx="5">
                  <c:v>83</c:v>
                </c:pt>
                <c:pt idx="6">
                  <c:v>39</c:v>
                </c:pt>
                <c:pt idx="7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D27-4A16-AD68-3B1177230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2160"/>
        <c:axId val="-741276512"/>
        <c:axId val="0"/>
      </c:bar3DChart>
      <c:catAx>
        <c:axId val="-7412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76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2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4219395150233087"/>
          <c:w val="0.94766439668014468"/>
          <c:h val="0.986971442002585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15" footer="0.49212598500000215"/>
    <c:pageSetup orientation="portrait" horizontalDpi="300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7018514578"/>
          <c:y val="3.05343361930504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797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729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22-4B12-8CC0-EAD0DE8C1D19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3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22-4B12-8CC0-EAD0DE8C1D19}"/>
                </c:ext>
              </c:extLst>
            </c:dLbl>
            <c:dLbl>
              <c:idx val="2"/>
              <c:layout>
                <c:manualLayout>
                  <c:x val="8.1964053558725722E-4"/>
                  <c:y val="-1.0794013343751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22-4B12-8CC0-EAD0DE8C1D19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901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22-4B12-8CC0-EAD0DE8C1D19}"/>
                </c:ext>
              </c:extLst>
            </c:dLbl>
            <c:dLbl>
              <c:idx val="4"/>
              <c:layout>
                <c:manualLayout>
                  <c:x val="6.2997382336554804E-3"/>
                  <c:y val="8.01307600890480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22-4B12-8CC0-EAD0DE8C1D19}"/>
                </c:ext>
              </c:extLst>
            </c:dLbl>
            <c:dLbl>
              <c:idx val="5"/>
              <c:layout>
                <c:manualLayout>
                  <c:x val="-3.7053779492518409E-3"/>
                  <c:y val="8.796562875719329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2-4B12-8CC0-EAD0DE8C1D19}"/>
                </c:ext>
              </c:extLst>
            </c:dLbl>
            <c:dLbl>
              <c:idx val="6"/>
              <c:layout>
                <c:manualLayout>
                  <c:x val="6.7281309462485415E-4"/>
                  <c:y val="-7.17356895273587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22-4B12-8CC0-EAD0DE8C1D1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'ABR12'!$B$8:$B$15</c:f>
              <c:strCache>
                <c:ptCount val="8"/>
                <c:pt idx="0">
                  <c:v>1ª - Capital (**)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'ABR12'!$D$8:$D$15</c:f>
              <c:numCache>
                <c:formatCode>General</c:formatCode>
                <c:ptCount val="8"/>
                <c:pt idx="0">
                  <c:v>89</c:v>
                </c:pt>
                <c:pt idx="1">
                  <c:v>50</c:v>
                </c:pt>
                <c:pt idx="2">
                  <c:v>318</c:v>
                </c:pt>
                <c:pt idx="3">
                  <c:v>183</c:v>
                </c:pt>
                <c:pt idx="4">
                  <c:v>16</c:v>
                </c:pt>
                <c:pt idx="5">
                  <c:v>61</c:v>
                </c:pt>
                <c:pt idx="6">
                  <c:v>119</c:v>
                </c:pt>
                <c:pt idx="7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22-4B12-8CC0-EAD0DE8C1D1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22-4B12-8CC0-EAD0DE8C1D19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2-4B12-8CC0-EAD0DE8C1D19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22-4B12-8CC0-EAD0DE8C1D19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22-4B12-8CC0-EAD0DE8C1D19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39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22-4B12-8CC0-EAD0DE8C1D19}"/>
                </c:ext>
              </c:extLst>
            </c:dLbl>
            <c:dLbl>
              <c:idx val="5"/>
              <c:layout>
                <c:manualLayout>
                  <c:x val="8.1757303701524824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22-4B12-8CC0-EAD0DE8C1D19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22-4B12-8CC0-EAD0DE8C1D1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'ABR12'!$B$8:$B$15</c:f>
              <c:strCache>
                <c:ptCount val="8"/>
                <c:pt idx="0">
                  <c:v>1ª - Capital (**)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'ABR12'!$E$8:$E$15</c:f>
              <c:numCache>
                <c:formatCode>General</c:formatCode>
                <c:ptCount val="8"/>
                <c:pt idx="0">
                  <c:v>99</c:v>
                </c:pt>
                <c:pt idx="1">
                  <c:v>64</c:v>
                </c:pt>
                <c:pt idx="2">
                  <c:v>102</c:v>
                </c:pt>
                <c:pt idx="3">
                  <c:v>132</c:v>
                </c:pt>
                <c:pt idx="4">
                  <c:v>42</c:v>
                </c:pt>
                <c:pt idx="5">
                  <c:v>48</c:v>
                </c:pt>
                <c:pt idx="6">
                  <c:v>91</c:v>
                </c:pt>
                <c:pt idx="7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D22-4B12-8CC0-EAD0DE8C1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7056"/>
        <c:axId val="-741280320"/>
        <c:axId val="0"/>
      </c:bar3DChart>
      <c:catAx>
        <c:axId val="-7412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0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80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7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6286798609633253E-2"/>
          <c:y val="0.94219395150233087"/>
          <c:w val="0.94597520749095554"/>
          <c:h val="0.986971442002585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38" footer="0.49212598500000238"/>
    <c:pageSetup orientation="portrait" horizontalDpi="300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7018514578"/>
          <c:y val="3.05343361930504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775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24322894217736E-2"/>
                  <c:y val="-5.01523684956514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6B-4733-8820-FCEE4B3C142B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3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B-4733-8820-FCEE4B3C142B}"/>
                </c:ext>
              </c:extLst>
            </c:dLbl>
            <c:dLbl>
              <c:idx val="2"/>
              <c:layout>
                <c:manualLayout>
                  <c:x val="8.1964053558725722E-4"/>
                  <c:y val="-1.0794013343751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6B-4733-8820-FCEE4B3C142B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903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B-4733-8820-FCEE4B3C142B}"/>
                </c:ext>
              </c:extLst>
            </c:dLbl>
            <c:dLbl>
              <c:idx val="4"/>
              <c:layout>
                <c:manualLayout>
                  <c:x val="6.2997382336554804E-3"/>
                  <c:y val="8.01307600890480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6B-4733-8820-FCEE4B3C142B}"/>
                </c:ext>
              </c:extLst>
            </c:dLbl>
            <c:dLbl>
              <c:idx val="5"/>
              <c:layout>
                <c:manualLayout>
                  <c:x val="-3.7053779492518426E-3"/>
                  <c:y val="8.79656287571933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6B-4733-8820-FCEE4B3C142B}"/>
                </c:ext>
              </c:extLst>
            </c:dLbl>
            <c:dLbl>
              <c:idx val="6"/>
              <c:layout>
                <c:manualLayout>
                  <c:x val="6.7281309462485415E-4"/>
                  <c:y val="-7.173568952735882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6B-4733-8820-FCEE4B3C142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'MAI12 '!$B$8:$B$15</c:f>
              <c:strCache>
                <c:ptCount val="8"/>
                <c:pt idx="0">
                  <c:v>1ª - Capital (*)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(**)</c:v>
                </c:pt>
              </c:strCache>
            </c:strRef>
          </c:cat>
          <c:val>
            <c:numRef>
              <c:f>'MAI12 '!$D$8:$D$15</c:f>
              <c:numCache>
                <c:formatCode>General</c:formatCode>
                <c:ptCount val="8"/>
                <c:pt idx="0">
                  <c:v>275</c:v>
                </c:pt>
                <c:pt idx="1">
                  <c:v>36</c:v>
                </c:pt>
                <c:pt idx="2">
                  <c:v>316</c:v>
                </c:pt>
                <c:pt idx="3">
                  <c:v>253</c:v>
                </c:pt>
                <c:pt idx="4">
                  <c:v>318</c:v>
                </c:pt>
                <c:pt idx="5">
                  <c:v>112</c:v>
                </c:pt>
                <c:pt idx="6">
                  <c:v>61</c:v>
                </c:pt>
                <c:pt idx="7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6B-4733-8820-FCEE4B3C142B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6B-4733-8820-FCEE4B3C142B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6B-4733-8820-FCEE4B3C142B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6B-4733-8820-FCEE4B3C142B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6B-4733-8820-FCEE4B3C142B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40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6B-4733-8820-FCEE4B3C142B}"/>
                </c:ext>
              </c:extLst>
            </c:dLbl>
            <c:dLbl>
              <c:idx val="5"/>
              <c:layout>
                <c:manualLayout>
                  <c:x val="8.1757303701524859E-3"/>
                  <c:y val="-6.4656328505204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6B-4733-8820-FCEE4B3C142B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6B-4733-8820-FCEE4B3C142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'MAI12 '!$B$8:$B$15</c:f>
              <c:strCache>
                <c:ptCount val="8"/>
                <c:pt idx="0">
                  <c:v>1ª - Capital (*)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(**)</c:v>
                </c:pt>
              </c:strCache>
            </c:strRef>
          </c:cat>
          <c:val>
            <c:numRef>
              <c:f>'MAI12 '!$E$8:$E$15</c:f>
              <c:numCache>
                <c:formatCode>General</c:formatCode>
                <c:ptCount val="8"/>
                <c:pt idx="0">
                  <c:v>142</c:v>
                </c:pt>
                <c:pt idx="1">
                  <c:v>71</c:v>
                </c:pt>
                <c:pt idx="2">
                  <c:v>146</c:v>
                </c:pt>
                <c:pt idx="3">
                  <c:v>171</c:v>
                </c:pt>
                <c:pt idx="4">
                  <c:v>180</c:v>
                </c:pt>
                <c:pt idx="5">
                  <c:v>123</c:v>
                </c:pt>
                <c:pt idx="6">
                  <c:v>157</c:v>
                </c:pt>
                <c:pt idx="7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46B-4733-8820-FCEE4B3C1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83040"/>
        <c:axId val="-741281952"/>
        <c:axId val="0"/>
      </c:bar3DChart>
      <c:catAx>
        <c:axId val="-74128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1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81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3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4219395150233087"/>
          <c:w val="0.94766439668014468"/>
          <c:h val="0.986971442002585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54" footer="0.49212598500000254"/>
    <c:pageSetup orientation="portrait" horizontalDpi="300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7018514578"/>
          <c:y val="3.05343361930504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74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409634819269638E-2"/>
                  <c:y val="2.21011029690652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2F-4698-8B98-8D56D1F82C99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3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F-4698-8B98-8D56D1F82C99}"/>
                </c:ext>
              </c:extLst>
            </c:dLbl>
            <c:dLbl>
              <c:idx val="2"/>
              <c:layout>
                <c:manualLayout>
                  <c:x val="8.1964053558725722E-4"/>
                  <c:y val="-1.0794013343751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F-4698-8B98-8D56D1F82C99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90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F-4698-8B98-8D56D1F82C99}"/>
                </c:ext>
              </c:extLst>
            </c:dLbl>
            <c:dLbl>
              <c:idx val="4"/>
              <c:layout>
                <c:manualLayout>
                  <c:x val="-2.6195052390104781E-4"/>
                  <c:y val="-1.62088662327613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F-4698-8B98-8D56D1F82C99}"/>
                </c:ext>
              </c:extLst>
            </c:dLbl>
            <c:dLbl>
              <c:idx val="5"/>
              <c:layout>
                <c:manualLayout>
                  <c:x val="-3.7053779492518444E-3"/>
                  <c:y val="8.79656287571933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F-4698-8B98-8D56D1F82C99}"/>
                </c:ext>
              </c:extLst>
            </c:dLbl>
            <c:dLbl>
              <c:idx val="6"/>
              <c:layout>
                <c:manualLayout>
                  <c:x val="6.7281309462485415E-4"/>
                  <c:y val="-7.17356895273588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F-4698-8B98-8D56D1F82C9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'JUN12'!$B$8:$B$15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'JUN12'!$D$8:$D$15</c:f>
              <c:numCache>
                <c:formatCode>General</c:formatCode>
                <c:ptCount val="8"/>
                <c:pt idx="0">
                  <c:v>409</c:v>
                </c:pt>
                <c:pt idx="1">
                  <c:v>77</c:v>
                </c:pt>
                <c:pt idx="2">
                  <c:v>2</c:v>
                </c:pt>
                <c:pt idx="3">
                  <c:v>142</c:v>
                </c:pt>
                <c:pt idx="4">
                  <c:v>75</c:v>
                </c:pt>
                <c:pt idx="5">
                  <c:v>101</c:v>
                </c:pt>
                <c:pt idx="6">
                  <c:v>146</c:v>
                </c:pt>
                <c:pt idx="7">
                  <c:v>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2F-4698-8B98-8D56D1F82C9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F-4698-8B98-8D56D1F82C99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F-4698-8B98-8D56D1F82C99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2F-4698-8B98-8D56D1F82C99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2F-4698-8B98-8D56D1F82C99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40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2F-4698-8B98-8D56D1F82C99}"/>
                </c:ext>
              </c:extLst>
            </c:dLbl>
            <c:dLbl>
              <c:idx val="5"/>
              <c:layout>
                <c:manualLayout>
                  <c:x val="2.7860789054911444E-2"/>
                  <c:y val="3.16819140382018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2F-4698-8B98-8D56D1F82C99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2F-4698-8B98-8D56D1F82C99}"/>
                </c:ext>
              </c:extLst>
            </c:dLbl>
            <c:dLbl>
              <c:idx val="7"/>
              <c:layout>
                <c:manualLayout>
                  <c:x val="1.7497812773403325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2F-4698-8B98-8D56D1F82C9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'JUN12'!$B$8:$B$15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'JUN12'!$E$8:$E$15</c:f>
              <c:numCache>
                <c:formatCode>General</c:formatCode>
                <c:ptCount val="8"/>
                <c:pt idx="0">
                  <c:v>147</c:v>
                </c:pt>
                <c:pt idx="1">
                  <c:v>52</c:v>
                </c:pt>
                <c:pt idx="2">
                  <c:v>201</c:v>
                </c:pt>
                <c:pt idx="3">
                  <c:v>175</c:v>
                </c:pt>
                <c:pt idx="4">
                  <c:v>104</c:v>
                </c:pt>
                <c:pt idx="5">
                  <c:v>71</c:v>
                </c:pt>
                <c:pt idx="6">
                  <c:v>112</c:v>
                </c:pt>
                <c:pt idx="7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42F-4698-8B98-8D56D1F8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8144"/>
        <c:axId val="-741283584"/>
        <c:axId val="0"/>
      </c:bar3DChart>
      <c:catAx>
        <c:axId val="-74127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3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83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8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76" footer="0.49212598500000276"/>
    <c:pageSetup orientation="portrait" horizontalDpi="300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750035918407455E-3"/>
                  <c:y val="2.84196568087706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93-4029-BA89-679F9CDF63C5}"/>
                </c:ext>
              </c:extLst>
            </c:dLbl>
            <c:dLbl>
              <c:idx val="1"/>
              <c:layout>
                <c:manualLayout>
                  <c:x val="2.2316719755824809E-3"/>
                  <c:y val="8.36903249873820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93-4029-BA89-679F9CDF63C5}"/>
                </c:ext>
              </c:extLst>
            </c:dLbl>
            <c:dLbl>
              <c:idx val="2"/>
              <c:layout>
                <c:manualLayout>
                  <c:x val="3.0232786322270076E-3"/>
                  <c:y val="1.033752975280472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3-4029-BA89-679F9CDF63C5}"/>
                </c:ext>
              </c:extLst>
            </c:dLbl>
            <c:dLbl>
              <c:idx val="3"/>
              <c:layout>
                <c:manualLayout>
                  <c:x val="-2.7529269121733743E-3"/>
                  <c:y val="-3.28167350195953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93-4029-BA89-679F9CDF63C5}"/>
                </c:ext>
              </c:extLst>
            </c:dLbl>
            <c:dLbl>
              <c:idx val="4"/>
              <c:layout>
                <c:manualLayout>
                  <c:x val="3.3791336830559411E-3"/>
                  <c:y val="7.710950575624752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93-4029-BA89-679F9CDF63C5}"/>
                </c:ext>
              </c:extLst>
            </c:dLbl>
            <c:dLbl>
              <c:idx val="5"/>
              <c:layout>
                <c:manualLayout>
                  <c:x val="1.2074191660621875E-2"/>
                  <c:y val="-1.61734977493453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93-4029-BA89-679F9CDF63C5}"/>
                </c:ext>
              </c:extLst>
            </c:dLbl>
            <c:dLbl>
              <c:idx val="6"/>
              <c:layout>
                <c:manualLayout>
                  <c:x val="1.1638264843062834E-2"/>
                  <c:y val="-1.123210841975398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93-4029-BA89-679F9CDF63C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'JAN08'!$D$8:$D$14</c:f>
              <c:numCache>
                <c:formatCode>General</c:formatCode>
                <c:ptCount val="7"/>
                <c:pt idx="0">
                  <c:v>88</c:v>
                </c:pt>
                <c:pt idx="1">
                  <c:v>38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86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93-4029-BA89-679F9CDF63C5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551118026134601E-2"/>
                  <c:y val="-1.385295762602457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93-4029-BA89-679F9CDF63C5}"/>
                </c:ext>
              </c:extLst>
            </c:dLbl>
            <c:dLbl>
              <c:idx val="1"/>
              <c:layout>
                <c:manualLayout>
                  <c:x val="1.6402797781118517E-2"/>
                  <c:y val="-6.44443687313661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93-4029-BA89-679F9CDF63C5}"/>
                </c:ext>
              </c:extLst>
            </c:dLbl>
            <c:dLbl>
              <c:idx val="2"/>
              <c:layout>
                <c:manualLayout>
                  <c:x val="1.5469620035813203E-2"/>
                  <c:y val="-4.692640332254370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93-4029-BA89-679F9CDF63C5}"/>
                </c:ext>
              </c:extLst>
            </c:dLbl>
            <c:dLbl>
              <c:idx val="3"/>
              <c:layout>
                <c:manualLayout>
                  <c:x val="2.9612536750663231E-2"/>
                  <c:y val="-1.537967717498623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93-4029-BA89-679F9CDF63C5}"/>
                </c:ext>
              </c:extLst>
            </c:dLbl>
            <c:dLbl>
              <c:idx val="4"/>
              <c:layout>
                <c:manualLayout>
                  <c:x val="1.8388297257235307E-2"/>
                  <c:y val="-7.74607943017769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93-4029-BA89-679F9CDF63C5}"/>
                </c:ext>
              </c:extLst>
            </c:dLbl>
            <c:dLbl>
              <c:idx val="5"/>
              <c:layout>
                <c:manualLayout>
                  <c:x val="2.7970101868107587E-2"/>
                  <c:y val="5.292764268246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93-4029-BA89-679F9CDF63C5}"/>
                </c:ext>
              </c:extLst>
            </c:dLbl>
            <c:dLbl>
              <c:idx val="6"/>
              <c:layout>
                <c:manualLayout>
                  <c:x val="2.7982541901888522E-2"/>
                  <c:y val="-1.843311627290978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93-4029-BA89-679F9CDF63C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'JAN08'!$E$8:$E$14</c:f>
              <c:numCache>
                <c:formatCode>General</c:formatCode>
                <c:ptCount val="7"/>
                <c:pt idx="0">
                  <c:v>0</c:v>
                </c:pt>
                <c:pt idx="1">
                  <c:v>56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793-4029-BA89-679F9CDF6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42464"/>
        <c:axId val="-752234304"/>
        <c:axId val="0"/>
      </c:bar3DChart>
      <c:catAx>
        <c:axId val="-7522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4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34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658845853727744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3583882326916641E-2"/>
          <c:w val="0.62336067851989652"/>
          <c:h val="0.768786940861810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9955428407509901E-3"/>
                  <c:y val="1.909455877187080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EA-4D8A-BA58-FAFB9B4504A2}"/>
                </c:ext>
              </c:extLst>
            </c:dLbl>
            <c:dLbl>
              <c:idx val="1"/>
              <c:layout>
                <c:manualLayout>
                  <c:x val="7.9188863713766586E-3"/>
                  <c:y val="6.200320974558701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A-4D8A-BA58-FAFB9B4504A2}"/>
                </c:ext>
              </c:extLst>
            </c:dLbl>
            <c:dLbl>
              <c:idx val="2"/>
              <c:layout>
                <c:manualLayout>
                  <c:x val="8.5297194088675681E-3"/>
                  <c:y val="7.002458183965521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A-4D8A-BA58-FAFB9B4504A2}"/>
                </c:ext>
              </c:extLst>
            </c:dLbl>
            <c:dLbl>
              <c:idx val="3"/>
              <c:layout>
                <c:manualLayout>
                  <c:x val="1.1765401210061329E-2"/>
                  <c:y val="2.4696472058549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A-4D8A-BA58-FAFB9B4504A2}"/>
                </c:ext>
              </c:extLst>
            </c:dLbl>
            <c:dLbl>
              <c:idx val="4"/>
              <c:layout>
                <c:manualLayout>
                  <c:x val="1.1064068199550593E-2"/>
                  <c:y val="3.978578159239356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A-4D8A-BA58-FAFB9B4504A2}"/>
                </c:ext>
              </c:extLst>
            </c:dLbl>
            <c:dLbl>
              <c:idx val="5"/>
              <c:layout>
                <c:manualLayout>
                  <c:x val="1.167507345960817E-2"/>
                  <c:y val="6.62680874790563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A-4D8A-BA58-FAFB9B4504A2}"/>
                </c:ext>
              </c:extLst>
            </c:dLbl>
            <c:dLbl>
              <c:idx val="6"/>
              <c:layout>
                <c:manualLayout>
                  <c:x val="1.4910755260801932E-2"/>
                  <c:y val="8.7183291647926933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A-4D8A-BA58-FAFB9B4504A2}"/>
                </c:ext>
              </c:extLst>
            </c:dLbl>
            <c:dLbl>
              <c:idx val="7"/>
              <c:layout>
                <c:manualLayout>
                  <c:x val="1.347402726549583E-2"/>
                  <c:y val="9.238701090836406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A-4D8A-BA58-FAFB9B4504A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'1º_semestre_12'!$B$8:$B$15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 </c:v>
                </c:pt>
                <c:pt idx="6">
                  <c:v>7ª - Itajaí </c:v>
                </c:pt>
                <c:pt idx="7">
                  <c:v>8ª - Capital (*)</c:v>
                </c:pt>
              </c:strCache>
            </c:strRef>
          </c:cat>
          <c:val>
            <c:numRef>
              <c:f>'1º_semestre_12'!$D$8:$D$15</c:f>
              <c:numCache>
                <c:formatCode>General</c:formatCode>
                <c:ptCount val="8"/>
                <c:pt idx="0">
                  <c:v>936</c:v>
                </c:pt>
                <c:pt idx="1">
                  <c:v>486</c:v>
                </c:pt>
                <c:pt idx="2">
                  <c:v>641</c:v>
                </c:pt>
                <c:pt idx="3">
                  <c:v>983</c:v>
                </c:pt>
                <c:pt idx="4">
                  <c:v>653</c:v>
                </c:pt>
                <c:pt idx="5">
                  <c:v>545</c:v>
                </c:pt>
                <c:pt idx="6">
                  <c:v>640</c:v>
                </c:pt>
                <c:pt idx="7">
                  <c:v>1218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EA-4D8A-BA58-FAFB9B4504A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921453082860297E-2"/>
                  <c:y val="7.216758877727131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A-4D8A-BA58-FAFB9B4504A2}"/>
                </c:ext>
              </c:extLst>
            </c:dLbl>
            <c:dLbl>
              <c:idx val="1"/>
              <c:layout>
                <c:manualLayout>
                  <c:x val="9.2831052606449499E-3"/>
                  <c:y val="9.73137003359128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EA-4D8A-BA58-FAFB9B4504A2}"/>
                </c:ext>
              </c:extLst>
            </c:dLbl>
            <c:dLbl>
              <c:idx val="2"/>
              <c:layout>
                <c:manualLayout>
                  <c:x val="1.9080478414679948E-2"/>
                  <c:y val="7.465059366498213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EA-4D8A-BA58-FAFB9B4504A2}"/>
                </c:ext>
              </c:extLst>
            </c:dLbl>
            <c:dLbl>
              <c:idx val="3"/>
              <c:layout>
                <c:manualLayout>
                  <c:x val="1.5754468863032806E-2"/>
                  <c:y val="-8.554714794851826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EA-4D8A-BA58-FAFB9B4504A2}"/>
                </c:ext>
              </c:extLst>
            </c:dLbl>
            <c:dLbl>
              <c:idx val="4"/>
              <c:layout>
                <c:manualLayout>
                  <c:x val="1.6365301900523606E-2"/>
                  <c:y val="3.0318714522341116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EA-4D8A-BA58-FAFB9B4504A2}"/>
                </c:ext>
              </c:extLst>
            </c:dLbl>
            <c:dLbl>
              <c:idx val="5"/>
              <c:layout>
                <c:manualLayout>
                  <c:x val="1.5663968890012869E-2"/>
                  <c:y val="1.0355235835903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EA-4D8A-BA58-FAFB9B4504A2}"/>
                </c:ext>
              </c:extLst>
            </c:dLbl>
            <c:dLbl>
              <c:idx val="6"/>
              <c:layout>
                <c:manualLayout>
                  <c:x val="1.4962635879502242E-2"/>
                  <c:y val="1.026610013235623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EA-4D8A-BA58-FAFB9B4504A2}"/>
                </c:ext>
              </c:extLst>
            </c:dLbl>
            <c:dLbl>
              <c:idx val="7"/>
              <c:layout>
                <c:manualLayout>
                  <c:x val="1.6885979410127799E-2"/>
                  <c:y val="7.14026966661263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EA-4D8A-BA58-FAFB9B4504A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'1º_semestre_12'!$B$8:$B$15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 </c:v>
                </c:pt>
                <c:pt idx="6">
                  <c:v>7ª - Itajaí </c:v>
                </c:pt>
                <c:pt idx="7">
                  <c:v>8ª - Capital (*)</c:v>
                </c:pt>
              </c:strCache>
            </c:strRef>
          </c:cat>
          <c:val>
            <c:numRef>
              <c:f>'1º_semestre_12'!$E$8:$E$15</c:f>
              <c:numCache>
                <c:formatCode>General</c:formatCode>
                <c:ptCount val="8"/>
                <c:pt idx="0">
                  <c:v>657</c:v>
                </c:pt>
                <c:pt idx="1">
                  <c:v>334</c:v>
                </c:pt>
                <c:pt idx="2">
                  <c:v>505</c:v>
                </c:pt>
                <c:pt idx="3">
                  <c:v>733</c:v>
                </c:pt>
                <c:pt idx="4">
                  <c:v>402</c:v>
                </c:pt>
                <c:pt idx="5">
                  <c:v>505</c:v>
                </c:pt>
                <c:pt idx="6">
                  <c:v>514</c:v>
                </c:pt>
                <c:pt idx="7">
                  <c:v>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7EA-4D8A-BA58-FAFB9B450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2704"/>
        <c:axId val="-741279232"/>
        <c:axId val="0"/>
      </c:bar3DChart>
      <c:catAx>
        <c:axId val="-74127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9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79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2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76" footer="0.49212598500000276"/>
    <c:pageSetup orientation="portrait" horizontalDpi="300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238987018514578"/>
          <c:y val="3.05343361930504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0040053404539385"/>
          <c:y val="7.3282538350162602E-2"/>
          <c:w val="0.6742323097463272"/>
          <c:h val="0.74656585944228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409634819269642E-2"/>
                  <c:y val="2.210110296906529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6-45A5-B422-5117ECCB32B5}"/>
                </c:ext>
              </c:extLst>
            </c:dLbl>
            <c:dLbl>
              <c:idx val="1"/>
              <c:layout>
                <c:manualLayout>
                  <c:x val="-2.8294944440356642E-3"/>
                  <c:y val="3.28994557052113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C6-45A5-B422-5117ECCB32B5}"/>
                </c:ext>
              </c:extLst>
            </c:dLbl>
            <c:dLbl>
              <c:idx val="2"/>
              <c:layout>
                <c:manualLayout>
                  <c:x val="8.1964053558725722E-4"/>
                  <c:y val="-1.0794013343751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6-45A5-B422-5117ECCB32B5}"/>
                </c:ext>
              </c:extLst>
            </c:dLbl>
            <c:dLbl>
              <c:idx val="3"/>
              <c:layout>
                <c:manualLayout>
                  <c:x val="-1.2319663313113835E-2"/>
                  <c:y val="-1.69308534161690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6-45A5-B422-5117ECCB32B5}"/>
                </c:ext>
              </c:extLst>
            </c:dLbl>
            <c:dLbl>
              <c:idx val="4"/>
              <c:layout>
                <c:manualLayout>
                  <c:x val="-2.6195052390104792E-4"/>
                  <c:y val="-1.620886623276137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6-45A5-B422-5117ECCB32B5}"/>
                </c:ext>
              </c:extLst>
            </c:dLbl>
            <c:dLbl>
              <c:idx val="5"/>
              <c:layout>
                <c:manualLayout>
                  <c:x val="-3.7053779492518457E-3"/>
                  <c:y val="8.79656287571934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6-45A5-B422-5117ECCB32B5}"/>
                </c:ext>
              </c:extLst>
            </c:dLbl>
            <c:dLbl>
              <c:idx val="6"/>
              <c:layout>
                <c:manualLayout>
                  <c:x val="6.7281309462485415E-4"/>
                  <c:y val="-7.173568952735887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0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6-45A5-B422-5117ECCB32B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0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'JUL12'!$B$8:$B$15</c:f>
              <c:strCache>
                <c:ptCount val="8"/>
                <c:pt idx="0">
                  <c:v>1ª - Capital (*)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'JUL12'!$D$8:$D$15</c:f>
              <c:numCache>
                <c:formatCode>General</c:formatCode>
                <c:ptCount val="8"/>
                <c:pt idx="0">
                  <c:v>306</c:v>
                </c:pt>
                <c:pt idx="1">
                  <c:v>56</c:v>
                </c:pt>
                <c:pt idx="2">
                  <c:v>181</c:v>
                </c:pt>
                <c:pt idx="3">
                  <c:v>262</c:v>
                </c:pt>
                <c:pt idx="4">
                  <c:v>7</c:v>
                </c:pt>
                <c:pt idx="5">
                  <c:v>142</c:v>
                </c:pt>
                <c:pt idx="6">
                  <c:v>3</c:v>
                </c:pt>
                <c:pt idx="7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C6-45A5-B422-5117ECCB32B5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877120500124428E-2"/>
                  <c:y val="-1.45387560985739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C6-45A5-B422-5117ECCB32B5}"/>
                </c:ext>
              </c:extLst>
            </c:dLbl>
            <c:dLbl>
              <c:idx val="1"/>
              <c:layout>
                <c:manualLayout>
                  <c:x val="1.113470629255452E-2"/>
                  <c:y val="-3.52202503924959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6-45A5-B422-5117ECCB32B5}"/>
                </c:ext>
              </c:extLst>
            </c:dLbl>
            <c:dLbl>
              <c:idx val="2"/>
              <c:layout>
                <c:manualLayout>
                  <c:x val="1.7738086477508033E-2"/>
                  <c:y val="-5.0818850930572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C6-45A5-B422-5117ECCB32B5}"/>
                </c:ext>
              </c:extLst>
            </c:dLbl>
            <c:dLbl>
              <c:idx val="3"/>
              <c:layout>
                <c:manualLayout>
                  <c:x val="1.0231840178856148E-2"/>
                  <c:y val="-2.89626906323465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C6-45A5-B422-5117ECCB32B5}"/>
                </c:ext>
              </c:extLst>
            </c:dLbl>
            <c:dLbl>
              <c:idx val="4"/>
              <c:layout>
                <c:manualLayout>
                  <c:x val="2.0264114181988931E-2"/>
                  <c:y val="-7.80562997438840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C6-45A5-B422-5117ECCB32B5}"/>
                </c:ext>
              </c:extLst>
            </c:dLbl>
            <c:dLbl>
              <c:idx val="5"/>
              <c:layout>
                <c:manualLayout>
                  <c:x val="2.7860789054911444E-2"/>
                  <c:y val="3.16819140382018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C6-45A5-B422-5117ECCB32B5}"/>
                </c:ext>
              </c:extLst>
            </c:dLbl>
            <c:dLbl>
              <c:idx val="6"/>
              <c:layout>
                <c:manualLayout>
                  <c:x val="1.5355732402608594E-2"/>
                  <c:y val="-2.22627050130066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C6-45A5-B422-5117ECCB32B5}"/>
                </c:ext>
              </c:extLst>
            </c:dLbl>
            <c:dLbl>
              <c:idx val="7"/>
              <c:layout>
                <c:manualLayout>
                  <c:x val="1.749781277340332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C6-45A5-B422-5117ECCB32B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'JUL12'!$B$8:$B$15</c:f>
              <c:strCache>
                <c:ptCount val="8"/>
                <c:pt idx="0">
                  <c:v>1ª - Capital (*)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'JUL12'!$E$8:$E$15</c:f>
              <c:numCache>
                <c:formatCode>General</c:formatCode>
                <c:ptCount val="8"/>
                <c:pt idx="0">
                  <c:v>174</c:v>
                </c:pt>
                <c:pt idx="1">
                  <c:v>26</c:v>
                </c:pt>
                <c:pt idx="2">
                  <c:v>78</c:v>
                </c:pt>
                <c:pt idx="3">
                  <c:v>93</c:v>
                </c:pt>
                <c:pt idx="4">
                  <c:v>104</c:v>
                </c:pt>
                <c:pt idx="5">
                  <c:v>127</c:v>
                </c:pt>
                <c:pt idx="6">
                  <c:v>55</c:v>
                </c:pt>
                <c:pt idx="7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6C6-45A5-B422-5117ECCB3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81408"/>
        <c:axId val="-741274336"/>
        <c:axId val="0"/>
      </c:bar3DChart>
      <c:catAx>
        <c:axId val="-74128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4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74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1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93" footer="0.49212598500000293"/>
    <c:pageSetup orientation="portrait" horizontalDpi="300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9658845853727744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3583882326916641E-2"/>
          <c:w val="0.62336067851989652"/>
          <c:h val="0.768786940861810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8155015943627889E-3"/>
                  <c:y val="8.536766244734114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BB-4206-A47C-5432F9F46786}"/>
                </c:ext>
              </c:extLst>
            </c:dLbl>
            <c:dLbl>
              <c:idx val="1"/>
              <c:layout>
                <c:manualLayout>
                  <c:x val="2.6695332891038949E-3"/>
                  <c:y val="5.48745863911248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BB-4206-A47C-5432F9F46786}"/>
                </c:ext>
              </c:extLst>
            </c:dLbl>
            <c:dLbl>
              <c:idx val="2"/>
              <c:layout>
                <c:manualLayout>
                  <c:x val="4.5928768197295083E-3"/>
                  <c:y val="6.35332079567490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BB-4206-A47C-5432F9F46786}"/>
                </c:ext>
              </c:extLst>
            </c:dLbl>
            <c:dLbl>
              <c:idx val="3"/>
              <c:layout>
                <c:manualLayout>
                  <c:x val="3.8915438092187718E-3"/>
                  <c:y val="1.0911302412741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BB-4206-A47C-5432F9F46786}"/>
                </c:ext>
              </c:extLst>
            </c:dLbl>
            <c:dLbl>
              <c:idx val="4"/>
              <c:layout>
                <c:manualLayout>
                  <c:x val="7.1270533878460872E-3"/>
                  <c:y val="4.44341377235767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BB-4206-A47C-5432F9F46786}"/>
                </c:ext>
              </c:extLst>
            </c:dLbl>
            <c:dLbl>
              <c:idx val="5"/>
              <c:layout>
                <c:manualLayout>
                  <c:x val="1.1675073459608163E-2"/>
                  <c:y val="-5.093239026395394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BB-4206-A47C-5432F9F46786}"/>
                </c:ext>
              </c:extLst>
            </c:dLbl>
            <c:dLbl>
              <c:idx val="6"/>
              <c:layout>
                <c:manualLayout>
                  <c:x val="5.7243873668245031E-3"/>
                  <c:y val="-1.515311520569868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BB-4206-A47C-5432F9F46786}"/>
                </c:ext>
              </c:extLst>
            </c:dLbl>
            <c:dLbl>
              <c:idx val="7"/>
              <c:layout>
                <c:manualLayout>
                  <c:x val="-8.1003283493681529E-3"/>
                  <c:y val="7.17445910554667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BB-4206-A47C-5432F9F4678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'AGO12'!$D$8:$D$15</c:f>
              <c:numCache>
                <c:formatCode>General</c:formatCode>
                <c:ptCount val="8"/>
                <c:pt idx="0">
                  <c:v>145</c:v>
                </c:pt>
                <c:pt idx="1">
                  <c:v>164</c:v>
                </c:pt>
                <c:pt idx="2">
                  <c:v>215</c:v>
                </c:pt>
                <c:pt idx="3">
                  <c:v>143</c:v>
                </c:pt>
                <c:pt idx="4">
                  <c:v>246</c:v>
                </c:pt>
                <c:pt idx="5">
                  <c:v>208</c:v>
                </c:pt>
                <c:pt idx="6">
                  <c:v>319</c:v>
                </c:pt>
                <c:pt idx="7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9BB-4206-A47C-5432F9F4678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474234594510229E-3"/>
                  <c:y val="7.00019010437241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BB-4206-A47C-5432F9F46786}"/>
                </c:ext>
              </c:extLst>
            </c:dLbl>
            <c:dLbl>
              <c:idx val="1"/>
              <c:layout>
                <c:manualLayout>
                  <c:x val="1.0028661376873783E-2"/>
                  <c:y val="3.8009001700413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BB-4206-A47C-5432F9F46786}"/>
                </c:ext>
              </c:extLst>
            </c:dLbl>
            <c:dLbl>
              <c:idx val="2"/>
              <c:layout>
                <c:manualLayout>
                  <c:x val="1.6455801873543431E-2"/>
                  <c:y val="4.644895154265633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BB-4206-A47C-5432F9F46786}"/>
                </c:ext>
              </c:extLst>
            </c:dLbl>
            <c:dLbl>
              <c:idx val="3"/>
              <c:layout>
                <c:manualLayout>
                  <c:x val="1.7066807133600898E-2"/>
                  <c:y val="7.586082780378843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BB-4206-A47C-5432F9F46786}"/>
                </c:ext>
              </c:extLst>
            </c:dLbl>
            <c:dLbl>
              <c:idx val="4"/>
              <c:layout>
                <c:manualLayout>
                  <c:x val="1.7111030239318994E-2"/>
                  <c:y val="-1.51463398015471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BB-4206-A47C-5432F9F46786}"/>
                </c:ext>
              </c:extLst>
            </c:dLbl>
            <c:dLbl>
              <c:idx val="5"/>
              <c:layout>
                <c:manualLayout>
                  <c:x val="1.5663968890012869E-2"/>
                  <c:y val="-2.166738387340860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BB-4206-A47C-5432F9F46786}"/>
                </c:ext>
              </c:extLst>
            </c:dLbl>
            <c:dLbl>
              <c:idx val="6"/>
              <c:layout>
                <c:manualLayout>
                  <c:x val="2.0211988961774945E-2"/>
                  <c:y val="8.68094915991693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BB-4206-A47C-5432F9F46786}"/>
                </c:ext>
              </c:extLst>
            </c:dLbl>
            <c:dLbl>
              <c:idx val="7"/>
              <c:layout>
                <c:manualLayout>
                  <c:x val="-2.1171830436350198E-2"/>
                  <c:y val="5.2924515799372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BB-4206-A47C-5432F9F4678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'AGO12'!$E$8:$E$15</c:f>
              <c:numCache>
                <c:formatCode>General</c:formatCode>
                <c:ptCount val="8"/>
                <c:pt idx="0">
                  <c:v>230</c:v>
                </c:pt>
                <c:pt idx="1">
                  <c:v>54</c:v>
                </c:pt>
                <c:pt idx="2">
                  <c:v>148</c:v>
                </c:pt>
                <c:pt idx="3">
                  <c:v>151</c:v>
                </c:pt>
                <c:pt idx="4">
                  <c:v>53</c:v>
                </c:pt>
                <c:pt idx="5">
                  <c:v>144</c:v>
                </c:pt>
                <c:pt idx="6">
                  <c:v>102</c:v>
                </c:pt>
                <c:pt idx="7">
                  <c:v>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9BB-4206-A47C-5432F9F46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4880"/>
        <c:axId val="-741280864"/>
        <c:axId val="0"/>
      </c:bar3DChart>
      <c:catAx>
        <c:axId val="-74127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80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4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93" footer="0.49212598500000293"/>
    <c:pageSetup orientation="portrait" horizontalDpi="300" verticalDpi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0183780236929841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2138794092213984E-2"/>
          <c:w val="0.62336067851989652"/>
          <c:h val="0.7702320290965128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85280290463734E-3"/>
                  <c:y val="7.85881061329352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6D-49D8-92A5-1D9FCB001A14}"/>
                </c:ext>
              </c:extLst>
            </c:dLbl>
            <c:dLbl>
              <c:idx val="1"/>
              <c:layout>
                <c:manualLayout>
                  <c:x val="-8.4061161612144011E-3"/>
                  <c:y val="5.4440011339975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6D-49D8-92A5-1D9FCB001A14}"/>
                </c:ext>
              </c:extLst>
            </c:dLbl>
            <c:dLbl>
              <c:idx val="2"/>
              <c:layout>
                <c:manualLayout>
                  <c:x val="5.9052150902978223E-3"/>
                  <c:y val="9.138189810815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D-49D8-92A5-1D9FCB001A14}"/>
                </c:ext>
              </c:extLst>
            </c:dLbl>
            <c:dLbl>
              <c:idx val="3"/>
              <c:layout>
                <c:manualLayout>
                  <c:x val="9.1408968914915845E-3"/>
                  <c:y val="1.43775207664606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6D-49D8-92A5-1D9FCB001A14}"/>
                </c:ext>
              </c:extLst>
            </c:dLbl>
            <c:dLbl>
              <c:idx val="4"/>
              <c:layout>
                <c:manualLayout>
                  <c:x val="7.1270533878460872E-3"/>
                  <c:y val="3.73984091609717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D-49D8-92A5-1D9FCB001A14}"/>
                </c:ext>
              </c:extLst>
            </c:dLbl>
            <c:dLbl>
              <c:idx val="5"/>
              <c:layout>
                <c:manualLayout>
                  <c:x val="6.4257203773353507E-3"/>
                  <c:y val="1.288805432390889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6D-49D8-92A5-1D9FCB001A14}"/>
                </c:ext>
              </c:extLst>
            </c:dLbl>
            <c:dLbl>
              <c:idx val="6"/>
              <c:layout>
                <c:manualLayout>
                  <c:x val="-3.3037010506967264E-3"/>
                  <c:y val="6.256847114199859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6D-49D8-92A5-1D9FCB001A14}"/>
                </c:ext>
              </c:extLst>
            </c:dLbl>
            <c:dLbl>
              <c:idx val="7"/>
              <c:layout>
                <c:manualLayout>
                  <c:x val="-5.4756518082317461E-3"/>
                  <c:y val="7.126618363044538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6D-49D8-92A5-1D9FCB001A1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'SET12'!$D$8:$D$15</c:f>
              <c:numCache>
                <c:formatCode>General</c:formatCode>
                <c:ptCount val="8"/>
                <c:pt idx="0">
                  <c:v>214</c:v>
                </c:pt>
                <c:pt idx="1">
                  <c:v>17</c:v>
                </c:pt>
                <c:pt idx="2">
                  <c:v>315</c:v>
                </c:pt>
                <c:pt idx="3">
                  <c:v>165</c:v>
                </c:pt>
                <c:pt idx="4">
                  <c:v>274</c:v>
                </c:pt>
                <c:pt idx="5">
                  <c:v>166</c:v>
                </c:pt>
                <c:pt idx="6">
                  <c:v>7</c:v>
                </c:pt>
                <c:pt idx="7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6D-49D8-92A5-1D9FCB001A1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2337913534285E-2"/>
                  <c:y val="1.42667291875010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6D-49D8-92A5-1D9FCB001A14}"/>
                </c:ext>
              </c:extLst>
            </c:dLbl>
            <c:dLbl>
              <c:idx val="1"/>
              <c:layout>
                <c:manualLayout>
                  <c:x val="6.0916465651691745E-3"/>
                  <c:y val="9.13900194726071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6D-49D8-92A5-1D9FCB001A14}"/>
                </c:ext>
              </c:extLst>
            </c:dLbl>
            <c:dLbl>
              <c:idx val="2"/>
              <c:layout>
                <c:manualLayout>
                  <c:x val="9.8941105207024163E-3"/>
                  <c:y val="1.108404967401805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6D-49D8-92A5-1D9FCB001A14}"/>
                </c:ext>
              </c:extLst>
            </c:dLbl>
            <c:dLbl>
              <c:idx val="3"/>
              <c:layout>
                <c:manualLayout>
                  <c:x val="1.31297923218964E-2"/>
                  <c:y val="1.485903892693954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6D-49D8-92A5-1D9FCB001A14}"/>
                </c:ext>
              </c:extLst>
            </c:dLbl>
            <c:dLbl>
              <c:idx val="4"/>
              <c:layout>
                <c:manualLayout>
                  <c:x val="1.3174015427614386E-2"/>
                  <c:y val="7.2933539773008889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6D-49D8-92A5-1D9FCB001A14}"/>
                </c:ext>
              </c:extLst>
            </c:dLbl>
            <c:dLbl>
              <c:idx val="5"/>
              <c:layout>
                <c:manualLayout>
                  <c:x val="1.4351630619444665E-2"/>
                  <c:y val="1.506296120786151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6D-49D8-92A5-1D9FCB001A14}"/>
                </c:ext>
              </c:extLst>
            </c:dLbl>
            <c:dLbl>
              <c:idx val="6"/>
              <c:layout>
                <c:manualLayout>
                  <c:x val="4.4639297149563963E-3"/>
                  <c:y val="4.616261980656615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6D-49D8-92A5-1D9FCB001A14}"/>
                </c:ext>
              </c:extLst>
            </c:dLbl>
            <c:dLbl>
              <c:idx val="7"/>
              <c:layout>
                <c:manualLayout>
                  <c:x val="9.0119497867184716E-3"/>
                  <c:y val="6.2903972361096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6D-49D8-92A5-1D9FCB001A1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'SET12'!$E$8:$E$15</c:f>
              <c:numCache>
                <c:formatCode>General</c:formatCode>
                <c:ptCount val="8"/>
                <c:pt idx="0">
                  <c:v>205</c:v>
                </c:pt>
                <c:pt idx="1">
                  <c:v>38</c:v>
                </c:pt>
                <c:pt idx="2">
                  <c:v>118</c:v>
                </c:pt>
                <c:pt idx="3">
                  <c:v>163</c:v>
                </c:pt>
                <c:pt idx="4">
                  <c:v>97</c:v>
                </c:pt>
                <c:pt idx="5">
                  <c:v>126</c:v>
                </c:pt>
                <c:pt idx="6">
                  <c:v>101</c:v>
                </c:pt>
                <c:pt idx="7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76D-49D8-92A5-1D9FCB001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85760"/>
        <c:axId val="-741284128"/>
        <c:axId val="0"/>
      </c:bar3DChart>
      <c:catAx>
        <c:axId val="-74128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84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5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93" footer="0.49212598500000293"/>
    <c:pageSetup orientation="portrait" horizontalDpi="300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0708714620131944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2138794092213984E-2"/>
          <c:w val="0.62336067851989652"/>
          <c:h val="0.7702320290965128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585280290463734E-3"/>
                  <c:y val="-5.61176863863753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0-4EF8-B07A-2FBBF708E7F0}"/>
                </c:ext>
              </c:extLst>
            </c:dLbl>
            <c:dLbl>
              <c:idx val="1"/>
              <c:layout>
                <c:manualLayout>
                  <c:x val="7.9188863713766516E-3"/>
                  <c:y val="5.61150104666540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A0-4EF8-B07A-2FBBF708E7F0}"/>
                </c:ext>
              </c:extLst>
            </c:dLbl>
            <c:dLbl>
              <c:idx val="2"/>
              <c:layout>
                <c:manualLayout>
                  <c:x val="-3.8582683120191043E-3"/>
                  <c:y val="5.06199708990556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0-4EF8-B07A-2FBBF708E7F0}"/>
                </c:ext>
              </c:extLst>
            </c:dLbl>
            <c:dLbl>
              <c:idx val="3"/>
              <c:layout>
                <c:manualLayout>
                  <c:x val="1.176557343262799E-2"/>
                  <c:y val="6.318042423087000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0-4EF8-B07A-2FBBF708E7F0}"/>
                </c:ext>
              </c:extLst>
            </c:dLbl>
            <c:dLbl>
              <c:idx val="4"/>
              <c:layout>
                <c:manualLayout>
                  <c:x val="7.1270533878460872E-3"/>
                  <c:y val="2.19926236981518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0-4EF8-B07A-2FBBF708E7F0}"/>
                </c:ext>
              </c:extLst>
            </c:dLbl>
            <c:dLbl>
              <c:idx val="5"/>
              <c:layout>
                <c:manualLayout>
                  <c:x val="-8.010000598914881E-3"/>
                  <c:y val="1.08635840161489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0-4EF8-B07A-2FBBF708E7F0}"/>
                </c:ext>
              </c:extLst>
            </c:dLbl>
            <c:dLbl>
              <c:idx val="6"/>
              <c:layout>
                <c:manualLayout>
                  <c:x val="-4.038923812925645E-3"/>
                  <c:y val="1.20200311527769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0-4EF8-B07A-2FBBF708E7F0}"/>
                </c:ext>
              </c:extLst>
            </c:dLbl>
            <c:dLbl>
              <c:idx val="7"/>
              <c:layout>
                <c:manualLayout>
                  <c:x val="1.0860395446092683E-3"/>
                  <c:y val="1.766880790182871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0-4EF8-B07A-2FBBF708E7F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'OUT12'!$D$8:$D$15</c:f>
              <c:numCache>
                <c:formatCode>General</c:formatCode>
                <c:ptCount val="8"/>
                <c:pt idx="0">
                  <c:v>192</c:v>
                </c:pt>
                <c:pt idx="1">
                  <c:v>232</c:v>
                </c:pt>
                <c:pt idx="2">
                  <c:v>58</c:v>
                </c:pt>
                <c:pt idx="3">
                  <c:v>281</c:v>
                </c:pt>
                <c:pt idx="4">
                  <c:v>341</c:v>
                </c:pt>
                <c:pt idx="5">
                  <c:v>179</c:v>
                </c:pt>
                <c:pt idx="6">
                  <c:v>64</c:v>
                </c:pt>
                <c:pt idx="7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A0-4EF8-B07A-2FBBF708E7F0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9844382711556882E-3"/>
                  <c:y val="1.158685841344234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A0-4EF8-B07A-2FBBF708E7F0}"/>
                </c:ext>
              </c:extLst>
            </c:dLbl>
            <c:dLbl>
              <c:idx val="1"/>
              <c:layout>
                <c:manualLayout>
                  <c:x val="8.7163231063055804E-3"/>
                  <c:y val="8.71224040747049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A0-4EF8-B07A-2FBBF708E7F0}"/>
                </c:ext>
              </c:extLst>
            </c:dLbl>
            <c:dLbl>
              <c:idx val="2"/>
              <c:layout>
                <c:manualLayout>
                  <c:x val="9.8941105207024163E-3"/>
                  <c:y val="1.135145678465997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A0-4EF8-B07A-2FBBF708E7F0}"/>
                </c:ext>
              </c:extLst>
            </c:dLbl>
            <c:dLbl>
              <c:idx val="3"/>
              <c:layout>
                <c:manualLayout>
                  <c:x val="1.7066807133600898E-2"/>
                  <c:y val="6.98418659869248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A0-4EF8-B07A-2FBBF708E7F0}"/>
                </c:ext>
              </c:extLst>
            </c:dLbl>
            <c:dLbl>
              <c:idx val="4"/>
              <c:layout>
                <c:manualLayout>
                  <c:x val="1.3740625359387198E-2"/>
                  <c:y val="8.4167124634810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A0-4EF8-B07A-2FBBF708E7F0}"/>
                </c:ext>
              </c:extLst>
            </c:dLbl>
            <c:dLbl>
              <c:idx val="5"/>
              <c:layout>
                <c:manualLayout>
                  <c:x val="1.4351630619444665E-2"/>
                  <c:y val="5.85107332640533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A0-4EF8-B07A-2FBBF708E7F0}"/>
                </c:ext>
              </c:extLst>
            </c:dLbl>
            <c:dLbl>
              <c:idx val="6"/>
              <c:layout>
                <c:manualLayout>
                  <c:x val="1.1771177184026245E-2"/>
                  <c:y val="8.311319385432449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A0-4EF8-B07A-2FBBF708E7F0}"/>
                </c:ext>
              </c:extLst>
            </c:dLbl>
            <c:dLbl>
              <c:idx val="7"/>
              <c:layout>
                <c:manualLayout>
                  <c:x val="9.0119497867184716E-3"/>
                  <c:y val="9.07868598812896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A0-4EF8-B07A-2FBBF708E7F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'OUT12'!$E$8:$E$15</c:f>
              <c:numCache>
                <c:formatCode>General</c:formatCode>
                <c:ptCount val="8"/>
                <c:pt idx="0">
                  <c:v>204</c:v>
                </c:pt>
                <c:pt idx="1">
                  <c:v>80</c:v>
                </c:pt>
                <c:pt idx="2">
                  <c:v>112</c:v>
                </c:pt>
                <c:pt idx="3">
                  <c:v>210</c:v>
                </c:pt>
                <c:pt idx="4">
                  <c:v>113</c:v>
                </c:pt>
                <c:pt idx="5">
                  <c:v>203</c:v>
                </c:pt>
                <c:pt idx="6">
                  <c:v>89</c:v>
                </c:pt>
                <c:pt idx="7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A0-4EF8-B07A-2FBBF708E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5968"/>
        <c:axId val="-741279776"/>
        <c:axId val="0"/>
      </c:bar3DChart>
      <c:catAx>
        <c:axId val="-74127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79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5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93" footer="0.49212598500000293"/>
    <c:pageSetup orientation="portrait" horizontalDpi="300" verticalDpi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0708714620131944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2138794092213984E-2"/>
          <c:w val="0.62336067851989652"/>
          <c:h val="0.7702320290965128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7525164060674532E-3"/>
                  <c:y val="4.6145264071773614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85-46E6-913A-EBDC2D5CF11B}"/>
                </c:ext>
              </c:extLst>
            </c:dLbl>
            <c:dLbl>
              <c:idx val="1"/>
              <c:layout>
                <c:manualLayout>
                  <c:x val="-3.1567630789415889E-3"/>
                  <c:y val="7.283655782706291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85-46E6-913A-EBDC2D5CF11B}"/>
                </c:ext>
              </c:extLst>
            </c:dLbl>
            <c:dLbl>
              <c:idx val="2"/>
              <c:layout>
                <c:manualLayout>
                  <c:x val="3.2805385491613058E-3"/>
                  <c:y val="2.94416383612828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85-46E6-913A-EBDC2D5CF11B}"/>
                </c:ext>
              </c:extLst>
            </c:dLbl>
            <c:dLbl>
              <c:idx val="3"/>
              <c:layout>
                <c:manualLayout>
                  <c:x val="1.176557343262799E-2"/>
                  <c:y val="-6.716606315694078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85-46E6-913A-EBDC2D5CF11B}"/>
                </c:ext>
              </c:extLst>
            </c:dLbl>
            <c:dLbl>
              <c:idx val="4"/>
              <c:layout>
                <c:manualLayout>
                  <c:x val="7.1270533878460872E-3"/>
                  <c:y val="1.040500663842391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85-46E6-913A-EBDC2D5CF11B}"/>
                </c:ext>
              </c:extLst>
            </c:dLbl>
            <c:dLbl>
              <c:idx val="5"/>
              <c:layout>
                <c:manualLayout>
                  <c:x val="-1.7196368492892303E-2"/>
                  <c:y val="1.45814430473825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85-46E6-913A-EBDC2D5CF11B}"/>
                </c:ext>
              </c:extLst>
            </c:dLbl>
            <c:dLbl>
              <c:idx val="6"/>
              <c:layout>
                <c:manualLayout>
                  <c:x val="1.2104292693472774E-3"/>
                  <c:y val="-1.510556372228706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85-46E6-913A-EBDC2D5CF11B}"/>
                </c:ext>
              </c:extLst>
            </c:dLbl>
            <c:dLbl>
              <c:idx val="7"/>
              <c:layout>
                <c:manualLayout>
                  <c:x val="1.0860395446092683E-3"/>
                  <c:y val="1.858562616720427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85-46E6-913A-EBDC2D5CF11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'NOV12'!$D$8:$D$15</c:f>
              <c:numCache>
                <c:formatCode>General</c:formatCode>
                <c:ptCount val="8"/>
                <c:pt idx="0">
                  <c:v>153</c:v>
                </c:pt>
                <c:pt idx="1">
                  <c:v>73</c:v>
                </c:pt>
                <c:pt idx="2">
                  <c:v>227</c:v>
                </c:pt>
                <c:pt idx="3">
                  <c:v>146</c:v>
                </c:pt>
                <c:pt idx="4">
                  <c:v>319</c:v>
                </c:pt>
                <c:pt idx="5">
                  <c:v>128</c:v>
                </c:pt>
                <c:pt idx="6">
                  <c:v>89</c:v>
                </c:pt>
                <c:pt idx="7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85-46E6-913A-EBDC2D5CF11B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389444345263423E-3"/>
                  <c:y val="6.137587058917936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85-46E6-913A-EBDC2D5CF11B}"/>
                </c:ext>
              </c:extLst>
            </c:dLbl>
            <c:dLbl>
              <c:idx val="1"/>
              <c:layout>
                <c:manualLayout>
                  <c:x val="1.3965676188578448E-2"/>
                  <c:y val="1.067303624158607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85-46E6-913A-EBDC2D5CF11B}"/>
                </c:ext>
              </c:extLst>
            </c:dLbl>
            <c:dLbl>
              <c:idx val="2"/>
              <c:layout>
                <c:manualLayout>
                  <c:x val="1.5143463602975228E-2"/>
                  <c:y val="-4.52540717519843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85-46E6-913A-EBDC2D5CF11B}"/>
                </c:ext>
              </c:extLst>
            </c:dLbl>
            <c:dLbl>
              <c:idx val="3"/>
              <c:layout>
                <c:manualLayout>
                  <c:x val="1.7066807133600898E-2"/>
                  <c:y val="7.926655737895603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85-46E6-913A-EBDC2D5CF11B}"/>
                </c:ext>
              </c:extLst>
            </c:dLbl>
            <c:dLbl>
              <c:idx val="4"/>
              <c:layout>
                <c:manualLayout>
                  <c:x val="1.3174015427614386E-2"/>
                  <c:y val="2.28902056588283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85-46E6-913A-EBDC2D5CF11B}"/>
                </c:ext>
              </c:extLst>
            </c:dLbl>
            <c:dLbl>
              <c:idx val="5"/>
              <c:layout>
                <c:manualLayout>
                  <c:x val="3.8529244548989303E-3"/>
                  <c:y val="8.722332817864431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85-46E6-913A-EBDC2D5CF11B}"/>
                </c:ext>
              </c:extLst>
            </c:dLbl>
            <c:dLbl>
              <c:idx val="6"/>
              <c:layout>
                <c:manualLayout>
                  <c:x val="1.4395853725162651E-2"/>
                  <c:y val="-1.48546602215836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85-46E6-913A-EBDC2D5CF11B}"/>
                </c:ext>
              </c:extLst>
            </c:dLbl>
            <c:dLbl>
              <c:idx val="7"/>
              <c:layout>
                <c:manualLayout>
                  <c:x val="9.0119497867184716E-3"/>
                  <c:y val="7.15610339775501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85-46E6-913A-EBDC2D5CF11B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'NOV12'!$E$8:$E$15</c:f>
              <c:numCache>
                <c:formatCode>General</c:formatCode>
                <c:ptCount val="8"/>
                <c:pt idx="0">
                  <c:v>229</c:v>
                </c:pt>
                <c:pt idx="1">
                  <c:v>36</c:v>
                </c:pt>
                <c:pt idx="2">
                  <c:v>144</c:v>
                </c:pt>
                <c:pt idx="3">
                  <c:v>124</c:v>
                </c:pt>
                <c:pt idx="4">
                  <c:v>62</c:v>
                </c:pt>
                <c:pt idx="5">
                  <c:v>171</c:v>
                </c:pt>
                <c:pt idx="6">
                  <c:v>90</c:v>
                </c:pt>
                <c:pt idx="7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C85-46E6-913A-EBDC2D5CF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8688"/>
        <c:axId val="-741270528"/>
        <c:axId val="0"/>
      </c:bar3DChart>
      <c:catAx>
        <c:axId val="-74127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0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70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86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93" footer="0.49212598500000293"/>
    <c:pageSetup orientation="portrait" horizontalDpi="300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069370585751134E-2"/>
          <c:w val="0.62336067851989652"/>
          <c:h val="0.771677117331215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A-4D28-988A-A666482183DD}"/>
                </c:ext>
              </c:extLst>
            </c:dLbl>
            <c:dLbl>
              <c:idx val="1"/>
              <c:layout>
                <c:manualLayout>
                  <c:x val="7.8025173276301978E-4"/>
                  <c:y val="1.060350726416817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A-4D28-988A-A666482183DD}"/>
                </c:ext>
              </c:extLst>
            </c:dLbl>
            <c:dLbl>
              <c:idx val="2"/>
              <c:layout>
                <c:manualLayout>
                  <c:x val="9.842229902002321E-3"/>
                  <c:y val="7.74739634416937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A-4D28-988A-A666482183DD}"/>
                </c:ext>
              </c:extLst>
            </c:dLbl>
            <c:dLbl>
              <c:idx val="3"/>
              <c:layout>
                <c:manualLayout>
                  <c:x val="9.1408968914915845E-3"/>
                  <c:y val="2.99048613772960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A-4D28-988A-A666482183DD}"/>
                </c:ext>
              </c:extLst>
            </c:dLbl>
            <c:dLbl>
              <c:idx val="4"/>
              <c:layout>
                <c:manualLayout>
                  <c:x val="3.5998495340346444E-2"/>
                  <c:y val="2.741822158279019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A-4D28-988A-A666482183DD}"/>
                </c:ext>
              </c:extLst>
            </c:dLbl>
            <c:dLbl>
              <c:idx val="5"/>
              <c:layout>
                <c:manualLayout>
                  <c:x val="-5.9622673435513144E-3"/>
                  <c:y val="5.9690318616035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A-4D28-988A-A666482183DD}"/>
                </c:ext>
              </c:extLst>
            </c:dLbl>
            <c:dLbl>
              <c:idx val="6"/>
              <c:layout>
                <c:manualLayout>
                  <c:x val="7.7721206221882926E-3"/>
                  <c:y val="-8.28447245645762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9A-4D28-988A-A666482183D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9A-4D28-988A-A666482183D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'DEZ12'!$D$8:$D$15</c:f>
              <c:numCache>
                <c:formatCode>General</c:formatCode>
                <c:ptCount val="8"/>
                <c:pt idx="0">
                  <c:v>61</c:v>
                </c:pt>
                <c:pt idx="1">
                  <c:v>80</c:v>
                </c:pt>
                <c:pt idx="2">
                  <c:v>106</c:v>
                </c:pt>
                <c:pt idx="3">
                  <c:v>142</c:v>
                </c:pt>
                <c:pt idx="4">
                  <c:v>203</c:v>
                </c:pt>
                <c:pt idx="5">
                  <c:v>57</c:v>
                </c:pt>
                <c:pt idx="6">
                  <c:v>77</c:v>
                </c:pt>
                <c:pt idx="7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9A-4D28-988A-A666482183DD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389444345263423E-3"/>
                  <c:y val="1.100442674258852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9A-4D28-988A-A666482183DD}"/>
                </c:ext>
              </c:extLst>
            </c:dLbl>
            <c:dLbl>
              <c:idx val="1"/>
              <c:layout>
                <c:manualLayout>
                  <c:x val="1.6590352729714854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9A-4D28-988A-A666482183DD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40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9A-4D28-988A-A666482183DD}"/>
                </c:ext>
              </c:extLst>
            </c:dLbl>
            <c:dLbl>
              <c:idx val="3"/>
              <c:layout>
                <c:manualLayout>
                  <c:x val="1.9124701520397934E-2"/>
                  <c:y val="3.88367973605612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9A-4D28-988A-A666482183DD}"/>
                </c:ext>
              </c:extLst>
            </c:dLbl>
            <c:dLbl>
              <c:idx val="4"/>
              <c:layout>
                <c:manualLayout>
                  <c:x val="1.5798691968750903E-2"/>
                  <c:y val="9.161156637427659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9A-4D28-988A-A666482183DD}"/>
                </c:ext>
              </c:extLst>
            </c:dLbl>
            <c:dLbl>
              <c:idx val="5"/>
              <c:layout>
                <c:manualLayout>
                  <c:x val="7.2231571122641693E-3"/>
                  <c:y val="-7.06603012461746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9A-4D28-988A-A666482183DD}"/>
                </c:ext>
              </c:extLst>
            </c:dLbl>
            <c:dLbl>
              <c:idx val="6"/>
              <c:layout>
                <c:manualLayout>
                  <c:x val="1.4395853725162651E-2"/>
                  <c:y val="-8.071782199495645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9A-4D28-988A-A666482183DD}"/>
                </c:ext>
              </c:extLst>
            </c:dLbl>
            <c:dLbl>
              <c:idx val="7"/>
              <c:layout>
                <c:manualLayout>
                  <c:x val="9.7575059029474161E-3"/>
                  <c:y val="5.73609864872381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9A-4D28-988A-A666482183D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'DEZ12'!$B$8:$B$15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'DEZ12'!$E$8:$E$15</c:f>
              <c:numCache>
                <c:formatCode>General</c:formatCode>
                <c:ptCount val="8"/>
                <c:pt idx="0">
                  <c:v>162</c:v>
                </c:pt>
                <c:pt idx="1">
                  <c:v>30</c:v>
                </c:pt>
                <c:pt idx="2">
                  <c:v>30</c:v>
                </c:pt>
                <c:pt idx="3">
                  <c:v>72</c:v>
                </c:pt>
                <c:pt idx="4">
                  <c:v>43</c:v>
                </c:pt>
                <c:pt idx="5">
                  <c:v>90</c:v>
                </c:pt>
                <c:pt idx="6">
                  <c:v>32</c:v>
                </c:pt>
                <c:pt idx="7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79A-4D28-988A-A66648218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3792"/>
        <c:axId val="-741271616"/>
        <c:axId val="0"/>
      </c:bar3DChart>
      <c:catAx>
        <c:axId val="-74127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71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3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93" footer="0.49212598500000293"/>
    <c:pageSetup orientation="portrait" horizontalDpi="300" verticalDpi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0183780236929841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069370585751134E-2"/>
          <c:w val="0.62336067851989652"/>
          <c:h val="0.771677117331215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487911390863032E-2"/>
                  <c:y val="6.902338413679350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C1-41A2-BE07-9D17E3F3FDC2}"/>
                </c:ext>
              </c:extLst>
            </c:dLbl>
            <c:dLbl>
              <c:idx val="1"/>
              <c:layout>
                <c:manualLayout>
                  <c:x val="-1.267481522600714E-3"/>
                  <c:y val="4.68539177260370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1-41A2-BE07-9D17E3F3FDC2}"/>
                </c:ext>
              </c:extLst>
            </c:dLbl>
            <c:dLbl>
              <c:idx val="2"/>
              <c:layout>
                <c:manualLayout>
                  <c:x val="3.6055202198997647E-3"/>
                  <c:y val="-1.032570180071247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C1-41A2-BE07-9D17E3F3FDC2}"/>
                </c:ext>
              </c:extLst>
            </c:dLbl>
            <c:dLbl>
              <c:idx val="3"/>
              <c:layout>
                <c:manualLayout>
                  <c:x val="8.1535402916618396E-3"/>
                  <c:y val="-1.70601072978359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C1-41A2-BE07-9D17E3F3FDC2}"/>
                </c:ext>
              </c:extLst>
            </c:dLbl>
            <c:dLbl>
              <c:idx val="4"/>
              <c:layout>
                <c:manualLayout>
                  <c:x val="3.657543862611929E-2"/>
                  <c:y val="6.83662601212566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1-41A2-BE07-9D17E3F3FDC2}"/>
                </c:ext>
              </c:extLst>
            </c:dLbl>
            <c:dLbl>
              <c:idx val="5"/>
              <c:layout>
                <c:manualLayout>
                  <c:x val="7.7380586479034426E-3"/>
                  <c:y val="1.120412332465813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1-41A2-BE07-9D17E3F3FDC2}"/>
                </c:ext>
              </c:extLst>
            </c:dLbl>
            <c:dLbl>
              <c:idx val="6"/>
              <c:layout>
                <c:manualLayout>
                  <c:x val="7.0367256373928171E-3"/>
                  <c:y val="1.008363514591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1-41A2-BE07-9D17E3F3FDC2}"/>
                </c:ext>
              </c:extLst>
            </c:dLbl>
            <c:dLbl>
              <c:idx val="7"/>
              <c:layout>
                <c:manualLayout>
                  <c:x val="-4.1633135376635431E-3"/>
                  <c:y val="-9.26268183499856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1-41A2-BE07-9D17E3F3FDC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'2º_semestre_12'!$B$8:$B$15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 </c:v>
                </c:pt>
                <c:pt idx="6">
                  <c:v>7ª - Itajaí </c:v>
                </c:pt>
                <c:pt idx="7">
                  <c:v>8ª - Capital</c:v>
                </c:pt>
              </c:strCache>
            </c:strRef>
          </c:cat>
          <c:val>
            <c:numRef>
              <c:f>'2º_semestre_12'!$D$8:$D$15</c:f>
              <c:numCache>
                <c:formatCode>General</c:formatCode>
                <c:ptCount val="8"/>
                <c:pt idx="0">
                  <c:v>1071</c:v>
                </c:pt>
                <c:pt idx="1">
                  <c:v>622</c:v>
                </c:pt>
                <c:pt idx="2">
                  <c:v>1102</c:v>
                </c:pt>
                <c:pt idx="3">
                  <c:v>1139</c:v>
                </c:pt>
                <c:pt idx="4">
                  <c:v>1391</c:v>
                </c:pt>
                <c:pt idx="5">
                  <c:v>880</c:v>
                </c:pt>
                <c:pt idx="6">
                  <c:v>559</c:v>
                </c:pt>
                <c:pt idx="7">
                  <c:v>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C1-41A2-BE07-9D17E3F3FDC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6140333912236777E-3"/>
                  <c:y val="4.82645624835758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1-41A2-BE07-9D17E3F3FDC2}"/>
                </c:ext>
              </c:extLst>
            </c:dLbl>
            <c:dLbl>
              <c:idx val="1"/>
              <c:layout>
                <c:manualLayout>
                  <c:x val="1.0595443531213097E-2"/>
                  <c:y val="8.34357873611331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1-41A2-BE07-9D17E3F3FDC2}"/>
                </c:ext>
              </c:extLst>
            </c:dLbl>
            <c:dLbl>
              <c:idx val="2"/>
              <c:layout>
                <c:manualLayout>
                  <c:x val="1.6455801873543431E-2"/>
                  <c:y val="7.87881499539341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1-41A2-BE07-9D17E3F3FDC2}"/>
                </c:ext>
              </c:extLst>
            </c:dLbl>
            <c:dLbl>
              <c:idx val="3"/>
              <c:layout>
                <c:manualLayout>
                  <c:x val="1.5754468863032806E-2"/>
                  <c:y val="1.14334642494697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1-41A2-BE07-9D17E3F3FDC2}"/>
                </c:ext>
              </c:extLst>
            </c:dLbl>
            <c:dLbl>
              <c:idx val="4"/>
              <c:layout>
                <c:manualLayout>
                  <c:x val="1.2428287088818884E-2"/>
                  <c:y val="7.82141100726237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1-41A2-BE07-9D17E3F3FDC2}"/>
                </c:ext>
              </c:extLst>
            </c:dLbl>
            <c:dLbl>
              <c:idx val="5"/>
              <c:layout>
                <c:manualLayout>
                  <c:x val="1.8288645431149275E-2"/>
                  <c:y val="6.3890747863985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1-41A2-BE07-9D17E3F3FDC2}"/>
                </c:ext>
              </c:extLst>
            </c:dLbl>
            <c:dLbl>
              <c:idx val="6"/>
              <c:layout>
                <c:manualLayout>
                  <c:x val="1.6274974150070225E-2"/>
                  <c:y val="9.3110670937386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C1-41A2-BE07-9D17E3F3FDC2}"/>
                </c:ext>
              </c:extLst>
            </c:dLbl>
            <c:dLbl>
              <c:idx val="7"/>
              <c:layout>
                <c:manualLayout>
                  <c:x val="1.2203236259627588E-2"/>
                  <c:y val="3.03766133582318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C1-41A2-BE07-9D17E3F3FDC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'2º_semestre_12'!$B$8:$B$15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 </c:v>
                </c:pt>
                <c:pt idx="6">
                  <c:v>7ª - Itajaí </c:v>
                </c:pt>
                <c:pt idx="7">
                  <c:v>8ª - Capital</c:v>
                </c:pt>
              </c:strCache>
            </c:strRef>
          </c:cat>
          <c:val>
            <c:numRef>
              <c:f>'2º_semestre_12'!$E$8:$E$15</c:f>
              <c:numCache>
                <c:formatCode>General</c:formatCode>
                <c:ptCount val="8"/>
                <c:pt idx="0">
                  <c:v>1204</c:v>
                </c:pt>
                <c:pt idx="1">
                  <c:v>264</c:v>
                </c:pt>
                <c:pt idx="2">
                  <c:v>630</c:v>
                </c:pt>
                <c:pt idx="3">
                  <c:v>813</c:v>
                </c:pt>
                <c:pt idx="4">
                  <c:v>473</c:v>
                </c:pt>
                <c:pt idx="5">
                  <c:v>861</c:v>
                </c:pt>
                <c:pt idx="6">
                  <c:v>469</c:v>
                </c:pt>
                <c:pt idx="7">
                  <c:v>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AC1-41A2-BE07-9D17E3F3F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71072"/>
        <c:axId val="-741285216"/>
        <c:axId val="0"/>
      </c:bar3DChart>
      <c:catAx>
        <c:axId val="-74127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5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1285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71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76" footer="0.49212598500000276"/>
    <c:pageSetup orientation="portrait" horizontalDpi="300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382E-2"/>
          <c:w val="0.62336067851989685"/>
          <c:h val="0.7716771173312159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9F-45E9-ABDF-B8B94AF40C62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1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9F-45E9-ABDF-B8B94AF40C62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81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F-45E9-ABDF-B8B94AF40C62}"/>
                </c:ext>
              </c:extLst>
            </c:dLbl>
            <c:dLbl>
              <c:idx val="3"/>
              <c:layout>
                <c:manualLayout>
                  <c:x val="9.1408968914915845E-3"/>
                  <c:y val="2.99048613772960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9F-45E9-ABDF-B8B94AF40C62}"/>
                </c:ext>
              </c:extLst>
            </c:dLbl>
            <c:dLbl>
              <c:idx val="4"/>
              <c:layout>
                <c:manualLayout>
                  <c:x val="3.5998495340346437E-2"/>
                  <c:y val="2.741822158279020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9F-45E9-ABDF-B8B94AF40C62}"/>
                </c:ext>
              </c:extLst>
            </c:dLbl>
            <c:dLbl>
              <c:idx val="5"/>
              <c:layout>
                <c:manualLayout>
                  <c:x val="-5.9622673435513179E-3"/>
                  <c:y val="5.96903186160358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9F-45E9-ABDF-B8B94AF40C62}"/>
                </c:ext>
              </c:extLst>
            </c:dLbl>
            <c:dLbl>
              <c:idx val="6"/>
              <c:layout>
                <c:manualLayout>
                  <c:x val="7.7721206221882944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9F-45E9-ABDF-B8B94AF40C6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9F-45E9-ABDF-B8B94AF40C6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'JAN13'!$D$8:$D$15</c:f>
              <c:numCache>
                <c:formatCode>General</c:formatCode>
                <c:ptCount val="8"/>
                <c:pt idx="0">
                  <c:v>331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450</c:v>
                </c:pt>
                <c:pt idx="5">
                  <c:v>80</c:v>
                </c:pt>
                <c:pt idx="6">
                  <c:v>6</c:v>
                </c:pt>
                <c:pt idx="7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9F-45E9-ABDF-B8B94AF40C6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1389444345263436E-3"/>
                  <c:y val="1.1004426742588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9F-45E9-ABDF-B8B94AF40C62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9F-45E9-ABDF-B8B94AF40C62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4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9F-45E9-ABDF-B8B94AF40C62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4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9F-45E9-ABDF-B8B94AF40C62}"/>
                </c:ext>
              </c:extLst>
            </c:dLbl>
            <c:dLbl>
              <c:idx val="4"/>
              <c:layout>
                <c:manualLayout>
                  <c:x val="1.5798691968750903E-2"/>
                  <c:y val="9.16115663742766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9F-45E9-ABDF-B8B94AF40C62}"/>
                </c:ext>
              </c:extLst>
            </c:dLbl>
            <c:dLbl>
              <c:idx val="5"/>
              <c:layout>
                <c:manualLayout>
                  <c:x val="7.2231571122641728E-3"/>
                  <c:y val="-7.066030124617463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9F-45E9-ABDF-B8B94AF40C62}"/>
                </c:ext>
              </c:extLst>
            </c:dLbl>
            <c:dLbl>
              <c:idx val="6"/>
              <c:layout>
                <c:manualLayout>
                  <c:x val="1.4395853725162654E-2"/>
                  <c:y val="-8.07178219949565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9F-45E9-ABDF-B8B94AF40C62}"/>
                </c:ext>
              </c:extLst>
            </c:dLbl>
            <c:dLbl>
              <c:idx val="7"/>
              <c:layout>
                <c:manualLayout>
                  <c:x val="9.7575059029474213E-3"/>
                  <c:y val="5.73609864872381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9F-45E9-ABDF-B8B94AF40C6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'JAN13'!$E$8:$E$15</c:f>
              <c:numCache>
                <c:formatCode>General</c:formatCode>
                <c:ptCount val="8"/>
                <c:pt idx="0">
                  <c:v>3</c:v>
                </c:pt>
                <c:pt idx="1">
                  <c:v>0</c:v>
                </c:pt>
                <c:pt idx="2">
                  <c:v>40</c:v>
                </c:pt>
                <c:pt idx="3">
                  <c:v>0</c:v>
                </c:pt>
                <c:pt idx="4">
                  <c:v>77</c:v>
                </c:pt>
                <c:pt idx="5">
                  <c:v>45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49F-45E9-ABDF-B8B94AF40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1284672"/>
        <c:axId val="-748042544"/>
        <c:axId val="0"/>
      </c:bar3DChart>
      <c:catAx>
        <c:axId val="-74128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42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1284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4597609420444068E-2"/>
          <c:y val="0.93659693657695775"/>
          <c:w val="0.9442860183017662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15" footer="0.49212598500000315"/>
    <c:pageSetup orientation="portrait" horizontalDpi="300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417E-2"/>
          <c:w val="0.62336067851989718"/>
          <c:h val="0.7716771173312161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6C-4457-BB1E-F611008649DC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19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6C-4457-BB1E-F611008649DC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84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6C-4457-BB1E-F611008649DC}"/>
                </c:ext>
              </c:extLst>
            </c:dLbl>
            <c:dLbl>
              <c:idx val="3"/>
              <c:layout>
                <c:manualLayout>
                  <c:x val="9.1408968914915845E-3"/>
                  <c:y val="2.99048613772960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6C-4457-BB1E-F611008649DC}"/>
                </c:ext>
              </c:extLst>
            </c:dLbl>
            <c:dLbl>
              <c:idx val="4"/>
              <c:layout>
                <c:manualLayout>
                  <c:x val="3.5998495340346437E-2"/>
                  <c:y val="2.7418221582790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6C-4457-BB1E-F611008649DC}"/>
                </c:ext>
              </c:extLst>
            </c:dLbl>
            <c:dLbl>
              <c:idx val="5"/>
              <c:layout>
                <c:manualLayout>
                  <c:x val="-5.9622673435513213E-3"/>
                  <c:y val="5.969031861603588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6C-4457-BB1E-F611008649DC}"/>
                </c:ext>
              </c:extLst>
            </c:dLbl>
            <c:dLbl>
              <c:idx val="6"/>
              <c:layout>
                <c:manualLayout>
                  <c:x val="7.7721206221882961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6C-4457-BB1E-F611008649D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6C-4457-BB1E-F611008649D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'FEV13'!$D$8:$D$15</c:f>
              <c:numCache>
                <c:formatCode>General</c:formatCode>
                <c:ptCount val="8"/>
                <c:pt idx="0">
                  <c:v>196</c:v>
                </c:pt>
                <c:pt idx="1">
                  <c:v>167</c:v>
                </c:pt>
                <c:pt idx="2">
                  <c:v>126</c:v>
                </c:pt>
                <c:pt idx="3">
                  <c:v>199</c:v>
                </c:pt>
                <c:pt idx="4">
                  <c:v>349</c:v>
                </c:pt>
                <c:pt idx="5">
                  <c:v>65</c:v>
                </c:pt>
                <c:pt idx="6">
                  <c:v>78</c:v>
                </c:pt>
                <c:pt idx="7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6C-4457-BB1E-F611008649DC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7E-2"/>
                  <c:y val="1.100427836693819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6C-4457-BB1E-F611008649DC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6C-4457-BB1E-F611008649DC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6C-4457-BB1E-F611008649DC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6C-4457-BB1E-F611008649DC}"/>
                </c:ext>
              </c:extLst>
            </c:dLbl>
            <c:dLbl>
              <c:idx val="4"/>
              <c:layout>
                <c:manualLayout>
                  <c:x val="1.5798691968750903E-2"/>
                  <c:y val="9.161156637427676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6C-4457-BB1E-F611008649DC}"/>
                </c:ext>
              </c:extLst>
            </c:dLbl>
            <c:dLbl>
              <c:idx val="5"/>
              <c:layout>
                <c:manualLayout>
                  <c:x val="7.2231571122641771E-3"/>
                  <c:y val="-7.066030124617465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6C-4457-BB1E-F611008649DC}"/>
                </c:ext>
              </c:extLst>
            </c:dLbl>
            <c:dLbl>
              <c:idx val="6"/>
              <c:layout>
                <c:manualLayout>
                  <c:x val="1.4395853725162659E-2"/>
                  <c:y val="-8.071782199495657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6C-4457-BB1E-F611008649DC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20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6C-4457-BB1E-F611008649D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'FEV13'!$E$8:$E$15</c:f>
              <c:numCache>
                <c:formatCode>General</c:formatCode>
                <c:ptCount val="8"/>
                <c:pt idx="0">
                  <c:v>214</c:v>
                </c:pt>
                <c:pt idx="1">
                  <c:v>50</c:v>
                </c:pt>
                <c:pt idx="2">
                  <c:v>123</c:v>
                </c:pt>
                <c:pt idx="3">
                  <c:v>94</c:v>
                </c:pt>
                <c:pt idx="4">
                  <c:v>24</c:v>
                </c:pt>
                <c:pt idx="5">
                  <c:v>81</c:v>
                </c:pt>
                <c:pt idx="6">
                  <c:v>63</c:v>
                </c:pt>
                <c:pt idx="7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56C-4457-BB1E-F61100864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52336"/>
        <c:axId val="-748039824"/>
        <c:axId val="0"/>
      </c:bar3DChart>
      <c:catAx>
        <c:axId val="-74805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39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39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52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4597609420444068E-2"/>
          <c:y val="0.93659693657695775"/>
          <c:w val="0.9442860183017662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37" footer="0.49212598500000337"/>
    <c:pageSetup orientation="portrait" horizontalDpi="300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3376679921698751"/>
          <c:y val="2.94985073430706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194834101373722"/>
          <c:y val="0.12831876889571942"/>
          <c:w val="0.82467689353609519"/>
          <c:h val="0.6445437012348204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379875918311765E-3"/>
                  <c:y val="3.846876004447163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D5-48EF-8A06-AC7D04518C8E}"/>
                </c:ext>
              </c:extLst>
            </c:dLbl>
            <c:dLbl>
              <c:idx val="1"/>
              <c:layout>
                <c:manualLayout>
                  <c:x val="2.0532859721678451E-3"/>
                  <c:y val="1.608954074849006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D5-48EF-8A06-AC7D04518C8E}"/>
                </c:ext>
              </c:extLst>
            </c:dLbl>
            <c:dLbl>
              <c:idx val="2"/>
              <c:layout>
                <c:manualLayout>
                  <c:x val="3.8991101352432588E-3"/>
                  <c:y val="-1.14462695317263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D5-48EF-8A06-AC7D04518C8E}"/>
                </c:ext>
              </c:extLst>
            </c:dLbl>
            <c:dLbl>
              <c:idx val="3"/>
              <c:layout>
                <c:manualLayout>
                  <c:x val="-2.1804065618129058E-3"/>
                  <c:y val="-1.50970093800905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5-48EF-8A06-AC7D04518C8E}"/>
                </c:ext>
              </c:extLst>
            </c:dLbl>
            <c:dLbl>
              <c:idx val="4"/>
              <c:layout>
                <c:manualLayout>
                  <c:x val="4.86023267865523E-3"/>
                  <c:y val="7.387792390970784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D5-48EF-8A06-AC7D04518C8E}"/>
                </c:ext>
              </c:extLst>
            </c:dLbl>
            <c:dLbl>
              <c:idx val="5"/>
              <c:layout>
                <c:manualLayout>
                  <c:x val="1.183422758048158E-2"/>
                  <c:y val="-1.38522645328935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D5-48EF-8A06-AC7D04518C8E}"/>
                </c:ext>
              </c:extLst>
            </c:dLbl>
            <c:dLbl>
              <c:idx val="6"/>
              <c:layout>
                <c:manualLayout>
                  <c:x val="1.2314874068808244E-2"/>
                  <c:y val="-4.42380553743075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D5-48EF-8A06-AC7D04518C8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'FEV08'!$D$8:$D$14</c:f>
              <c:numCache>
                <c:formatCode>General</c:formatCode>
                <c:ptCount val="7"/>
                <c:pt idx="0">
                  <c:v>51</c:v>
                </c:pt>
                <c:pt idx="1">
                  <c:v>178</c:v>
                </c:pt>
                <c:pt idx="2">
                  <c:v>42</c:v>
                </c:pt>
                <c:pt idx="3">
                  <c:v>159</c:v>
                </c:pt>
                <c:pt idx="4">
                  <c:v>76</c:v>
                </c:pt>
                <c:pt idx="5">
                  <c:v>51</c:v>
                </c:pt>
                <c:pt idx="6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5D5-48EF-8A06-AC7D04518C8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5082873673896E-2"/>
                  <c:y val="1.07428044216966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D5-48EF-8A06-AC7D04518C8E}"/>
                </c:ext>
              </c:extLst>
            </c:dLbl>
            <c:dLbl>
              <c:idx val="1"/>
              <c:layout>
                <c:manualLayout>
                  <c:x val="1.80582493061568E-2"/>
                  <c:y val="-6.357392217514102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D5-48EF-8A06-AC7D04518C8E}"/>
                </c:ext>
              </c:extLst>
            </c:dLbl>
            <c:dLbl>
              <c:idx val="2"/>
              <c:layout>
                <c:manualLayout>
                  <c:x val="1.5941317822545802E-2"/>
                  <c:y val="4.851168736955372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D5-48EF-8A06-AC7D04518C8E}"/>
                </c:ext>
              </c:extLst>
            </c:dLbl>
            <c:dLbl>
              <c:idx val="3"/>
              <c:layout>
                <c:manualLayout>
                  <c:x val="2.8110298235006066E-2"/>
                  <c:y val="-7.77185319783873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D5-48EF-8A06-AC7D04518C8E}"/>
                </c:ext>
              </c:extLst>
            </c:dLbl>
            <c:dLbl>
              <c:idx val="4"/>
              <c:layout>
                <c:manualLayout>
                  <c:x val="1.8201144135305984E-2"/>
                  <c:y val="8.1617282844196888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D5-48EF-8A06-AC7D04518C8E}"/>
                </c:ext>
              </c:extLst>
            </c:dLbl>
            <c:dLbl>
              <c:idx val="5"/>
              <c:layout>
                <c:manualLayout>
                  <c:x val="2.7772717009069938E-2"/>
                  <c:y val="-9.3978088342515777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D5-48EF-8A06-AC7D04518C8E}"/>
                </c:ext>
              </c:extLst>
            </c:dLbl>
            <c:dLbl>
              <c:idx val="6"/>
              <c:layout>
                <c:manualLayout>
                  <c:x val="2.6954489294807371E-2"/>
                  <c:y val="-1.08986385515251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D5-48EF-8A06-AC7D04518C8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'FEV08'!$E$8:$E$14</c:f>
              <c:numCache>
                <c:formatCode>General</c:formatCode>
                <c:ptCount val="7"/>
                <c:pt idx="0">
                  <c:v>252</c:v>
                </c:pt>
                <c:pt idx="1">
                  <c:v>40</c:v>
                </c:pt>
                <c:pt idx="2">
                  <c:v>15</c:v>
                </c:pt>
                <c:pt idx="3">
                  <c:v>80</c:v>
                </c:pt>
                <c:pt idx="4">
                  <c:v>29</c:v>
                </c:pt>
                <c:pt idx="5">
                  <c:v>87</c:v>
                </c:pt>
                <c:pt idx="6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5D5-48EF-8A06-AC7D04518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34848"/>
        <c:axId val="-752233216"/>
        <c:axId val="0"/>
      </c:bar3DChart>
      <c:catAx>
        <c:axId val="-75223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33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4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1706054301740711"/>
          <c:y val="0.94086994850834493"/>
          <c:w val="0.94484519702595704"/>
          <c:h val="0.986672877722345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451E-2"/>
          <c:w val="0.62336067851989763"/>
          <c:h val="0.7716771173312163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E8-4683-8E56-EE6A1510F504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0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E8-4683-8E56-EE6A1510F504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8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E8-4683-8E56-EE6A1510F504}"/>
                </c:ext>
              </c:extLst>
            </c:dLbl>
            <c:dLbl>
              <c:idx val="3"/>
              <c:layout>
                <c:manualLayout>
                  <c:x val="9.1408968914915845E-3"/>
                  <c:y val="2.99048613772960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E8-4683-8E56-EE6A1510F504}"/>
                </c:ext>
              </c:extLst>
            </c:dLbl>
            <c:dLbl>
              <c:idx val="4"/>
              <c:layout>
                <c:manualLayout>
                  <c:x val="3.5998495340346437E-2"/>
                  <c:y val="2.7418221582790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E8-4683-8E56-EE6A1510F504}"/>
                </c:ext>
              </c:extLst>
            </c:dLbl>
            <c:dLbl>
              <c:idx val="5"/>
              <c:layout>
                <c:manualLayout>
                  <c:x val="-5.9622673435513248E-3"/>
                  <c:y val="5.96903186160358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E8-4683-8E56-EE6A1510F504}"/>
                </c:ext>
              </c:extLst>
            </c:dLbl>
            <c:dLbl>
              <c:idx val="6"/>
              <c:layout>
                <c:manualLayout>
                  <c:x val="7.7721206221882978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E8-4683-8E56-EE6A1510F50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E8-4683-8E56-EE6A1510F50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'MAR13'!$D$8:$D$15</c:f>
              <c:numCache>
                <c:formatCode>General</c:formatCode>
                <c:ptCount val="8"/>
                <c:pt idx="0">
                  <c:v>176</c:v>
                </c:pt>
                <c:pt idx="1">
                  <c:v>42</c:v>
                </c:pt>
                <c:pt idx="2">
                  <c:v>0</c:v>
                </c:pt>
                <c:pt idx="3">
                  <c:v>113</c:v>
                </c:pt>
                <c:pt idx="4">
                  <c:v>283</c:v>
                </c:pt>
                <c:pt idx="5">
                  <c:v>138</c:v>
                </c:pt>
                <c:pt idx="6">
                  <c:v>146</c:v>
                </c:pt>
                <c:pt idx="7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3E8-4683-8E56-EE6A1510F50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0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E8-4683-8E56-EE6A1510F504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E8-4683-8E56-EE6A1510F504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55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E8-4683-8E56-EE6A1510F504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5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8-4683-8E56-EE6A1510F504}"/>
                </c:ext>
              </c:extLst>
            </c:dLbl>
            <c:dLbl>
              <c:idx val="4"/>
              <c:layout>
                <c:manualLayout>
                  <c:x val="1.5798691968750903E-2"/>
                  <c:y val="9.1611566374276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E8-4683-8E56-EE6A1510F504}"/>
                </c:ext>
              </c:extLst>
            </c:dLbl>
            <c:dLbl>
              <c:idx val="5"/>
              <c:layout>
                <c:manualLayout>
                  <c:x val="7.2231571122641806E-3"/>
                  <c:y val="-7.066030124617468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8-4683-8E56-EE6A1510F50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E8-4683-8E56-EE6A1510F504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2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E8-4683-8E56-EE6A1510F50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'MAR13'!$E$8:$E$15</c:f>
              <c:numCache>
                <c:formatCode>General</c:formatCode>
                <c:ptCount val="8"/>
                <c:pt idx="0">
                  <c:v>164</c:v>
                </c:pt>
                <c:pt idx="1">
                  <c:v>27</c:v>
                </c:pt>
                <c:pt idx="2">
                  <c:v>133</c:v>
                </c:pt>
                <c:pt idx="3">
                  <c:v>170</c:v>
                </c:pt>
                <c:pt idx="4">
                  <c:v>98</c:v>
                </c:pt>
                <c:pt idx="5">
                  <c:v>6</c:v>
                </c:pt>
                <c:pt idx="6">
                  <c:v>55</c:v>
                </c:pt>
                <c:pt idx="7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3E8-4683-8E56-EE6A1510F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8528"/>
        <c:axId val="-748051792"/>
        <c:axId val="0"/>
      </c:bar3DChart>
      <c:catAx>
        <c:axId val="-74804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51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5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8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4597609420444068E-2"/>
          <c:y val="0.93659693657695775"/>
          <c:w val="0.9442860183017662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54" footer="0.49212598500000354"/>
    <c:pageSetup orientation="portrait" horizontalDpi="300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486E-2"/>
          <c:w val="0.62336067851989785"/>
          <c:h val="0.77167711733121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9B-41BC-BF73-7673D45281BA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1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9B-41BC-BF73-7673D45281BA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0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9B-41BC-BF73-7673D45281BA}"/>
                </c:ext>
              </c:extLst>
            </c:dLbl>
            <c:dLbl>
              <c:idx val="3"/>
              <c:layout>
                <c:manualLayout>
                  <c:x val="9.1408968914915845E-3"/>
                  <c:y val="2.99048613772960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9B-41BC-BF73-7673D45281BA}"/>
                </c:ext>
              </c:extLst>
            </c:dLbl>
            <c:dLbl>
              <c:idx val="4"/>
              <c:layout>
                <c:manualLayout>
                  <c:x val="3.5998495340346437E-2"/>
                  <c:y val="2.7418221582790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9B-41BC-BF73-7673D45281BA}"/>
                </c:ext>
              </c:extLst>
            </c:dLbl>
            <c:dLbl>
              <c:idx val="5"/>
              <c:layout>
                <c:manualLayout>
                  <c:x val="-5.9622673435513291E-3"/>
                  <c:y val="5.96903186160358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9B-41BC-BF73-7673D45281BA}"/>
                </c:ext>
              </c:extLst>
            </c:dLbl>
            <c:dLbl>
              <c:idx val="6"/>
              <c:layout>
                <c:manualLayout>
                  <c:x val="7.7721206221882996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9B-41BC-BF73-7673D45281BA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9B-41BC-BF73-7673D45281B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 (*)</c:v>
                </c:pt>
                <c:pt idx="6">
                  <c:v>7ª - Itajaí</c:v>
                </c:pt>
                <c:pt idx="7">
                  <c:v>8ª - Capital (**)</c:v>
                </c:pt>
              </c:strCache>
            </c:strRef>
          </c:cat>
          <c:val>
            <c:numRef>
              <c:f>'ABR13'!$D$8:$D$15</c:f>
              <c:numCache>
                <c:formatCode>General</c:formatCode>
                <c:ptCount val="8"/>
                <c:pt idx="0">
                  <c:v>567</c:v>
                </c:pt>
                <c:pt idx="1">
                  <c:v>126</c:v>
                </c:pt>
                <c:pt idx="2">
                  <c:v>424</c:v>
                </c:pt>
                <c:pt idx="3">
                  <c:v>48</c:v>
                </c:pt>
                <c:pt idx="4">
                  <c:v>401</c:v>
                </c:pt>
                <c:pt idx="5">
                  <c:v>163</c:v>
                </c:pt>
                <c:pt idx="6">
                  <c:v>72</c:v>
                </c:pt>
                <c:pt idx="7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9B-41BC-BF73-7673D45281BA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1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9B-41BC-BF73-7673D45281BA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9B-41BC-BF73-7673D45281BA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5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9B-41BC-BF73-7673D45281BA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7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9B-41BC-BF73-7673D45281BA}"/>
                </c:ext>
              </c:extLst>
            </c:dLbl>
            <c:dLbl>
              <c:idx val="4"/>
              <c:layout>
                <c:manualLayout>
                  <c:x val="1.5798691968750903E-2"/>
                  <c:y val="9.16115663742768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9B-41BC-BF73-7673D45281BA}"/>
                </c:ext>
              </c:extLst>
            </c:dLbl>
            <c:dLbl>
              <c:idx val="5"/>
              <c:layout>
                <c:manualLayout>
                  <c:x val="7.2231571122641841E-3"/>
                  <c:y val="-7.06603012461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9B-41BC-BF73-7673D45281BA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6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9B-41BC-BF73-7673D45281BA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0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9B-41BC-BF73-7673D45281BA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 (*)</c:v>
                </c:pt>
                <c:pt idx="6">
                  <c:v>7ª - Itajaí</c:v>
                </c:pt>
                <c:pt idx="7">
                  <c:v>8ª - Capital (**)</c:v>
                </c:pt>
              </c:strCache>
            </c:strRef>
          </c:cat>
          <c:val>
            <c:numRef>
              <c:f>'ABR13'!$E$8:$E$15</c:f>
              <c:numCache>
                <c:formatCode>General</c:formatCode>
                <c:ptCount val="8"/>
                <c:pt idx="0">
                  <c:v>200</c:v>
                </c:pt>
                <c:pt idx="1">
                  <c:v>36</c:v>
                </c:pt>
                <c:pt idx="2">
                  <c:v>177</c:v>
                </c:pt>
                <c:pt idx="3">
                  <c:v>150</c:v>
                </c:pt>
                <c:pt idx="4">
                  <c:v>99</c:v>
                </c:pt>
                <c:pt idx="5">
                  <c:v>216</c:v>
                </c:pt>
                <c:pt idx="6">
                  <c:v>49</c:v>
                </c:pt>
                <c:pt idx="7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49B-41BC-BF73-7673D452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7984"/>
        <c:axId val="-748046896"/>
        <c:axId val="0"/>
      </c:bar3DChart>
      <c:catAx>
        <c:axId val="-74804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6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46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7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2908242888557854E-2"/>
          <c:y val="0.93659693657695775"/>
          <c:w val="0.94259665176988006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76" footer="0.49212598500000376"/>
    <c:pageSetup orientation="portrait" horizontalDpi="300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B9-47E8-8B78-33ED94607D0D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B9-47E8-8B78-33ED94607D0D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B9-47E8-8B78-33ED94607D0D}"/>
                </c:ext>
              </c:extLst>
            </c:dLbl>
            <c:dLbl>
              <c:idx val="3"/>
              <c:layout>
                <c:manualLayout>
                  <c:x val="9.1408968914915845E-3"/>
                  <c:y val="2.99048613772960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B9-47E8-8B78-33ED94607D0D}"/>
                </c:ext>
              </c:extLst>
            </c:dLbl>
            <c:dLbl>
              <c:idx val="4"/>
              <c:layout>
                <c:manualLayout>
                  <c:x val="3.5998495340346437E-2"/>
                  <c:y val="2.7418221582790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9-47E8-8B78-33ED94607D0D}"/>
                </c:ext>
              </c:extLst>
            </c:dLbl>
            <c:dLbl>
              <c:idx val="5"/>
              <c:layout>
                <c:manualLayout>
                  <c:x val="-5.9622673435513326E-3"/>
                  <c:y val="5.96903186160358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B9-47E8-8B78-33ED94607D0D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B9-47E8-8B78-33ED94607D0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B9-47E8-8B78-33ED94607D0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(*)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(**)</c:v>
                </c:pt>
              </c:strCache>
            </c:strRef>
          </c:cat>
          <c:val>
            <c:numRef>
              <c:f>'MAI13'!$D$8:$D$15</c:f>
              <c:numCache>
                <c:formatCode>General</c:formatCode>
                <c:ptCount val="8"/>
                <c:pt idx="0">
                  <c:v>389</c:v>
                </c:pt>
                <c:pt idx="1">
                  <c:v>140</c:v>
                </c:pt>
                <c:pt idx="2">
                  <c:v>258</c:v>
                </c:pt>
                <c:pt idx="3">
                  <c:v>3</c:v>
                </c:pt>
                <c:pt idx="4">
                  <c:v>169</c:v>
                </c:pt>
                <c:pt idx="5">
                  <c:v>170</c:v>
                </c:pt>
                <c:pt idx="6">
                  <c:v>87</c:v>
                </c:pt>
                <c:pt idx="7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B9-47E8-8B78-33ED94607D0D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B9-47E8-8B78-33ED94607D0D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B9-47E8-8B78-33ED94607D0D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B9-47E8-8B78-33ED94607D0D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B9-47E8-8B78-33ED94607D0D}"/>
                </c:ext>
              </c:extLst>
            </c:dLbl>
            <c:dLbl>
              <c:idx val="4"/>
              <c:layout>
                <c:manualLayout>
                  <c:x val="1.5798691968750903E-2"/>
                  <c:y val="9.16115663742769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B9-47E8-8B78-33ED94607D0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B9-47E8-8B78-33ED94607D0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B9-47E8-8B78-33ED94607D0D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B9-47E8-8B78-33ED94607D0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(*)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(**)</c:v>
                </c:pt>
              </c:strCache>
            </c:strRef>
          </c:cat>
          <c:val>
            <c:numRef>
              <c:f>'MAI13'!$E$8:$E$15</c:f>
              <c:numCache>
                <c:formatCode>General</c:formatCode>
                <c:ptCount val="8"/>
                <c:pt idx="0">
                  <c:v>174</c:v>
                </c:pt>
                <c:pt idx="1">
                  <c:v>89</c:v>
                </c:pt>
                <c:pt idx="2">
                  <c:v>60</c:v>
                </c:pt>
                <c:pt idx="3">
                  <c:v>80</c:v>
                </c:pt>
                <c:pt idx="4">
                  <c:v>84</c:v>
                </c:pt>
                <c:pt idx="5">
                  <c:v>69</c:v>
                </c:pt>
                <c:pt idx="6">
                  <c:v>79</c:v>
                </c:pt>
                <c:pt idx="7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AB9-47E8-8B78-33ED94607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0912"/>
        <c:axId val="-748046352"/>
        <c:axId val="0"/>
      </c:bar3DChart>
      <c:catAx>
        <c:axId val="-74804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6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46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0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4597609420444068E-2"/>
          <c:y val="0.93659693657695775"/>
          <c:w val="0.9442860183017662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D-440F-BF56-7E4AFFFB11A4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D-440F-BF56-7E4AFFFB11A4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D-440F-BF56-7E4AFFFB11A4}"/>
                </c:ext>
              </c:extLst>
            </c:dLbl>
            <c:dLbl>
              <c:idx val="3"/>
              <c:layout>
                <c:manualLayout>
                  <c:x val="9.1408968914915845E-3"/>
                  <c:y val="2.9904861377296095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D-440F-BF56-7E4AFFFB11A4}"/>
                </c:ext>
              </c:extLst>
            </c:dLbl>
            <c:dLbl>
              <c:idx val="4"/>
              <c:layout>
                <c:manualLayout>
                  <c:x val="3.5998495340346437E-2"/>
                  <c:y val="2.7418221582790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DD-440F-BF56-7E4AFFFB11A4}"/>
                </c:ext>
              </c:extLst>
            </c:dLbl>
            <c:dLbl>
              <c:idx val="5"/>
              <c:layout>
                <c:manualLayout>
                  <c:x val="-5.9622673435513326E-3"/>
                  <c:y val="5.96903186160358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D-440F-BF56-7E4AFFFB11A4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D-440F-BF56-7E4AFFFB11A4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D-440F-BF56-7E4AFFFB11A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'JUN13'!$D$8:$D$15</c:f>
              <c:numCache>
                <c:formatCode>General</c:formatCode>
                <c:ptCount val="8"/>
                <c:pt idx="0">
                  <c:v>138</c:v>
                </c:pt>
                <c:pt idx="1">
                  <c:v>160</c:v>
                </c:pt>
                <c:pt idx="2">
                  <c:v>121</c:v>
                </c:pt>
                <c:pt idx="3">
                  <c:v>282</c:v>
                </c:pt>
                <c:pt idx="4">
                  <c:v>189</c:v>
                </c:pt>
                <c:pt idx="5">
                  <c:v>121</c:v>
                </c:pt>
                <c:pt idx="6">
                  <c:v>92</c:v>
                </c:pt>
                <c:pt idx="7">
                  <c:v>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DD-440F-BF56-7E4AFFFB11A4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D-440F-BF56-7E4AFFFB11A4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DD-440F-BF56-7E4AFFFB11A4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DD-440F-BF56-7E4AFFFB11A4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DD-440F-BF56-7E4AFFFB11A4}"/>
                </c:ext>
              </c:extLst>
            </c:dLbl>
            <c:dLbl>
              <c:idx val="4"/>
              <c:layout>
                <c:manualLayout>
                  <c:x val="1.5798691968750903E-2"/>
                  <c:y val="9.16115663742769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DD-440F-BF56-7E4AFFFB11A4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DD-440F-BF56-7E4AFFFB11A4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DD-440F-BF56-7E4AFFFB11A4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DD-440F-BF56-7E4AFFFB11A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'JUN13'!$E$8:$E$15</c:f>
              <c:numCache>
                <c:formatCode>General</c:formatCode>
                <c:ptCount val="8"/>
                <c:pt idx="0">
                  <c:v>302</c:v>
                </c:pt>
                <c:pt idx="1">
                  <c:v>44</c:v>
                </c:pt>
                <c:pt idx="2">
                  <c:v>300</c:v>
                </c:pt>
                <c:pt idx="3">
                  <c:v>108</c:v>
                </c:pt>
                <c:pt idx="4">
                  <c:v>279</c:v>
                </c:pt>
                <c:pt idx="5">
                  <c:v>138</c:v>
                </c:pt>
                <c:pt idx="6">
                  <c:v>77</c:v>
                </c:pt>
                <c:pt idx="7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5DD-440F-BF56-7E4AFFFB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7440"/>
        <c:axId val="-748045808"/>
        <c:axId val="0"/>
      </c:bar3DChart>
      <c:catAx>
        <c:axId val="-74804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45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7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659693657695775"/>
          <c:w val="0.94766439668014468"/>
          <c:h val="0.981374427077212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0183780236929841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069370585751134E-2"/>
          <c:w val="0.62336067851989652"/>
          <c:h val="0.771677117331215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487911390863032E-2"/>
                  <c:y val="6.902338413679350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77-4629-9FF1-2F309D77F3B1}"/>
                </c:ext>
              </c:extLst>
            </c:dLbl>
            <c:dLbl>
              <c:idx val="1"/>
              <c:layout>
                <c:manualLayout>
                  <c:x val="-1.267481522600714E-3"/>
                  <c:y val="4.68539177260370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77-4629-9FF1-2F309D77F3B1}"/>
                </c:ext>
              </c:extLst>
            </c:dLbl>
            <c:dLbl>
              <c:idx val="2"/>
              <c:layout>
                <c:manualLayout>
                  <c:x val="3.6055202198997647E-3"/>
                  <c:y val="-1.032570180071247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7-4629-9FF1-2F309D77F3B1}"/>
                </c:ext>
              </c:extLst>
            </c:dLbl>
            <c:dLbl>
              <c:idx val="3"/>
              <c:layout>
                <c:manualLayout>
                  <c:x val="8.1535402916618396E-3"/>
                  <c:y val="-1.70601072978359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7-4629-9FF1-2F309D77F3B1}"/>
                </c:ext>
              </c:extLst>
            </c:dLbl>
            <c:dLbl>
              <c:idx val="4"/>
              <c:layout>
                <c:manualLayout>
                  <c:x val="3.657543862611929E-2"/>
                  <c:y val="6.83662601212566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7-4629-9FF1-2F309D77F3B1}"/>
                </c:ext>
              </c:extLst>
            </c:dLbl>
            <c:dLbl>
              <c:idx val="5"/>
              <c:layout>
                <c:manualLayout>
                  <c:x val="7.7380586479034426E-3"/>
                  <c:y val="1.120412332465813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7-4629-9FF1-2F309D77F3B1}"/>
                </c:ext>
              </c:extLst>
            </c:dLbl>
            <c:dLbl>
              <c:idx val="6"/>
              <c:layout>
                <c:manualLayout>
                  <c:x val="7.0367256373928171E-3"/>
                  <c:y val="1.008363514591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77-4629-9FF1-2F309D77F3B1}"/>
                </c:ext>
              </c:extLst>
            </c:dLbl>
            <c:dLbl>
              <c:idx val="7"/>
              <c:layout>
                <c:manualLayout>
                  <c:x val="-4.1633135376635431E-3"/>
                  <c:y val="-9.26268183499856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77-4629-9FF1-2F309D77F3B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'1ºSemestre_2013'!$B$8:$B$15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 (*)</c:v>
                </c:pt>
                <c:pt idx="6">
                  <c:v>7ª - Itajaí </c:v>
                </c:pt>
                <c:pt idx="7">
                  <c:v>8ª - Capital (**)</c:v>
                </c:pt>
              </c:strCache>
            </c:strRef>
          </c:cat>
          <c:val>
            <c:numRef>
              <c:f>'1ºSemestre_2013'!$D$8:$D$15</c:f>
              <c:numCache>
                <c:formatCode>General</c:formatCode>
                <c:ptCount val="8"/>
                <c:pt idx="0">
                  <c:v>1797</c:v>
                </c:pt>
                <c:pt idx="1">
                  <c:v>637</c:v>
                </c:pt>
                <c:pt idx="2">
                  <c:v>930</c:v>
                </c:pt>
                <c:pt idx="3">
                  <c:v>645</c:v>
                </c:pt>
                <c:pt idx="4">
                  <c:v>1841</c:v>
                </c:pt>
                <c:pt idx="5">
                  <c:v>737</c:v>
                </c:pt>
                <c:pt idx="6">
                  <c:v>481</c:v>
                </c:pt>
                <c:pt idx="7">
                  <c:v>2091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77-4629-9FF1-2F309D77F3B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6140333912236777E-3"/>
                  <c:y val="4.82645624835758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7-4629-9FF1-2F309D77F3B1}"/>
                </c:ext>
              </c:extLst>
            </c:dLbl>
            <c:dLbl>
              <c:idx val="1"/>
              <c:layout>
                <c:manualLayout>
                  <c:x val="1.0595443531213097E-2"/>
                  <c:y val="8.34357873611331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77-4629-9FF1-2F309D77F3B1}"/>
                </c:ext>
              </c:extLst>
            </c:dLbl>
            <c:dLbl>
              <c:idx val="2"/>
              <c:layout>
                <c:manualLayout>
                  <c:x val="1.6455801873543431E-2"/>
                  <c:y val="7.87881499539341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77-4629-9FF1-2F309D77F3B1}"/>
                </c:ext>
              </c:extLst>
            </c:dLbl>
            <c:dLbl>
              <c:idx val="3"/>
              <c:layout>
                <c:manualLayout>
                  <c:x val="1.5754468863032806E-2"/>
                  <c:y val="1.14334642494697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77-4629-9FF1-2F309D77F3B1}"/>
                </c:ext>
              </c:extLst>
            </c:dLbl>
            <c:dLbl>
              <c:idx val="4"/>
              <c:layout>
                <c:manualLayout>
                  <c:x val="1.2428287088818884E-2"/>
                  <c:y val="7.82141100726237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77-4629-9FF1-2F309D77F3B1}"/>
                </c:ext>
              </c:extLst>
            </c:dLbl>
            <c:dLbl>
              <c:idx val="5"/>
              <c:layout>
                <c:manualLayout>
                  <c:x val="1.8288645431149275E-2"/>
                  <c:y val="6.3890747863985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77-4629-9FF1-2F309D77F3B1}"/>
                </c:ext>
              </c:extLst>
            </c:dLbl>
            <c:dLbl>
              <c:idx val="6"/>
              <c:layout>
                <c:manualLayout>
                  <c:x val="1.6274974150070225E-2"/>
                  <c:y val="9.3110670937386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77-4629-9FF1-2F309D77F3B1}"/>
                </c:ext>
              </c:extLst>
            </c:dLbl>
            <c:dLbl>
              <c:idx val="7"/>
              <c:layout>
                <c:manualLayout>
                  <c:x val="1.2203236259627588E-2"/>
                  <c:y val="3.03766133582318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77-4629-9FF1-2F309D77F3B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'1ºSemestre_2013'!$B$8:$B$15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 (*)</c:v>
                </c:pt>
                <c:pt idx="6">
                  <c:v>7ª - Itajaí </c:v>
                </c:pt>
                <c:pt idx="7">
                  <c:v>8ª - Capital (**)</c:v>
                </c:pt>
              </c:strCache>
            </c:strRef>
          </c:cat>
          <c:val>
            <c:numRef>
              <c:f>'1ºSemestre_2013'!$E$8:$E$15</c:f>
              <c:numCache>
                <c:formatCode>General</c:formatCode>
                <c:ptCount val="8"/>
                <c:pt idx="0">
                  <c:v>1057</c:v>
                </c:pt>
                <c:pt idx="1">
                  <c:v>246</c:v>
                </c:pt>
                <c:pt idx="2">
                  <c:v>833</c:v>
                </c:pt>
                <c:pt idx="3">
                  <c:v>602</c:v>
                </c:pt>
                <c:pt idx="4">
                  <c:v>661</c:v>
                </c:pt>
                <c:pt idx="5">
                  <c:v>555</c:v>
                </c:pt>
                <c:pt idx="6">
                  <c:v>325</c:v>
                </c:pt>
                <c:pt idx="7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177-4629-9FF1-2F309D77F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2000"/>
        <c:axId val="-748039280"/>
        <c:axId val="0"/>
      </c:bar3DChart>
      <c:catAx>
        <c:axId val="-74804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3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39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2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9665176988011625E-2"/>
          <c:y val="0.93473106906412828"/>
          <c:w val="0.94935358586933383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76" footer="0.49212598500000276"/>
    <c:pageSetup orientation="portrait" horizontalDpi="300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3-4B6E-A817-993F8E7158E2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C3-4B6E-A817-993F8E7158E2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C3-4B6E-A817-993F8E7158E2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3-4B6E-A817-993F8E7158E2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C3-4B6E-A817-993F8E7158E2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C3-4B6E-A817-993F8E7158E2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3-4B6E-A817-993F8E7158E2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3-4B6E-A817-993F8E7158E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'JUL13 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'JUL13 '!$D$8:$D$15</c:f>
              <c:numCache>
                <c:formatCode>General</c:formatCode>
                <c:ptCount val="8"/>
                <c:pt idx="0">
                  <c:v>414</c:v>
                </c:pt>
                <c:pt idx="1">
                  <c:v>189</c:v>
                </c:pt>
                <c:pt idx="2">
                  <c:v>263</c:v>
                </c:pt>
                <c:pt idx="3">
                  <c:v>56</c:v>
                </c:pt>
                <c:pt idx="4">
                  <c:v>193</c:v>
                </c:pt>
                <c:pt idx="5">
                  <c:v>164</c:v>
                </c:pt>
                <c:pt idx="6">
                  <c:v>93</c:v>
                </c:pt>
                <c:pt idx="7">
                  <c:v>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C3-4B6E-A817-993F8E7158E2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3-4B6E-A817-993F8E7158E2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3-4B6E-A817-993F8E7158E2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3-4B6E-A817-993F8E7158E2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3-4B6E-A817-993F8E7158E2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3-4B6E-A817-993F8E7158E2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C3-4B6E-A817-993F8E7158E2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C3-4B6E-A817-993F8E7158E2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C3-4B6E-A817-993F8E7158E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'JUL13 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</c:v>
                </c:pt>
              </c:strCache>
            </c:strRef>
          </c:cat>
          <c:val>
            <c:numRef>
              <c:f>'JUL13 '!$E$8:$E$15</c:f>
              <c:numCache>
                <c:formatCode>General</c:formatCode>
                <c:ptCount val="8"/>
                <c:pt idx="0">
                  <c:v>285</c:v>
                </c:pt>
                <c:pt idx="1">
                  <c:v>38</c:v>
                </c:pt>
                <c:pt idx="2">
                  <c:v>263</c:v>
                </c:pt>
                <c:pt idx="3">
                  <c:v>182</c:v>
                </c:pt>
                <c:pt idx="4">
                  <c:v>149</c:v>
                </c:pt>
                <c:pt idx="5">
                  <c:v>114</c:v>
                </c:pt>
                <c:pt idx="6">
                  <c:v>103</c:v>
                </c:pt>
                <c:pt idx="7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3C3-4B6E-A817-993F8E715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5264"/>
        <c:axId val="-748051248"/>
        <c:axId val="0"/>
      </c:bar3DChart>
      <c:catAx>
        <c:axId val="-74804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51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51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5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64-45E4-AABB-16BA8063BCE8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64-45E4-AABB-16BA8063BCE8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4-45E4-AABB-16BA8063BCE8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4-45E4-AABB-16BA8063BCE8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4-45E4-AABB-16BA8063BCE8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4-45E4-AABB-16BA8063BCE8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4-45E4-AABB-16BA8063BCE8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64-45E4-AABB-16BA8063BCE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'AGO13'!$D$8:$D$15</c:f>
              <c:numCache>
                <c:formatCode>General</c:formatCode>
                <c:ptCount val="8"/>
                <c:pt idx="0">
                  <c:v>213</c:v>
                </c:pt>
                <c:pt idx="1">
                  <c:v>0</c:v>
                </c:pt>
                <c:pt idx="2">
                  <c:v>139</c:v>
                </c:pt>
                <c:pt idx="3">
                  <c:v>32</c:v>
                </c:pt>
                <c:pt idx="4">
                  <c:v>248</c:v>
                </c:pt>
                <c:pt idx="5">
                  <c:v>115</c:v>
                </c:pt>
                <c:pt idx="6">
                  <c:v>62</c:v>
                </c:pt>
                <c:pt idx="7">
                  <c:v>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64-45E4-AABB-16BA8063BCE8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4-45E4-AABB-16BA8063BCE8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4-45E4-AABB-16BA8063BCE8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4-45E4-AABB-16BA8063BCE8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64-45E4-AABB-16BA8063BCE8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64-45E4-AABB-16BA8063BCE8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64-45E4-AABB-16BA8063BCE8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64-45E4-AABB-16BA8063BCE8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64-45E4-AABB-16BA8063BCE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'AGO13'!$B$8:$B$15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'AGO13'!$E$8:$E$15</c:f>
              <c:numCache>
                <c:formatCode>General</c:formatCode>
                <c:ptCount val="8"/>
                <c:pt idx="0">
                  <c:v>461</c:v>
                </c:pt>
                <c:pt idx="1">
                  <c:v>57</c:v>
                </c:pt>
                <c:pt idx="2">
                  <c:v>209</c:v>
                </c:pt>
                <c:pt idx="3">
                  <c:v>73</c:v>
                </c:pt>
                <c:pt idx="4">
                  <c:v>138</c:v>
                </c:pt>
                <c:pt idx="5">
                  <c:v>156</c:v>
                </c:pt>
                <c:pt idx="6">
                  <c:v>114</c:v>
                </c:pt>
                <c:pt idx="7">
                  <c:v>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464-45E4-AABB-16BA8063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50704"/>
        <c:axId val="-748038736"/>
        <c:axId val="0"/>
      </c:bar3DChart>
      <c:catAx>
        <c:axId val="-74805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38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38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50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9394374689650285E-2"/>
          <c:y val="0.93473106906412828"/>
          <c:w val="0.92908278357097251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7A-4CC1-A6BB-5D1730EC2F6F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7A-4CC1-A6BB-5D1730EC2F6F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7A-4CC1-A6BB-5D1730EC2F6F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7A-4CC1-A6BB-5D1730EC2F6F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7A-4CC1-A6BB-5D1730EC2F6F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7A-4CC1-A6BB-5D1730EC2F6F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7A-4CC1-A6BB-5D1730EC2F6F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7A-4CC1-A6BB-5D1730EC2F6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'SET13'!$D$8:$D$15</c:f>
              <c:numCache>
                <c:formatCode>General</c:formatCode>
                <c:ptCount val="8"/>
                <c:pt idx="0">
                  <c:v>651</c:v>
                </c:pt>
                <c:pt idx="1">
                  <c:v>153</c:v>
                </c:pt>
                <c:pt idx="2">
                  <c:v>137</c:v>
                </c:pt>
                <c:pt idx="3">
                  <c:v>114</c:v>
                </c:pt>
                <c:pt idx="4">
                  <c:v>115</c:v>
                </c:pt>
                <c:pt idx="5">
                  <c:v>79</c:v>
                </c:pt>
                <c:pt idx="6">
                  <c:v>159</c:v>
                </c:pt>
                <c:pt idx="7">
                  <c:v>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7A-4CC1-A6BB-5D1730EC2F6F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7A-4CC1-A6BB-5D1730EC2F6F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7A-4CC1-A6BB-5D1730EC2F6F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7A-4CC1-A6BB-5D1730EC2F6F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7A-4CC1-A6BB-5D1730EC2F6F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7A-4CC1-A6BB-5D1730EC2F6F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7A-4CC1-A6BB-5D1730EC2F6F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7A-4CC1-A6BB-5D1730EC2F6F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7A-4CC1-A6BB-5D1730EC2F6F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'SET13'!$B$8:$B$15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(*)</c:v>
                </c:pt>
              </c:strCache>
            </c:strRef>
          </c:cat>
          <c:val>
            <c:numRef>
              <c:f>'SET13'!$E$8:$E$15</c:f>
              <c:numCache>
                <c:formatCode>General</c:formatCode>
                <c:ptCount val="8"/>
                <c:pt idx="0">
                  <c:v>291</c:v>
                </c:pt>
                <c:pt idx="1">
                  <c:v>102</c:v>
                </c:pt>
                <c:pt idx="2">
                  <c:v>55</c:v>
                </c:pt>
                <c:pt idx="3">
                  <c:v>69</c:v>
                </c:pt>
                <c:pt idx="4">
                  <c:v>130</c:v>
                </c:pt>
                <c:pt idx="5">
                  <c:v>259</c:v>
                </c:pt>
                <c:pt idx="6">
                  <c:v>111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B7A-4CC1-A6BB-5D1730EC2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4720"/>
        <c:axId val="-748040368"/>
        <c:axId val="0"/>
      </c:bar3DChart>
      <c:catAx>
        <c:axId val="-74804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40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4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286539742233721"/>
          <c:w val="0.94766439668014468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F3-4F9D-A7CC-0CA2357D218D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F3-4F9D-A7CC-0CA2357D218D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3-4F9D-A7CC-0CA2357D218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3-4F9D-A7CC-0CA2357D218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3-4F9D-A7CC-0CA2357D218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3-4F9D-A7CC-0CA2357D218D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3-4F9D-A7CC-0CA2357D218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F3-4F9D-A7CC-0CA2357D218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(*)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'OUT13'!$D$8:$D$15</c:f>
              <c:numCache>
                <c:formatCode>General</c:formatCode>
                <c:ptCount val="8"/>
                <c:pt idx="0">
                  <c:v>684</c:v>
                </c:pt>
                <c:pt idx="1">
                  <c:v>161</c:v>
                </c:pt>
                <c:pt idx="2">
                  <c:v>81</c:v>
                </c:pt>
                <c:pt idx="3">
                  <c:v>89</c:v>
                </c:pt>
                <c:pt idx="4">
                  <c:v>141</c:v>
                </c:pt>
                <c:pt idx="5">
                  <c:v>79</c:v>
                </c:pt>
                <c:pt idx="6">
                  <c:v>97</c:v>
                </c:pt>
                <c:pt idx="7">
                  <c:v>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F3-4F9D-A7CC-0CA2357D218D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F3-4F9D-A7CC-0CA2357D218D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F3-4F9D-A7CC-0CA2357D218D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F3-4F9D-A7CC-0CA2357D218D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F3-4F9D-A7CC-0CA2357D218D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F3-4F9D-A7CC-0CA2357D218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F3-4F9D-A7CC-0CA2357D218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F3-4F9D-A7CC-0CA2357D218D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F3-4F9D-A7CC-0CA2357D218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(*)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'OUT13'!$E$8:$E$15</c:f>
              <c:numCache>
                <c:formatCode>General</c:formatCode>
                <c:ptCount val="8"/>
                <c:pt idx="0">
                  <c:v>561</c:v>
                </c:pt>
                <c:pt idx="1">
                  <c:v>192</c:v>
                </c:pt>
                <c:pt idx="2">
                  <c:v>95</c:v>
                </c:pt>
                <c:pt idx="3">
                  <c:v>142</c:v>
                </c:pt>
                <c:pt idx="4">
                  <c:v>107</c:v>
                </c:pt>
                <c:pt idx="5">
                  <c:v>99</c:v>
                </c:pt>
                <c:pt idx="6">
                  <c:v>124</c:v>
                </c:pt>
                <c:pt idx="7">
                  <c:v>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F3-4F9D-A7CC-0CA2357D2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4176"/>
        <c:axId val="-748050160"/>
        <c:axId val="0"/>
      </c:bar3DChart>
      <c:catAx>
        <c:axId val="-74804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5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501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4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9394374689650285E-2"/>
          <c:y val="0.93473106906412828"/>
          <c:w val="0.92908278357097251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64-45FD-86BD-E516442DC671}"/>
                </c:ext>
              </c:extLst>
            </c:dLbl>
            <c:dLbl>
              <c:idx val="1"/>
              <c:layout>
                <c:manualLayout>
                  <c:x val="7.8025173276301989E-4"/>
                  <c:y val="1.0603507264168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64-45FD-86BD-E516442DC671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64-45FD-86BD-E516442DC67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64-45FD-86BD-E516442DC67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4-45FD-86BD-E516442DC67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4-45FD-86BD-E516442DC671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4-45FD-86BD-E516442DC67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64-45FD-86BD-E516442DC67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(*)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'NOV13'!$D$8:$D$15</c:f>
              <c:numCache>
                <c:formatCode>General</c:formatCode>
                <c:ptCount val="8"/>
                <c:pt idx="0">
                  <c:v>1048</c:v>
                </c:pt>
                <c:pt idx="1">
                  <c:v>168</c:v>
                </c:pt>
                <c:pt idx="2">
                  <c:v>137</c:v>
                </c:pt>
                <c:pt idx="3">
                  <c:v>132</c:v>
                </c:pt>
                <c:pt idx="4">
                  <c:v>392</c:v>
                </c:pt>
                <c:pt idx="5">
                  <c:v>109</c:v>
                </c:pt>
                <c:pt idx="6">
                  <c:v>5</c:v>
                </c:pt>
                <c:pt idx="7">
                  <c:v>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64-45FD-86BD-E516442DC67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64-45FD-86BD-E516442DC671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64-45FD-86BD-E516442DC671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64-45FD-86BD-E516442DC671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64-45FD-86BD-E516442DC671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64-45FD-86BD-E516442DC67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64-45FD-86BD-E516442DC67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64-45FD-86BD-E516442DC671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64-45FD-86BD-E516442DC67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'NOV13'!$B$8:$B$15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(*)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'NOV13'!$E$8:$E$15</c:f>
              <c:numCache>
                <c:formatCode>General</c:formatCode>
                <c:ptCount val="8"/>
                <c:pt idx="0">
                  <c:v>821</c:v>
                </c:pt>
                <c:pt idx="1">
                  <c:v>73</c:v>
                </c:pt>
                <c:pt idx="2">
                  <c:v>107</c:v>
                </c:pt>
                <c:pt idx="3">
                  <c:v>107</c:v>
                </c:pt>
                <c:pt idx="4">
                  <c:v>73</c:v>
                </c:pt>
                <c:pt idx="5">
                  <c:v>57</c:v>
                </c:pt>
                <c:pt idx="6">
                  <c:v>152</c:v>
                </c:pt>
                <c:pt idx="7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64-45FD-86BD-E516442D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9616"/>
        <c:axId val="-748041456"/>
        <c:axId val="0"/>
      </c:bar3DChart>
      <c:catAx>
        <c:axId val="-74804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1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414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9394374689650285E-2"/>
          <c:y val="0.93473106906412828"/>
          <c:w val="0.92908278357097251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22696936078866431"/>
          <c:y val="3.0534374902741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819759679572767"/>
          <c:y val="0.12824444211278457"/>
          <c:w val="0.82643524699599469"/>
          <c:h val="0.648855808308731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7750035918407455E-3"/>
                  <c:y val="2.56137159612827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E7-4E3D-969E-C57DE4E9E7D3}"/>
                </c:ext>
              </c:extLst>
            </c:dLbl>
            <c:dLbl>
              <c:idx val="1"/>
              <c:layout>
                <c:manualLayout>
                  <c:x val="2.2316719755824809E-3"/>
                  <c:y val="7.80336397566549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E7-4E3D-969E-C57DE4E9E7D3}"/>
                </c:ext>
              </c:extLst>
            </c:dLbl>
            <c:dLbl>
              <c:idx val="2"/>
              <c:layout>
                <c:manualLayout>
                  <c:x val="3.0232786322270076E-3"/>
                  <c:y val="-1.073779734840589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E7-4E3D-969E-C57DE4E9E7D3}"/>
                </c:ext>
              </c:extLst>
            </c:dLbl>
            <c:dLbl>
              <c:idx val="3"/>
              <c:layout>
                <c:manualLayout>
                  <c:x val="-2.9677365095717931E-3"/>
                  <c:y val="-1.82906241038787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E7-4E3D-969E-C57DE4E9E7D3}"/>
                </c:ext>
              </c:extLst>
            </c:dLbl>
            <c:dLbl>
              <c:idx val="4"/>
              <c:layout>
                <c:manualLayout>
                  <c:x val="3.2717288843567456E-3"/>
                  <c:y val="7.858632531225829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E7-4E3D-969E-C57DE4E9E7D3}"/>
                </c:ext>
              </c:extLst>
            </c:dLbl>
            <c:dLbl>
              <c:idx val="5"/>
              <c:layout>
                <c:manualLayout>
                  <c:x val="1.196678686192254E-2"/>
                  <c:y val="-6.39085762023298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E7-4E3D-969E-C57DE4E9E7D3}"/>
                </c:ext>
              </c:extLst>
            </c:dLbl>
            <c:dLbl>
              <c:idx val="6"/>
              <c:layout>
                <c:manualLayout>
                  <c:x val="1.1638264843062834E-2"/>
                  <c:y val="-1.21599639789784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E7-4E3D-969E-C57DE4E9E7D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'MAR08'!$D$8:$D$14</c:f>
              <c:numCache>
                <c:formatCode>General</c:formatCode>
                <c:ptCount val="7"/>
                <c:pt idx="0">
                  <c:v>57</c:v>
                </c:pt>
                <c:pt idx="1">
                  <c:v>46</c:v>
                </c:pt>
                <c:pt idx="2">
                  <c:v>16</c:v>
                </c:pt>
                <c:pt idx="3">
                  <c:v>142</c:v>
                </c:pt>
                <c:pt idx="4">
                  <c:v>52</c:v>
                </c:pt>
                <c:pt idx="5">
                  <c:v>108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FE7-4E3D-969E-C57DE4E9E7D3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05675458791966E-2"/>
                  <c:y val="-6.696115488161442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E7-4E3D-969E-C57DE4E9E7D3}"/>
                </c:ext>
              </c:extLst>
            </c:dLbl>
            <c:dLbl>
              <c:idx val="1"/>
              <c:layout>
                <c:manualLayout>
                  <c:x val="1.6402797781118517E-2"/>
                  <c:y val="-8.958560533823826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E7-4E3D-969E-C57DE4E9E7D3}"/>
                </c:ext>
              </c:extLst>
            </c:dLbl>
            <c:dLbl>
              <c:idx val="2"/>
              <c:layout>
                <c:manualLayout>
                  <c:x val="1.4524177468470678E-2"/>
                  <c:y val="5.5701180285767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E7-4E3D-969E-C57DE4E9E7D3}"/>
                </c:ext>
              </c:extLst>
            </c:dLbl>
            <c:dLbl>
              <c:idx val="3"/>
              <c:layout>
                <c:manualLayout>
                  <c:x val="2.9056765100624059E-2"/>
                  <c:y val="6.2414159913649491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E7-4E3D-969E-C57DE4E9E7D3}"/>
                </c:ext>
              </c:extLst>
            </c:dLbl>
            <c:dLbl>
              <c:idx val="4"/>
              <c:layout>
                <c:manualLayout>
                  <c:x val="1.7832525607196247E-2"/>
                  <c:y val="9.5814068092492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E7-4E3D-969E-C57DE4E9E7D3}"/>
                </c:ext>
              </c:extLst>
            </c:dLbl>
            <c:dLbl>
              <c:idx val="5"/>
              <c:layout>
                <c:manualLayout>
                  <c:x val="2.7580430950804011E-2"/>
                  <c:y val="-1.69422125262361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E7-4E3D-969E-C57DE4E9E7D3}"/>
                </c:ext>
              </c:extLst>
            </c:dLbl>
            <c:dLbl>
              <c:idx val="6"/>
              <c:layout>
                <c:manualLayout>
                  <c:x val="2.7037099334545775E-2"/>
                  <c:y val="-1.00451216422794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>
                    <a:defRPr sz="1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E7-4E3D-969E-C57DE4E9E7D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>
                  <a:defRPr sz="1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Geral2002!$B$8:$B$14</c:f>
              <c:strCache>
                <c:ptCount val="7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Joinville</c:v>
                </c:pt>
                <c:pt idx="5">
                  <c:v>6ª - Lages</c:v>
                </c:pt>
                <c:pt idx="6">
                  <c:v>7ª - Itajaí</c:v>
                </c:pt>
              </c:strCache>
            </c:strRef>
          </c:cat>
          <c:val>
            <c:numRef>
              <c:f>'MAR08'!$E$8:$E$14</c:f>
              <c:numCache>
                <c:formatCode>General</c:formatCode>
                <c:ptCount val="7"/>
                <c:pt idx="0">
                  <c:v>96</c:v>
                </c:pt>
                <c:pt idx="1">
                  <c:v>99</c:v>
                </c:pt>
                <c:pt idx="2">
                  <c:v>19</c:v>
                </c:pt>
                <c:pt idx="3">
                  <c:v>127</c:v>
                </c:pt>
                <c:pt idx="4">
                  <c:v>105</c:v>
                </c:pt>
                <c:pt idx="5">
                  <c:v>59</c:v>
                </c:pt>
                <c:pt idx="6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FE7-4E3D-969E-C57DE4E9E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2232672"/>
        <c:axId val="-752243008"/>
        <c:axId val="0"/>
      </c:bar3DChart>
      <c:catAx>
        <c:axId val="-75223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43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52243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52232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37781746353872"/>
          <c:y val="0.93481310883570379"/>
          <c:w val="0.95192052024424789"/>
          <c:h val="0.982245391262851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9" l="0.78740157499999996" r="0.78740157499999996" t="0.984251969" header="0.49212598499999999" footer="0.49212598499999999"/>
    <c:pageSetup orientation="portrait" horizontalDpi="300" verticalDpi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8D-4F2F-AF4A-CF4C44329A1C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8D-4F2F-AF4A-CF4C44329A1C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8D-4F2F-AF4A-CF4C44329A1C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8D-4F2F-AF4A-CF4C44329A1C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8D-4F2F-AF4A-CF4C44329A1C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8D-4F2F-AF4A-CF4C44329A1C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8D-4F2F-AF4A-CF4C44329A1C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8D-4F2F-AF4A-CF4C44329A1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'DEZ13'!$D$8:$D$15</c:f>
              <c:numCache>
                <c:formatCode>General</c:formatCode>
                <c:ptCount val="8"/>
                <c:pt idx="0">
                  <c:v>197</c:v>
                </c:pt>
                <c:pt idx="1">
                  <c:v>2</c:v>
                </c:pt>
                <c:pt idx="2">
                  <c:v>118</c:v>
                </c:pt>
                <c:pt idx="3">
                  <c:v>56</c:v>
                </c:pt>
                <c:pt idx="4">
                  <c:v>62</c:v>
                </c:pt>
                <c:pt idx="5">
                  <c:v>35</c:v>
                </c:pt>
                <c:pt idx="6">
                  <c:v>147</c:v>
                </c:pt>
                <c:pt idx="7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8D-4F2F-AF4A-CF4C44329A1C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8D-4F2F-AF4A-CF4C44329A1C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8D-4F2F-AF4A-CF4C44329A1C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8D-4F2F-AF4A-CF4C44329A1C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8D-4F2F-AF4A-CF4C44329A1C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8D-4F2F-AF4A-CF4C44329A1C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8D-4F2F-AF4A-CF4C44329A1C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8D-4F2F-AF4A-CF4C44329A1C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8D-4F2F-AF4A-CF4C44329A1C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'DEZ13'!$B$8:$B$15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'DEZ13'!$E$8:$E$15</c:f>
              <c:numCache>
                <c:formatCode>General</c:formatCode>
                <c:ptCount val="8"/>
                <c:pt idx="0">
                  <c:v>192</c:v>
                </c:pt>
                <c:pt idx="1">
                  <c:v>26</c:v>
                </c:pt>
                <c:pt idx="2">
                  <c:v>48</c:v>
                </c:pt>
                <c:pt idx="3">
                  <c:v>91</c:v>
                </c:pt>
                <c:pt idx="4">
                  <c:v>13</c:v>
                </c:pt>
                <c:pt idx="5">
                  <c:v>74</c:v>
                </c:pt>
                <c:pt idx="6">
                  <c:v>119</c:v>
                </c:pt>
                <c:pt idx="7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18D-4F2F-AF4A-CF4C44329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38192"/>
        <c:axId val="-748043088"/>
        <c:axId val="0"/>
      </c:bar3DChart>
      <c:catAx>
        <c:axId val="-74803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43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3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473106906412828"/>
          <c:w val="0.94766439668014468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0183780236929841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19"/>
          <c:y val="6.069370585751134E-2"/>
          <c:w val="0.62336067851989652"/>
          <c:h val="0.7716771173312156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487911390863032E-2"/>
                  <c:y val="6.902338413679350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7B-487B-A86C-6889D641E3A3}"/>
                </c:ext>
              </c:extLst>
            </c:dLbl>
            <c:dLbl>
              <c:idx val="1"/>
              <c:layout>
                <c:manualLayout>
                  <c:x val="-1.267481522600714E-3"/>
                  <c:y val="4.685391772603707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B-487B-A86C-6889D641E3A3}"/>
                </c:ext>
              </c:extLst>
            </c:dLbl>
            <c:dLbl>
              <c:idx val="2"/>
              <c:layout>
                <c:manualLayout>
                  <c:x val="3.6055202198997647E-3"/>
                  <c:y val="-1.032570180071247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B-487B-A86C-6889D641E3A3}"/>
                </c:ext>
              </c:extLst>
            </c:dLbl>
            <c:dLbl>
              <c:idx val="3"/>
              <c:layout>
                <c:manualLayout>
                  <c:x val="8.1535402916618396E-3"/>
                  <c:y val="-1.706010729783596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B-487B-A86C-6889D641E3A3}"/>
                </c:ext>
              </c:extLst>
            </c:dLbl>
            <c:dLbl>
              <c:idx val="4"/>
              <c:layout>
                <c:manualLayout>
                  <c:x val="3.657543862611929E-2"/>
                  <c:y val="6.83662601212566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B-487B-A86C-6889D641E3A3}"/>
                </c:ext>
              </c:extLst>
            </c:dLbl>
            <c:dLbl>
              <c:idx val="5"/>
              <c:layout>
                <c:manualLayout>
                  <c:x val="7.7380586479034426E-3"/>
                  <c:y val="1.120412332465813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B-487B-A86C-6889D641E3A3}"/>
                </c:ext>
              </c:extLst>
            </c:dLbl>
            <c:dLbl>
              <c:idx val="6"/>
              <c:layout>
                <c:manualLayout>
                  <c:x val="7.0367256373928171E-3"/>
                  <c:y val="1.008363514591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B-487B-A86C-6889D641E3A3}"/>
                </c:ext>
              </c:extLst>
            </c:dLbl>
            <c:dLbl>
              <c:idx val="7"/>
              <c:layout>
                <c:manualLayout>
                  <c:x val="-4.1633135376635431E-3"/>
                  <c:y val="-9.262681834998568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B-487B-A86C-6889D641E3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'2ºSemestre_2013'!$B$8:$B$15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(*)</c:v>
                </c:pt>
                <c:pt idx="5">
                  <c:v>6ª - Lages </c:v>
                </c:pt>
                <c:pt idx="6">
                  <c:v>7ª - Itajaí </c:v>
                </c:pt>
                <c:pt idx="7">
                  <c:v>8ª - Capital</c:v>
                </c:pt>
              </c:strCache>
            </c:strRef>
          </c:cat>
          <c:val>
            <c:numRef>
              <c:f>'2ºSemestre_2013'!$D$8:$D$15</c:f>
              <c:numCache>
                <c:formatCode>General</c:formatCode>
                <c:ptCount val="8"/>
                <c:pt idx="0">
                  <c:v>3207</c:v>
                </c:pt>
                <c:pt idx="1">
                  <c:v>673</c:v>
                </c:pt>
                <c:pt idx="2">
                  <c:v>875</c:v>
                </c:pt>
                <c:pt idx="3">
                  <c:v>479</c:v>
                </c:pt>
                <c:pt idx="4">
                  <c:v>1151</c:v>
                </c:pt>
                <c:pt idx="5">
                  <c:v>581</c:v>
                </c:pt>
                <c:pt idx="6">
                  <c:v>563</c:v>
                </c:pt>
                <c:pt idx="7">
                  <c:v>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7B-487B-A86C-6889D641E3A3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6140333912236777E-3"/>
                  <c:y val="4.826456248357584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B-487B-A86C-6889D641E3A3}"/>
                </c:ext>
              </c:extLst>
            </c:dLbl>
            <c:dLbl>
              <c:idx val="1"/>
              <c:layout>
                <c:manualLayout>
                  <c:x val="1.0595443531213097E-2"/>
                  <c:y val="8.343578736113316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B-487B-A86C-6889D641E3A3}"/>
                </c:ext>
              </c:extLst>
            </c:dLbl>
            <c:dLbl>
              <c:idx val="2"/>
              <c:layout>
                <c:manualLayout>
                  <c:x val="1.6455801873543431E-2"/>
                  <c:y val="7.878814995393411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7B-487B-A86C-6889D641E3A3}"/>
                </c:ext>
              </c:extLst>
            </c:dLbl>
            <c:dLbl>
              <c:idx val="3"/>
              <c:layout>
                <c:manualLayout>
                  <c:x val="1.5754468863032806E-2"/>
                  <c:y val="1.143346424946974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7B-487B-A86C-6889D641E3A3}"/>
                </c:ext>
              </c:extLst>
            </c:dLbl>
            <c:dLbl>
              <c:idx val="4"/>
              <c:layout>
                <c:manualLayout>
                  <c:x val="1.2428287088818884E-2"/>
                  <c:y val="7.821411007262375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7B-487B-A86C-6889D641E3A3}"/>
                </c:ext>
              </c:extLst>
            </c:dLbl>
            <c:dLbl>
              <c:idx val="5"/>
              <c:layout>
                <c:manualLayout>
                  <c:x val="1.8288645431149275E-2"/>
                  <c:y val="6.3890747863985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7B-487B-A86C-6889D641E3A3}"/>
                </c:ext>
              </c:extLst>
            </c:dLbl>
            <c:dLbl>
              <c:idx val="6"/>
              <c:layout>
                <c:manualLayout>
                  <c:x val="1.6274974150070225E-2"/>
                  <c:y val="9.31106709373862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7B-487B-A86C-6889D641E3A3}"/>
                </c:ext>
              </c:extLst>
            </c:dLbl>
            <c:dLbl>
              <c:idx val="7"/>
              <c:layout>
                <c:manualLayout>
                  <c:x val="1.2203236259627588E-2"/>
                  <c:y val="3.037661335823187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7B-487B-A86C-6889D641E3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'2ºSemestre_2013'!$B$8:$B$15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(*)</c:v>
                </c:pt>
                <c:pt idx="5">
                  <c:v>6ª - Lages </c:v>
                </c:pt>
                <c:pt idx="6">
                  <c:v>7ª - Itajaí </c:v>
                </c:pt>
                <c:pt idx="7">
                  <c:v>8ª - Capital</c:v>
                </c:pt>
              </c:strCache>
            </c:strRef>
          </c:cat>
          <c:val>
            <c:numRef>
              <c:f>'2ºSemestre_2013'!$E$8:$E$15</c:f>
              <c:numCache>
                <c:formatCode>General</c:formatCode>
                <c:ptCount val="8"/>
                <c:pt idx="0">
                  <c:v>2611</c:v>
                </c:pt>
                <c:pt idx="1">
                  <c:v>488</c:v>
                </c:pt>
                <c:pt idx="2">
                  <c:v>777</c:v>
                </c:pt>
                <c:pt idx="3">
                  <c:v>664</c:v>
                </c:pt>
                <c:pt idx="4">
                  <c:v>610</c:v>
                </c:pt>
                <c:pt idx="5">
                  <c:v>759</c:v>
                </c:pt>
                <c:pt idx="6">
                  <c:v>723</c:v>
                </c:pt>
                <c:pt idx="7">
                  <c:v>3737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7B-487B-A86C-6889D641E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37648"/>
        <c:axId val="-748049072"/>
        <c:axId val="0"/>
      </c:bar3DChart>
      <c:catAx>
        <c:axId val="-74803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49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376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9665176988011625E-2"/>
          <c:y val="0.93286539742233721"/>
          <c:w val="0.94935358586933383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276" footer="0.49212598500000276"/>
    <c:pageSetup orientation="portrait" horizontalDpi="300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56-4A3B-AFF6-298328E29E5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6-4A3B-AFF6-298328E29E50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6-4A3B-AFF6-298328E29E5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6-4A3B-AFF6-298328E29E5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6-4A3B-AFF6-298328E29E5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6-4A3B-AFF6-298328E29E50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6-4A3B-AFF6-298328E29E5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6-4A3B-AFF6-298328E29E5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'JAN14'!$B$8:$B$15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'JAN14'!$D$8:$D$15</c:f>
              <c:numCache>
                <c:formatCode>General</c:formatCode>
                <c:ptCount val="8"/>
                <c:pt idx="0">
                  <c:v>264</c:v>
                </c:pt>
                <c:pt idx="1">
                  <c:v>7</c:v>
                </c:pt>
                <c:pt idx="2">
                  <c:v>149</c:v>
                </c:pt>
                <c:pt idx="3">
                  <c:v>101</c:v>
                </c:pt>
                <c:pt idx="4">
                  <c:v>357</c:v>
                </c:pt>
                <c:pt idx="5">
                  <c:v>72</c:v>
                </c:pt>
                <c:pt idx="6">
                  <c:v>4</c:v>
                </c:pt>
                <c:pt idx="7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56-4A3B-AFF6-298328E29E50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56-4A3B-AFF6-298328E29E50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56-4A3B-AFF6-298328E29E50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56-4A3B-AFF6-298328E29E50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56-4A3B-AFF6-298328E29E50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56-4A3B-AFF6-298328E29E5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56-4A3B-AFF6-298328E29E5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56-4A3B-AFF6-298328E29E50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56-4A3B-AFF6-298328E29E5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'JAN14'!$B$8:$B$15</c:f>
              <c:strCache>
                <c:ptCount val="8"/>
                <c:pt idx="0">
                  <c:v>1ª - Capital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'JAN14'!$E$8:$E$15</c:f>
              <c:numCache>
                <c:formatCode>General</c:formatCode>
                <c:ptCount val="8"/>
                <c:pt idx="0">
                  <c:v>52</c:v>
                </c:pt>
                <c:pt idx="1">
                  <c:v>0</c:v>
                </c:pt>
                <c:pt idx="2">
                  <c:v>61</c:v>
                </c:pt>
                <c:pt idx="3">
                  <c:v>0</c:v>
                </c:pt>
                <c:pt idx="4">
                  <c:v>8</c:v>
                </c:pt>
                <c:pt idx="5">
                  <c:v>20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56-4A3B-AFF6-298328E29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48043632"/>
        <c:axId val="-748037104"/>
        <c:axId val="0"/>
      </c:bar3DChart>
      <c:catAx>
        <c:axId val="-74804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3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8037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4804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975987798822439E-2"/>
          <c:y val="0.93473106906412828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31-464A-87C0-7FED079E2006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31-464A-87C0-7FED079E2006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1-464A-87C0-7FED079E2006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1-464A-87C0-7FED079E2006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1-464A-87C0-7FED079E2006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1-464A-87C0-7FED079E2006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31-464A-87C0-7FED079E2006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31-464A-87C0-7FED079E200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'FEV14'!$D$8:$D$15</c:f>
              <c:numCache>
                <c:formatCode>General</c:formatCode>
                <c:ptCount val="8"/>
                <c:pt idx="0">
                  <c:v>156</c:v>
                </c:pt>
                <c:pt idx="1">
                  <c:v>124</c:v>
                </c:pt>
                <c:pt idx="2">
                  <c:v>196</c:v>
                </c:pt>
                <c:pt idx="3">
                  <c:v>40</c:v>
                </c:pt>
                <c:pt idx="4">
                  <c:v>200</c:v>
                </c:pt>
                <c:pt idx="5">
                  <c:v>51</c:v>
                </c:pt>
                <c:pt idx="6">
                  <c:v>183</c:v>
                </c:pt>
                <c:pt idx="7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31-464A-87C0-7FED079E2006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31-464A-87C0-7FED079E2006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31-464A-87C0-7FED079E2006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31-464A-87C0-7FED079E2006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31-464A-87C0-7FED079E2006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31-464A-87C0-7FED079E2006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31-464A-87C0-7FED079E2006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31-464A-87C0-7FED079E2006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31-464A-87C0-7FED079E2006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'FEV14'!$B$8:$B$15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'FEV14'!$E$8:$E$15</c:f>
              <c:numCache>
                <c:formatCode>General</c:formatCode>
                <c:ptCount val="8"/>
                <c:pt idx="0">
                  <c:v>325</c:v>
                </c:pt>
                <c:pt idx="1">
                  <c:v>66</c:v>
                </c:pt>
                <c:pt idx="2">
                  <c:v>107</c:v>
                </c:pt>
                <c:pt idx="3">
                  <c:v>40</c:v>
                </c:pt>
                <c:pt idx="4">
                  <c:v>135</c:v>
                </c:pt>
                <c:pt idx="5">
                  <c:v>97</c:v>
                </c:pt>
                <c:pt idx="6">
                  <c:v>79</c:v>
                </c:pt>
                <c:pt idx="7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831-464A-87C0-7FED079E2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4000"/>
        <c:axId val="-735365968"/>
        <c:axId val="0"/>
      </c:bar3DChart>
      <c:catAx>
        <c:axId val="-73535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65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4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975987798822439E-2"/>
          <c:y val="0.93286539742233721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6D-4D1D-889E-FFB1BAB51510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D-4D1D-889E-FFB1BAB51510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6D-4D1D-889E-FFB1BAB51510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6D-4D1D-889E-FFB1BAB51510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6D-4D1D-889E-FFB1BAB51510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6D-4D1D-889E-FFB1BAB51510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6D-4D1D-889E-FFB1BAB51510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6D-4D1D-889E-FFB1BAB5151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'MAR14'!$B$8:$B$15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'MAR14'!$D$8:$D$15</c:f>
              <c:numCache>
                <c:formatCode>General</c:formatCode>
                <c:ptCount val="8"/>
                <c:pt idx="0">
                  <c:v>86</c:v>
                </c:pt>
                <c:pt idx="1">
                  <c:v>7</c:v>
                </c:pt>
                <c:pt idx="2">
                  <c:v>232</c:v>
                </c:pt>
                <c:pt idx="3">
                  <c:v>160</c:v>
                </c:pt>
                <c:pt idx="4">
                  <c:v>185</c:v>
                </c:pt>
                <c:pt idx="5">
                  <c:v>197</c:v>
                </c:pt>
                <c:pt idx="6">
                  <c:v>297</c:v>
                </c:pt>
                <c:pt idx="7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26D-4D1D-889E-FFB1BAB51510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6D-4D1D-889E-FFB1BAB51510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6D-4D1D-889E-FFB1BAB51510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6D-4D1D-889E-FFB1BAB51510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6D-4D1D-889E-FFB1BAB51510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6D-4D1D-889E-FFB1BAB51510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6D-4D1D-889E-FFB1BAB51510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6D-4D1D-889E-FFB1BAB51510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6D-4D1D-889E-FFB1BAB51510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'MAR14'!$B$8:$B$15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'MAR14'!$E$8:$E$15</c:f>
              <c:numCache>
                <c:formatCode>General</c:formatCode>
                <c:ptCount val="8"/>
                <c:pt idx="0">
                  <c:v>181</c:v>
                </c:pt>
                <c:pt idx="1">
                  <c:v>30</c:v>
                </c:pt>
                <c:pt idx="2">
                  <c:v>178</c:v>
                </c:pt>
                <c:pt idx="3">
                  <c:v>94</c:v>
                </c:pt>
                <c:pt idx="4">
                  <c:v>68</c:v>
                </c:pt>
                <c:pt idx="5">
                  <c:v>161</c:v>
                </c:pt>
                <c:pt idx="6">
                  <c:v>157</c:v>
                </c:pt>
                <c:pt idx="7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26D-4D1D-889E-FFB1BAB51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64336"/>
        <c:axId val="-735354544"/>
        <c:axId val="0"/>
      </c:bar3DChart>
      <c:catAx>
        <c:axId val="-73536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4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54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4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975987798822439E-2"/>
          <c:y val="0.93286539742233721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2-4E9D-A463-6CED7082E7AD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2-4E9D-A463-6CED7082E7AD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2-4E9D-A463-6CED7082E7A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2-4E9D-A463-6CED7082E7A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2-4E9D-A463-6CED7082E7A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2-4E9D-A463-6CED7082E7AD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2-4E9D-A463-6CED7082E7A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2-4E9D-A463-6CED7082E7A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'ABR14'!$D$8:$D$15</c:f>
              <c:numCache>
                <c:formatCode>General</c:formatCode>
                <c:ptCount val="8"/>
                <c:pt idx="0">
                  <c:v>81</c:v>
                </c:pt>
                <c:pt idx="1">
                  <c:v>169</c:v>
                </c:pt>
                <c:pt idx="2">
                  <c:v>29</c:v>
                </c:pt>
                <c:pt idx="3">
                  <c:v>111</c:v>
                </c:pt>
                <c:pt idx="4">
                  <c:v>166</c:v>
                </c:pt>
                <c:pt idx="5">
                  <c:v>109</c:v>
                </c:pt>
                <c:pt idx="6">
                  <c:v>392</c:v>
                </c:pt>
                <c:pt idx="7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F2-4E9D-A463-6CED7082E7AD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2-4E9D-A463-6CED7082E7AD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2-4E9D-A463-6CED7082E7AD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2-4E9D-A463-6CED7082E7AD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2-4E9D-A463-6CED7082E7AD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2-4E9D-A463-6CED7082E7A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2-4E9D-A463-6CED7082E7A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F2-4E9D-A463-6CED7082E7AD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F2-4E9D-A463-6CED7082E7A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'ABR14'!$B$8:$B$15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'ABR14'!$E$8:$E$15</c:f>
              <c:numCache>
                <c:formatCode>General</c:formatCode>
                <c:ptCount val="8"/>
                <c:pt idx="0">
                  <c:v>40</c:v>
                </c:pt>
                <c:pt idx="1">
                  <c:v>24</c:v>
                </c:pt>
                <c:pt idx="2">
                  <c:v>18</c:v>
                </c:pt>
                <c:pt idx="3">
                  <c:v>73</c:v>
                </c:pt>
                <c:pt idx="4">
                  <c:v>102</c:v>
                </c:pt>
                <c:pt idx="5">
                  <c:v>66</c:v>
                </c:pt>
                <c:pt idx="6">
                  <c:v>143</c:v>
                </c:pt>
                <c:pt idx="7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F2-4E9D-A463-6CED7082E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8896"/>
        <c:axId val="-735353456"/>
        <c:axId val="0"/>
      </c:bar3DChart>
      <c:catAx>
        <c:axId val="-73535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3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534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8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975987798822439E-2"/>
          <c:y val="0.93286539742233721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E-4F7B-92A3-D031BE37884D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E-4F7B-92A3-D031BE37884D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E-4F7B-92A3-D031BE37884D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E-4F7B-92A3-D031BE37884D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E-4F7B-92A3-D031BE37884D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E-4F7B-92A3-D031BE37884D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E-4F7B-92A3-D031BE37884D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E-4F7B-92A3-D031BE37884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'MAI14'!$D$8:$D$15</c:f>
              <c:numCache>
                <c:formatCode>General</c:formatCode>
                <c:ptCount val="8"/>
                <c:pt idx="0">
                  <c:v>195</c:v>
                </c:pt>
                <c:pt idx="1">
                  <c:v>50</c:v>
                </c:pt>
                <c:pt idx="2">
                  <c:v>42</c:v>
                </c:pt>
                <c:pt idx="3">
                  <c:v>152</c:v>
                </c:pt>
                <c:pt idx="4">
                  <c:v>129</c:v>
                </c:pt>
                <c:pt idx="5">
                  <c:v>103</c:v>
                </c:pt>
                <c:pt idx="6">
                  <c:v>176</c:v>
                </c:pt>
                <c:pt idx="7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BE-4F7B-92A3-D031BE37884D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E-4F7B-92A3-D031BE37884D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E-4F7B-92A3-D031BE37884D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E-4F7B-92A3-D031BE37884D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BE-4F7B-92A3-D031BE37884D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E-4F7B-92A3-D031BE37884D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E-4F7B-92A3-D031BE37884D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BE-4F7B-92A3-D031BE37884D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E-4F7B-92A3-D031BE37884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'MAI14'!$B$8:$B$15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'MAI14'!$E$8:$E$15</c:f>
              <c:numCache>
                <c:formatCode>General</c:formatCode>
                <c:ptCount val="8"/>
                <c:pt idx="0">
                  <c:v>46</c:v>
                </c:pt>
                <c:pt idx="1">
                  <c:v>77</c:v>
                </c:pt>
                <c:pt idx="2">
                  <c:v>24</c:v>
                </c:pt>
                <c:pt idx="3">
                  <c:v>111</c:v>
                </c:pt>
                <c:pt idx="4">
                  <c:v>75</c:v>
                </c:pt>
                <c:pt idx="5">
                  <c:v>82</c:v>
                </c:pt>
                <c:pt idx="6">
                  <c:v>98</c:v>
                </c:pt>
                <c:pt idx="7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EBE-4F7B-92A3-D031BE378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61072"/>
        <c:axId val="-735366512"/>
        <c:axId val="0"/>
      </c:bar3DChart>
      <c:catAx>
        <c:axId val="-73536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66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1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7975987798822439E-2"/>
          <c:y val="0.93286539742233721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2-4E68-B773-2FBCB222B3F9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62-4E68-B773-2FBCB222B3F9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2-4E68-B773-2FBCB222B3F9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2-4E68-B773-2FBCB222B3F9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2-4E68-B773-2FBCB222B3F9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2-4E68-B773-2FBCB222B3F9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62-4E68-B773-2FBCB222B3F9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62-4E68-B773-2FBCB222B3F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'JUN14'!$B$8:$B$15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 *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'JUN14'!$D$8:$D$15</c:f>
              <c:numCache>
                <c:formatCode>General</c:formatCode>
                <c:ptCount val="8"/>
                <c:pt idx="0">
                  <c:v>229</c:v>
                </c:pt>
                <c:pt idx="1">
                  <c:v>77</c:v>
                </c:pt>
                <c:pt idx="2">
                  <c:v>468</c:v>
                </c:pt>
                <c:pt idx="3">
                  <c:v>126</c:v>
                </c:pt>
                <c:pt idx="4">
                  <c:v>353</c:v>
                </c:pt>
                <c:pt idx="5">
                  <c:v>143</c:v>
                </c:pt>
                <c:pt idx="6">
                  <c:v>437</c:v>
                </c:pt>
                <c:pt idx="7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62-4E68-B773-2FBCB222B3F9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62-4E68-B773-2FBCB222B3F9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62-4E68-B773-2FBCB222B3F9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62-4E68-B773-2FBCB222B3F9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62-4E68-B773-2FBCB222B3F9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62-4E68-B773-2FBCB222B3F9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62-4E68-B773-2FBCB222B3F9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62-4E68-B773-2FBCB222B3F9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62-4E68-B773-2FBCB222B3F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'JUN14'!$B$8:$B$15</c:f>
              <c:strCache>
                <c:ptCount val="8"/>
                <c:pt idx="0">
                  <c:v>1ª - Capital </c:v>
                </c:pt>
                <c:pt idx="1">
                  <c:v>2ª - Blumenau</c:v>
                </c:pt>
                <c:pt idx="2">
                  <c:v>3ª - Chapecó *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'JUN14'!$E$8:$E$15</c:f>
              <c:numCache>
                <c:formatCode>General</c:formatCode>
                <c:ptCount val="8"/>
                <c:pt idx="0">
                  <c:v>85</c:v>
                </c:pt>
                <c:pt idx="1">
                  <c:v>68</c:v>
                </c:pt>
                <c:pt idx="2">
                  <c:v>188</c:v>
                </c:pt>
                <c:pt idx="3">
                  <c:v>94</c:v>
                </c:pt>
                <c:pt idx="4">
                  <c:v>122</c:v>
                </c:pt>
                <c:pt idx="5">
                  <c:v>126</c:v>
                </c:pt>
                <c:pt idx="6">
                  <c:v>1021</c:v>
                </c:pt>
                <c:pt idx="7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D62-4E68-B773-2FBCB222B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2912"/>
        <c:axId val="-735362704"/>
        <c:axId val="0"/>
      </c:bar3DChart>
      <c:catAx>
        <c:axId val="-73535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62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2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9394374689650285E-2"/>
          <c:y val="0.93473106906412828"/>
          <c:w val="0.84968840888132224"/>
          <c:h val="4.47774905002545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EE-4809-AA03-2935F526D2CE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EE-4809-AA03-2935F526D2CE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EE-4809-AA03-2935F526D2CE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E-4809-AA03-2935F526D2CE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EE-4809-AA03-2935F526D2CE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EE-4809-AA03-2935F526D2CE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EE-4809-AA03-2935F526D2CE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EE-4809-AA03-2935F526D2C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**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***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'1ºSemestre2014'!$D$8:$D$15</c:f>
              <c:numCache>
                <c:formatCode>General</c:formatCode>
                <c:ptCount val="8"/>
                <c:pt idx="0">
                  <c:v>1011</c:v>
                </c:pt>
                <c:pt idx="1">
                  <c:v>434</c:v>
                </c:pt>
                <c:pt idx="2">
                  <c:v>1116</c:v>
                </c:pt>
                <c:pt idx="3">
                  <c:v>690</c:v>
                </c:pt>
                <c:pt idx="4">
                  <c:v>1390</c:v>
                </c:pt>
                <c:pt idx="5">
                  <c:v>675</c:v>
                </c:pt>
                <c:pt idx="6">
                  <c:v>1489</c:v>
                </c:pt>
                <c:pt idx="7">
                  <c:v>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EE-4809-AA03-2935F526D2CE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EE-4809-AA03-2935F526D2CE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EE-4809-AA03-2935F526D2CE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EE-4809-AA03-2935F526D2CE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EE-4809-AA03-2935F526D2CE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EE-4809-AA03-2935F526D2CE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EE-4809-AA03-2935F526D2CE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EE-4809-AA03-2935F526D2CE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EE-4809-AA03-2935F526D2C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'1ºSemestre2014'!$B$8:$B$15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**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***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'1ºSemestre2014'!$E$8:$E$15</c:f>
              <c:numCache>
                <c:formatCode>General</c:formatCode>
                <c:ptCount val="8"/>
                <c:pt idx="0">
                  <c:v>729</c:v>
                </c:pt>
                <c:pt idx="1">
                  <c:v>265</c:v>
                </c:pt>
                <c:pt idx="2">
                  <c:v>576</c:v>
                </c:pt>
                <c:pt idx="3">
                  <c:v>412</c:v>
                </c:pt>
                <c:pt idx="4">
                  <c:v>510</c:v>
                </c:pt>
                <c:pt idx="5">
                  <c:v>552</c:v>
                </c:pt>
                <c:pt idx="6">
                  <c:v>1498</c:v>
                </c:pt>
                <c:pt idx="7">
                  <c:v>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6EE-4809-AA03-2935F526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65424"/>
        <c:axId val="-735352368"/>
        <c:axId val="0"/>
      </c:bar3DChart>
      <c:catAx>
        <c:axId val="-7353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2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52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5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9394374689650285E-2"/>
          <c:y val="0.93473106906412828"/>
          <c:w val="0.92908278357097251"/>
          <c:h val="0.979508559564382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Recursos distribuídos X recursos julgados</a:t>
            </a:r>
          </a:p>
        </c:rich>
      </c:tx>
      <c:layout>
        <c:manualLayout>
          <c:xMode val="edge"/>
          <c:yMode val="edge"/>
          <c:x val="0.31233649003334046"/>
          <c:y val="3.0346887609198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3503943182417103"/>
          <c:y val="6.0693705857511521E-2"/>
          <c:w val="0.62336067851989818"/>
          <c:h val="0.7716771173312170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Geral2002!$D$6</c:f>
              <c:strCache>
                <c:ptCount val="1"/>
                <c:pt idx="0">
                  <c:v>Distribuídos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801066095672578E-3"/>
                  <c:y val="6.5865048324928524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D-40DE-A0DB-8CB8743C6BB1}"/>
                </c:ext>
              </c:extLst>
            </c:dLbl>
            <c:dLbl>
              <c:idx val="1"/>
              <c:layout>
                <c:manualLayout>
                  <c:x val="-1.4070583696722948E-3"/>
                  <c:y val="9.6964938631226012E-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D-40DE-A0DB-8CB8743C6BB1}"/>
                </c:ext>
              </c:extLst>
            </c:dLbl>
            <c:dLbl>
              <c:idx val="2"/>
              <c:layout>
                <c:manualLayout>
                  <c:x val="9.8422299020023227E-3"/>
                  <c:y val="7.747396344169391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D-40DE-A0DB-8CB8743C6BB1}"/>
                </c:ext>
              </c:extLst>
            </c:dLbl>
            <c:dLbl>
              <c:idx val="3"/>
              <c:layout>
                <c:manualLayout>
                  <c:x val="-3.9824746316159303E-3"/>
                  <c:y val="-2.109409372961327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D-40DE-A0DB-8CB8743C6BB1}"/>
                </c:ext>
              </c:extLst>
            </c:dLbl>
            <c:dLbl>
              <c:idx val="4"/>
              <c:layout>
                <c:manualLayout>
                  <c:x val="9.7517583924056732E-3"/>
                  <c:y val="3.3333712621182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D-40DE-A0DB-8CB8743C6BB1}"/>
                </c:ext>
              </c:extLst>
            </c:dLbl>
            <c:dLbl>
              <c:idx val="5"/>
              <c:layout>
                <c:manualLayout>
                  <c:x val="-3.775118661348434E-3"/>
                  <c:y val="5.9690425257536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D-40DE-A0DB-8CB8743C6BB1}"/>
                </c:ext>
              </c:extLst>
            </c:dLbl>
            <c:dLbl>
              <c:idx val="6"/>
              <c:layout>
                <c:manualLayout>
                  <c:x val="7.7721206221883013E-3"/>
                  <c:y val="-8.28447245645762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D-40DE-A0DB-8CB8743C6BB1}"/>
                </c:ext>
              </c:extLst>
            </c:dLbl>
            <c:dLbl>
              <c:idx val="7"/>
              <c:layout>
                <c:manualLayout>
                  <c:x val="-2.1157525048666435E-3"/>
                  <c:y val="1.01896996322614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500000" vert="horz"/>
                <a:lstStyle/>
                <a:p>
                  <a:pPr algn="ctr" rtl="1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D-40DE-A0DB-8CB8743C6BB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500000" vert="horz" wrap="square" lIns="38100" tIns="19050" rIns="38100" bIns="19050" anchor="ctr">
                <a:spAutoFit/>
              </a:bodyPr>
              <a:lstStyle/>
              <a:p>
                <a:pPr algn="ctr" rtl="1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'JUL14'!$D$8:$D$15</c:f>
              <c:numCache>
                <c:formatCode>General</c:formatCode>
                <c:ptCount val="8"/>
                <c:pt idx="0">
                  <c:v>191</c:v>
                </c:pt>
                <c:pt idx="1">
                  <c:v>51</c:v>
                </c:pt>
                <c:pt idx="2">
                  <c:v>278</c:v>
                </c:pt>
                <c:pt idx="3">
                  <c:v>248</c:v>
                </c:pt>
                <c:pt idx="4">
                  <c:v>247</c:v>
                </c:pt>
                <c:pt idx="5">
                  <c:v>178</c:v>
                </c:pt>
                <c:pt idx="6">
                  <c:v>2</c:v>
                </c:pt>
                <c:pt idx="7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2D-40DE-A0DB-8CB8743C6BB1}"/>
            </c:ext>
          </c:extLst>
        </c:ser>
        <c:ser>
          <c:idx val="1"/>
          <c:order val="1"/>
          <c:tx>
            <c:strRef>
              <c:f>Geral2002!$E$6</c:f>
              <c:strCache>
                <c:ptCount val="1"/>
                <c:pt idx="0">
                  <c:v>Julgados definitivos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71657676648686E-2"/>
                  <c:y val="1.1004278366938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2D-40DE-A0DB-8CB8743C6BB1}"/>
                </c:ext>
              </c:extLst>
            </c:dLbl>
            <c:dLbl>
              <c:idx val="1"/>
              <c:layout>
                <c:manualLayout>
                  <c:x val="1.6590352729714857E-2"/>
                  <c:y val="1.1128172483545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D-40DE-A0DB-8CB8743C6BB1}"/>
                </c:ext>
              </c:extLst>
            </c:dLbl>
            <c:dLbl>
              <c:idx val="2"/>
              <c:layout>
                <c:manualLayout>
                  <c:x val="1.1952004907499453E-2"/>
                  <c:y val="9.683084248842864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2D-40DE-A0DB-8CB8743C6BB1}"/>
                </c:ext>
              </c:extLst>
            </c:dLbl>
            <c:dLbl>
              <c:idx val="3"/>
              <c:layout>
                <c:manualLayout>
                  <c:x val="1.9124701520397941E-2"/>
                  <c:y val="3.883679736056128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2D-40DE-A0DB-8CB8743C6BB1}"/>
                </c:ext>
              </c:extLst>
            </c:dLbl>
            <c:dLbl>
              <c:idx val="4"/>
              <c:layout>
                <c:manualLayout>
                  <c:x val="1.5798664930663196E-2"/>
                  <c:y val="1.3978084748077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D-40DE-A0DB-8CB8743C6BB1}"/>
                </c:ext>
              </c:extLst>
            </c:dLbl>
            <c:dLbl>
              <c:idx val="5"/>
              <c:layout>
                <c:manualLayout>
                  <c:x val="7.2231571122641893E-3"/>
                  <c:y val="-7.066030124617471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2D-40DE-A0DB-8CB8743C6BB1}"/>
                </c:ext>
              </c:extLst>
            </c:dLbl>
            <c:dLbl>
              <c:idx val="6"/>
              <c:layout>
                <c:manualLayout>
                  <c:x val="1.4395853725162661E-2"/>
                  <c:y val="-8.071782199495669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2D-40DE-A0DB-8CB8743C6BB1}"/>
                </c:ext>
              </c:extLst>
            </c:dLbl>
            <c:dLbl>
              <c:idx val="7"/>
              <c:layout>
                <c:manualLayout>
                  <c:x val="9.7575059029474248E-3"/>
                  <c:y val="5.7360986487238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4320000" vert="horz"/>
                <a:lstStyle/>
                <a:p>
                  <a:pPr algn="ctr" rtl="1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2D-40DE-A0DB-8CB8743C6BB1}"/>
                </c:ext>
              </c:extLst>
            </c:dLbl>
            <c:spPr>
              <a:noFill/>
              <a:ln w="25400">
                <a:noFill/>
              </a:ln>
            </c:spPr>
            <c:txPr>
              <a:bodyPr rot="-4320000" vert="horz" wrap="square" lIns="38100" tIns="19050" rIns="38100" bIns="19050" anchor="ctr">
                <a:spAutoFit/>
              </a:bodyPr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'JUL14'!$B$8:$B$15</c:f>
              <c:strCache>
                <c:ptCount val="8"/>
                <c:pt idx="0">
                  <c:v>1ª - Capital *</c:v>
                </c:pt>
                <c:pt idx="1">
                  <c:v>2ª - Blumenau</c:v>
                </c:pt>
                <c:pt idx="2">
                  <c:v>3ª - Chapecó </c:v>
                </c:pt>
                <c:pt idx="3">
                  <c:v>4ª - Criciúma</c:v>
                </c:pt>
                <c:pt idx="4">
                  <c:v>5ª - Joinville </c:v>
                </c:pt>
                <c:pt idx="5">
                  <c:v>6ª - Lages </c:v>
                </c:pt>
                <c:pt idx="6">
                  <c:v>7ª - Itajaí</c:v>
                </c:pt>
                <c:pt idx="7">
                  <c:v>8ª - Capital </c:v>
                </c:pt>
              </c:strCache>
            </c:strRef>
          </c:cat>
          <c:val>
            <c:numRef>
              <c:f>'JUL14'!$E$8:$E$15</c:f>
              <c:numCache>
                <c:formatCode>General</c:formatCode>
                <c:ptCount val="8"/>
                <c:pt idx="0">
                  <c:v>251</c:v>
                </c:pt>
                <c:pt idx="1">
                  <c:v>48</c:v>
                </c:pt>
                <c:pt idx="2">
                  <c:v>176</c:v>
                </c:pt>
                <c:pt idx="3">
                  <c:v>1</c:v>
                </c:pt>
                <c:pt idx="4">
                  <c:v>114</c:v>
                </c:pt>
                <c:pt idx="5">
                  <c:v>206</c:v>
                </c:pt>
                <c:pt idx="6">
                  <c:v>48</c:v>
                </c:pt>
                <c:pt idx="7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52D-40DE-A0DB-8CB8743C6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35351824"/>
        <c:axId val="-735363248"/>
        <c:axId val="0"/>
      </c:bar3DChart>
      <c:catAx>
        <c:axId val="-73535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63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35363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-73535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7975987798822439E-2"/>
          <c:y val="0.93286539742233721"/>
          <c:w val="0.94766439668014468"/>
          <c:h val="0.97764288792259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0.98425196899999956" l="0.78740157499999996" r="0.78740157499999996" t="0.98425196899999956" header="0.49212598500000393" footer="0.49212598500000393"/>
    <c:pageSetup orientation="portrait" horizontalDpi="300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7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8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9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0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1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3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4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5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6.xml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7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8.xml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9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0.xml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1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2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3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4.xml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5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6.xml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7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8.xml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0.xml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1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3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4.xml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5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6.xml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7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8.xml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9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0.xml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1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3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4.xml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5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6.xml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7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8.xml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9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0.xml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1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3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4.xml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5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6.xml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7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8.xml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9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0.xml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1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3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4.xml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5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6.xml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7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8.xml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9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0.xml"/></Relationships>
</file>

<file path=xl/drawings/_rels/drawing2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1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3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4.xml"/></Relationships>
</file>

<file path=xl/drawings/_rels/drawing2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5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6.xml"/></Relationships>
</file>

<file path=xl/drawings/_rels/drawing2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7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8.xml"/></Relationships>
</file>

<file path=xl/drawings/_rels/drawing2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9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0.xml"/></Relationships>
</file>

<file path=xl/drawings/_rels/drawing2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1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3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4.xml"/></Relationships>
</file>

<file path=xl/drawings/_rels/drawing2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5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6.xml"/></Relationships>
</file>

<file path=xl/drawings/_rels/drawing2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7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8.xml"/></Relationships>
</file>

<file path=xl/drawings/_rels/drawing2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9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0.xml"/></Relationships>
</file>

<file path=xl/drawings/_rels/drawing2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1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4.xml"/></Relationships>
</file>

<file path=xl/drawings/_rels/drawing2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5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6.xml"/></Relationships>
</file>

<file path=xl/drawings/_rels/drawing2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7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8.xml"/></Relationships>
</file>

<file path=xl/drawings/_rels/drawing2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9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0.xml"/></Relationships>
</file>

<file path=xl/drawings/_rels/drawing2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1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3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4.xml"/></Relationships>
</file>

<file path=xl/drawings/_rels/drawing2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5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6.xml"/></Relationships>
</file>

<file path=xl/drawings/_rels/drawing2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142875</xdr:rowOff>
    </xdr:to>
    <xdr:graphicFrame macro="">
      <xdr:nvGraphicFramePr>
        <xdr:cNvPr id="1519" name="Chart 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1759" name="Chart 1">
          <a:extLst>
            <a:ext uri="{FF2B5EF4-FFF2-40B4-BE49-F238E27FC236}">
              <a16:creationId xmlns:a16="http://schemas.microsoft.com/office/drawing/2014/main" id="{00000000-0008-0000-0900-0000EF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9574006" name="Chart 1">
          <a:extLst>
            <a:ext uri="{FF2B5EF4-FFF2-40B4-BE49-F238E27FC236}">
              <a16:creationId xmlns:a16="http://schemas.microsoft.com/office/drawing/2014/main" id="{00000000-0008-0000-6400-0000F6AC2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9783924" name="Chart 1">
          <a:extLst>
            <a:ext uri="{FF2B5EF4-FFF2-40B4-BE49-F238E27FC236}">
              <a16:creationId xmlns:a16="http://schemas.microsoft.com/office/drawing/2014/main" id="{00000000-0008-0000-6500-0000F4E02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19890419" name="Chart 1">
          <a:extLst>
            <a:ext uri="{FF2B5EF4-FFF2-40B4-BE49-F238E27FC236}">
              <a16:creationId xmlns:a16="http://schemas.microsoft.com/office/drawing/2014/main" id="{00000000-0008-0000-6600-0000F3802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1808353" name="Chart 1">
          <a:extLst>
            <a:ext uri="{FF2B5EF4-FFF2-40B4-BE49-F238E27FC236}">
              <a16:creationId xmlns:a16="http://schemas.microsoft.com/office/drawing/2014/main" id="{00000000-0008-0000-6700-0000E1C4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2562010" name="Chart 1">
          <a:extLst>
            <a:ext uri="{FF2B5EF4-FFF2-40B4-BE49-F238E27FC236}">
              <a16:creationId xmlns:a16="http://schemas.microsoft.com/office/drawing/2014/main" id="{00000000-0008-0000-6800-0000DA44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3865550" name="Chart 1">
          <a:extLst>
            <a:ext uri="{FF2B5EF4-FFF2-40B4-BE49-F238E27FC236}">
              <a16:creationId xmlns:a16="http://schemas.microsoft.com/office/drawing/2014/main" id="{00000000-0008-0000-6900-0000CE286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4633543" name="Chart 1">
          <a:extLst>
            <a:ext uri="{FF2B5EF4-FFF2-40B4-BE49-F238E27FC236}">
              <a16:creationId xmlns:a16="http://schemas.microsoft.com/office/drawing/2014/main" id="{00000000-0008-0000-6A00-0000C7E07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4855749" name="Chart 1">
          <a:extLst>
            <a:ext uri="{FF2B5EF4-FFF2-40B4-BE49-F238E27FC236}">
              <a16:creationId xmlns:a16="http://schemas.microsoft.com/office/drawing/2014/main" id="{00000000-0008-0000-6B00-0000C5447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5749693" name="Chart 1">
          <a:extLst>
            <a:ext uri="{FF2B5EF4-FFF2-40B4-BE49-F238E27FC236}">
              <a16:creationId xmlns:a16="http://schemas.microsoft.com/office/drawing/2014/main" id="{00000000-0008-0000-6C00-0000BDE88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6539190" name="Chart 1">
          <a:extLst>
            <a:ext uri="{FF2B5EF4-FFF2-40B4-BE49-F238E27FC236}">
              <a16:creationId xmlns:a16="http://schemas.microsoft.com/office/drawing/2014/main" id="{00000000-0008-0000-6D00-0000B6F49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2783" name="Chart 1">
          <a:extLst>
            <a:ext uri="{FF2B5EF4-FFF2-40B4-BE49-F238E27FC236}">
              <a16:creationId xmlns:a16="http://schemas.microsoft.com/office/drawing/2014/main" id="{00000000-0008-0000-0A00-0000EF3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7679916" name="Chart 1">
          <a:extLst>
            <a:ext uri="{FF2B5EF4-FFF2-40B4-BE49-F238E27FC236}">
              <a16:creationId xmlns:a16="http://schemas.microsoft.com/office/drawing/2014/main" id="{00000000-0008-0000-6E00-0000AC5CA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8490917" name="Chart 1">
          <a:extLst>
            <a:ext uri="{FF2B5EF4-FFF2-40B4-BE49-F238E27FC236}">
              <a16:creationId xmlns:a16="http://schemas.microsoft.com/office/drawing/2014/main" id="{00000000-0008-0000-6F00-0000A5BCB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4</xdr:col>
      <xdr:colOff>1095375</xdr:colOff>
      <xdr:row>49</xdr:row>
      <xdr:rowOff>123825</xdr:rowOff>
    </xdr:to>
    <xdr:graphicFrame macro="">
      <xdr:nvGraphicFramePr>
        <xdr:cNvPr id="29192351" name="Chart 1">
          <a:extLst>
            <a:ext uri="{FF2B5EF4-FFF2-40B4-BE49-F238E27FC236}">
              <a16:creationId xmlns:a16="http://schemas.microsoft.com/office/drawing/2014/main" id="{00000000-0008-0000-7000-00009F70B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29899929" name="Chart 1">
          <a:extLst>
            <a:ext uri="{FF2B5EF4-FFF2-40B4-BE49-F238E27FC236}">
              <a16:creationId xmlns:a16="http://schemas.microsoft.com/office/drawing/2014/main" id="{00000000-0008-0000-7100-0000993CC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0970000" name="Chart 1">
          <a:extLst>
            <a:ext uri="{FF2B5EF4-FFF2-40B4-BE49-F238E27FC236}">
              <a16:creationId xmlns:a16="http://schemas.microsoft.com/office/drawing/2014/main" id="{00000000-0008-0000-7200-00009090D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2408708" name="Chart 1">
          <a:extLst>
            <a:ext uri="{FF2B5EF4-FFF2-40B4-BE49-F238E27FC236}">
              <a16:creationId xmlns:a16="http://schemas.microsoft.com/office/drawing/2014/main" id="{00000000-0008-0000-7300-00008484E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3377404" name="Chart 1">
          <a:extLst>
            <a:ext uri="{FF2B5EF4-FFF2-40B4-BE49-F238E27FC236}">
              <a16:creationId xmlns:a16="http://schemas.microsoft.com/office/drawing/2014/main" id="{00000000-0008-0000-7400-00007C4CF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3500283" name="Chart 1">
          <a:extLst>
            <a:ext uri="{FF2B5EF4-FFF2-40B4-BE49-F238E27FC236}">
              <a16:creationId xmlns:a16="http://schemas.microsoft.com/office/drawing/2014/main" id="{00000000-0008-0000-7500-00007B2CF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5467371" name="Chart 1">
          <a:extLst>
            <a:ext uri="{FF2B5EF4-FFF2-40B4-BE49-F238E27FC236}">
              <a16:creationId xmlns:a16="http://schemas.microsoft.com/office/drawing/2014/main" id="{00000000-0008-0000-7600-00006B301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7082206" name="Chart 1">
          <a:extLst>
            <a:ext uri="{FF2B5EF4-FFF2-40B4-BE49-F238E27FC236}">
              <a16:creationId xmlns:a16="http://schemas.microsoft.com/office/drawing/2014/main" id="{00000000-0008-0000-7700-00005ED43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3807" name="Chart 1">
          <a:extLst>
            <a:ext uri="{FF2B5EF4-FFF2-40B4-BE49-F238E27FC236}">
              <a16:creationId xmlns:a16="http://schemas.microsoft.com/office/drawing/2014/main" id="{00000000-0008-0000-0B00-0000EF3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7957719" name="Chart 1">
          <a:extLst>
            <a:ext uri="{FF2B5EF4-FFF2-40B4-BE49-F238E27FC236}">
              <a16:creationId xmlns:a16="http://schemas.microsoft.com/office/drawing/2014/main" id="{00000000-0008-0000-7800-000057304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9218253" name="Chart 1">
          <a:extLst>
            <a:ext uri="{FF2B5EF4-FFF2-40B4-BE49-F238E27FC236}">
              <a16:creationId xmlns:a16="http://schemas.microsoft.com/office/drawing/2014/main" id="{00000000-0008-0000-7900-00004D6C5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39600202" name="Chart 1">
          <a:extLst>
            <a:ext uri="{FF2B5EF4-FFF2-40B4-BE49-F238E27FC236}">
              <a16:creationId xmlns:a16="http://schemas.microsoft.com/office/drawing/2014/main" id="{00000000-0008-0000-7A00-00004A405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41916472" name="Chart 1">
          <a:extLst>
            <a:ext uri="{FF2B5EF4-FFF2-40B4-BE49-F238E27FC236}">
              <a16:creationId xmlns:a16="http://schemas.microsoft.com/office/drawing/2014/main" id="{00000000-0008-0000-7B00-000038987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40625218" name="Chart 1">
          <a:extLst>
            <a:ext uri="{FF2B5EF4-FFF2-40B4-BE49-F238E27FC236}">
              <a16:creationId xmlns:a16="http://schemas.microsoft.com/office/drawing/2014/main" id="{00000000-0008-0000-7C00-000042E46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42047543" name="Chart 1">
          <a:extLst>
            <a:ext uri="{FF2B5EF4-FFF2-40B4-BE49-F238E27FC236}">
              <a16:creationId xmlns:a16="http://schemas.microsoft.com/office/drawing/2014/main" id="{00000000-0008-0000-7D00-000037988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44276774" name="Chart 1">
          <a:extLst>
            <a:ext uri="{FF2B5EF4-FFF2-40B4-BE49-F238E27FC236}">
              <a16:creationId xmlns:a16="http://schemas.microsoft.com/office/drawing/2014/main" id="{00000000-0008-0000-7E00-0000269CA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45334558" name="Chart 1">
          <a:extLst>
            <a:ext uri="{FF2B5EF4-FFF2-40B4-BE49-F238E27FC236}">
              <a16:creationId xmlns:a16="http://schemas.microsoft.com/office/drawing/2014/main" id="{00000000-0008-0000-7F00-00001EC0B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46666772" name="Chart 1">
          <a:extLst>
            <a:ext uri="{FF2B5EF4-FFF2-40B4-BE49-F238E27FC236}">
              <a16:creationId xmlns:a16="http://schemas.microsoft.com/office/drawing/2014/main" id="{00000000-0008-0000-8000-00001414C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48421895" name="Chart 1">
          <a:extLst>
            <a:ext uri="{FF2B5EF4-FFF2-40B4-BE49-F238E27FC236}">
              <a16:creationId xmlns:a16="http://schemas.microsoft.com/office/drawing/2014/main" id="{00000000-0008-0000-8100-000007DCE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5855" name="Chart 1">
          <a:extLst>
            <a:ext uri="{FF2B5EF4-FFF2-40B4-BE49-F238E27FC236}">
              <a16:creationId xmlns:a16="http://schemas.microsoft.com/office/drawing/2014/main" id="{00000000-0008-0000-0C00-0000EF3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0</xdr:rowOff>
    </xdr:from>
    <xdr:to>
      <xdr:col>6</xdr:col>
      <xdr:colOff>1095375</xdr:colOff>
      <xdr:row>49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19</xdr:row>
      <xdr:rowOff>0</xdr:rowOff>
    </xdr:from>
    <xdr:to>
      <xdr:col>6</xdr:col>
      <xdr:colOff>1095375</xdr:colOff>
      <xdr:row>48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0</xdr:rowOff>
    </xdr:from>
    <xdr:to>
      <xdr:col>6</xdr:col>
      <xdr:colOff>895350</xdr:colOff>
      <xdr:row>52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19</xdr:row>
      <xdr:rowOff>0</xdr:rowOff>
    </xdr:from>
    <xdr:to>
      <xdr:col>6</xdr:col>
      <xdr:colOff>1095375</xdr:colOff>
      <xdr:row>48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19</xdr:row>
      <xdr:rowOff>0</xdr:rowOff>
    </xdr:from>
    <xdr:to>
      <xdr:col>6</xdr:col>
      <xdr:colOff>1095375</xdr:colOff>
      <xdr:row>48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7903" name="Chart 1">
          <a:extLst>
            <a:ext uri="{FF2B5EF4-FFF2-40B4-BE49-F238E27FC236}">
              <a16:creationId xmlns:a16="http://schemas.microsoft.com/office/drawing/2014/main" id="{00000000-0008-0000-0D00-0000EF4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18</xdr:row>
      <xdr:rowOff>19050</xdr:rowOff>
    </xdr:from>
    <xdr:to>
      <xdr:col>6</xdr:col>
      <xdr:colOff>885826</xdr:colOff>
      <xdr:row>48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18</xdr:row>
      <xdr:rowOff>19050</xdr:rowOff>
    </xdr:from>
    <xdr:to>
      <xdr:col>6</xdr:col>
      <xdr:colOff>885826</xdr:colOff>
      <xdr:row>48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0</xdr:rowOff>
    </xdr:from>
    <xdr:to>
      <xdr:col>6</xdr:col>
      <xdr:colOff>895350</xdr:colOff>
      <xdr:row>52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18</xdr:row>
      <xdr:rowOff>19050</xdr:rowOff>
    </xdr:from>
    <xdr:to>
      <xdr:col>6</xdr:col>
      <xdr:colOff>885826</xdr:colOff>
      <xdr:row>48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19</xdr:row>
      <xdr:rowOff>19050</xdr:rowOff>
    </xdr:from>
    <xdr:to>
      <xdr:col>6</xdr:col>
      <xdr:colOff>885826</xdr:colOff>
      <xdr:row>49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19</xdr:row>
      <xdr:rowOff>19050</xdr:rowOff>
    </xdr:from>
    <xdr:to>
      <xdr:col>6</xdr:col>
      <xdr:colOff>885826</xdr:colOff>
      <xdr:row>49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8927" name="Chart 1">
          <a:extLst>
            <a:ext uri="{FF2B5EF4-FFF2-40B4-BE49-F238E27FC236}">
              <a16:creationId xmlns:a16="http://schemas.microsoft.com/office/drawing/2014/main" id="{00000000-0008-0000-0E00-0000EF4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0</xdr:rowOff>
    </xdr:from>
    <xdr:to>
      <xdr:col>6</xdr:col>
      <xdr:colOff>895350</xdr:colOff>
      <xdr:row>52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18</xdr:row>
      <xdr:rowOff>19050</xdr:rowOff>
    </xdr:from>
    <xdr:to>
      <xdr:col>6</xdr:col>
      <xdr:colOff>885826</xdr:colOff>
      <xdr:row>48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18</xdr:row>
      <xdr:rowOff>19050</xdr:rowOff>
    </xdr:from>
    <xdr:to>
      <xdr:col>6</xdr:col>
      <xdr:colOff>885826</xdr:colOff>
      <xdr:row>48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0</xdr:rowOff>
    </xdr:from>
    <xdr:to>
      <xdr:col>6</xdr:col>
      <xdr:colOff>895350</xdr:colOff>
      <xdr:row>52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0445" name="Chart 1">
          <a:extLst>
            <a:ext uri="{FF2B5EF4-FFF2-40B4-BE49-F238E27FC236}">
              <a16:creationId xmlns:a16="http://schemas.microsoft.com/office/drawing/2014/main" id="{00000000-0008-0000-0F00-0000DD4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18</xdr:row>
      <xdr:rowOff>114300</xdr:rowOff>
    </xdr:from>
    <xdr:to>
      <xdr:col>5</xdr:col>
      <xdr:colOff>1104900</xdr:colOff>
      <xdr:row>48</xdr:row>
      <xdr:rowOff>76200</xdr:rowOff>
    </xdr:to>
    <xdr:graphicFrame macro="">
      <xdr:nvGraphicFramePr>
        <xdr:cNvPr id="20446" name="Chart 2">
          <a:extLst>
            <a:ext uri="{FF2B5EF4-FFF2-40B4-BE49-F238E27FC236}">
              <a16:creationId xmlns:a16="http://schemas.microsoft.com/office/drawing/2014/main" id="{00000000-0008-0000-0F00-0000DE4F0000}"/>
            </a:ext>
            <a:ext uri="{147F2762-F138-4A5C-976F-8EAC2B608ADB}">
              <a16:predDERef xmlns:a16="http://schemas.microsoft.com/office/drawing/2014/main" pred="{00000000-0008-0000-0F00-0000DD4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16</xdr:row>
      <xdr:rowOff>19050</xdr:rowOff>
    </xdr:from>
    <xdr:to>
      <xdr:col>6</xdr:col>
      <xdr:colOff>885826</xdr:colOff>
      <xdr:row>46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16</xdr:row>
      <xdr:rowOff>19050</xdr:rowOff>
    </xdr:from>
    <xdr:to>
      <xdr:col>6</xdr:col>
      <xdr:colOff>885826</xdr:colOff>
      <xdr:row>46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17</xdr:row>
      <xdr:rowOff>0</xdr:rowOff>
    </xdr:from>
    <xdr:to>
      <xdr:col>6</xdr:col>
      <xdr:colOff>895350</xdr:colOff>
      <xdr:row>51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16</xdr:row>
      <xdr:rowOff>19050</xdr:rowOff>
    </xdr:from>
    <xdr:to>
      <xdr:col>6</xdr:col>
      <xdr:colOff>885826</xdr:colOff>
      <xdr:row>46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1469" name="Chart 1">
          <a:extLst>
            <a:ext uri="{FF2B5EF4-FFF2-40B4-BE49-F238E27FC236}">
              <a16:creationId xmlns:a16="http://schemas.microsoft.com/office/drawing/2014/main" id="{00000000-0008-0000-1000-0000DD5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18</xdr:row>
      <xdr:rowOff>114300</xdr:rowOff>
    </xdr:from>
    <xdr:to>
      <xdr:col>5</xdr:col>
      <xdr:colOff>1104900</xdr:colOff>
      <xdr:row>48</xdr:row>
      <xdr:rowOff>76200</xdr:rowOff>
    </xdr:to>
    <xdr:graphicFrame macro="">
      <xdr:nvGraphicFramePr>
        <xdr:cNvPr id="21470" name="Chart 2">
          <a:extLst>
            <a:ext uri="{FF2B5EF4-FFF2-40B4-BE49-F238E27FC236}">
              <a16:creationId xmlns:a16="http://schemas.microsoft.com/office/drawing/2014/main" id="{00000000-0008-0000-1000-0000DE530000}"/>
            </a:ext>
            <a:ext uri="{147F2762-F138-4A5C-976F-8EAC2B608ADB}">
              <a16:predDERef xmlns:a16="http://schemas.microsoft.com/office/drawing/2014/main" pred="{00000000-0008-0000-1000-0000DD5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17</xdr:row>
      <xdr:rowOff>19050</xdr:rowOff>
    </xdr:from>
    <xdr:to>
      <xdr:col>6</xdr:col>
      <xdr:colOff>885826</xdr:colOff>
      <xdr:row>47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17</xdr:row>
      <xdr:rowOff>0</xdr:rowOff>
    </xdr:from>
    <xdr:to>
      <xdr:col>6</xdr:col>
      <xdr:colOff>895350</xdr:colOff>
      <xdr:row>51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0</xdr:rowOff>
    </xdr:from>
    <xdr:to>
      <xdr:col>6</xdr:col>
      <xdr:colOff>895350</xdr:colOff>
      <xdr:row>46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2493" name="Chart 1">
          <a:extLst>
            <a:ext uri="{FF2B5EF4-FFF2-40B4-BE49-F238E27FC236}">
              <a16:creationId xmlns:a16="http://schemas.microsoft.com/office/drawing/2014/main" id="{00000000-0008-0000-1100-0000DD5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18</xdr:row>
      <xdr:rowOff>114300</xdr:rowOff>
    </xdr:from>
    <xdr:to>
      <xdr:col>5</xdr:col>
      <xdr:colOff>1104900</xdr:colOff>
      <xdr:row>48</xdr:row>
      <xdr:rowOff>76200</xdr:rowOff>
    </xdr:to>
    <xdr:graphicFrame macro="">
      <xdr:nvGraphicFramePr>
        <xdr:cNvPr id="22494" name="Chart 2">
          <a:extLst>
            <a:ext uri="{FF2B5EF4-FFF2-40B4-BE49-F238E27FC236}">
              <a16:creationId xmlns:a16="http://schemas.microsoft.com/office/drawing/2014/main" id="{00000000-0008-0000-1100-0000DE570000}"/>
            </a:ext>
            <a:ext uri="{147F2762-F138-4A5C-976F-8EAC2B608ADB}">
              <a16:predDERef xmlns:a16="http://schemas.microsoft.com/office/drawing/2014/main" pred="{00000000-0008-0000-1100-0000DD5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0</xdr:rowOff>
    </xdr:from>
    <xdr:to>
      <xdr:col>6</xdr:col>
      <xdr:colOff>895350</xdr:colOff>
      <xdr:row>46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3023" name="Chart 1">
          <a:extLst>
            <a:ext uri="{FF2B5EF4-FFF2-40B4-BE49-F238E27FC236}">
              <a16:creationId xmlns:a16="http://schemas.microsoft.com/office/drawing/2014/main" id="{00000000-0008-0000-1200-0000EF5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0</xdr:rowOff>
    </xdr:from>
    <xdr:to>
      <xdr:col>6</xdr:col>
      <xdr:colOff>895350</xdr:colOff>
      <xdr:row>46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543" name="Chart 1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4047" name="Chart 1">
          <a:extLst>
            <a:ext uri="{FF2B5EF4-FFF2-40B4-BE49-F238E27FC236}">
              <a16:creationId xmlns:a16="http://schemas.microsoft.com/office/drawing/2014/main" id="{00000000-0008-0000-1300-0000EF5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0</xdr:rowOff>
    </xdr:from>
    <xdr:to>
      <xdr:col>6</xdr:col>
      <xdr:colOff>895350</xdr:colOff>
      <xdr:row>46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12751F-BB53-4601-B4D8-65632DF88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F639B1-10F2-4C0B-B69E-65261564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5071" name="Chart 1">
          <a:extLst>
            <a:ext uri="{FF2B5EF4-FFF2-40B4-BE49-F238E27FC236}">
              <a16:creationId xmlns:a16="http://schemas.microsoft.com/office/drawing/2014/main" id="{00000000-0008-0000-1400-0000EF6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4A1824-1797-436A-8096-BD81F63D1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53BD44-2800-4EAF-A366-C73A93E39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35626C-5496-47CF-A6BD-04A6CFB1E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6CA2FF-274F-482B-AE93-0857CABCD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D9B205-0EEE-4CDB-9DA4-2ADDF21FB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EC4892-DFE4-40CA-A484-959C6B4E1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6F10B2-74C8-4F6D-A49D-397624BB2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41DFB9-9AFB-448E-BB09-EA1C888AF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D51D2B-5083-4EFE-B06A-341D8C230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F735D8-4A82-4545-8E4F-F6909B831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6095" name="Chart 1">
          <a:extLst>
            <a:ext uri="{FF2B5EF4-FFF2-40B4-BE49-F238E27FC236}">
              <a16:creationId xmlns:a16="http://schemas.microsoft.com/office/drawing/2014/main" id="{00000000-0008-0000-1500-0000EF6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A28CD0-A2CE-48B0-9472-211367D32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3DF216-D07E-4EBA-ABE8-309ED83D4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899472-15A6-497D-8D9E-650908A98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01E3D7-6CE7-45A6-BEF4-974F0EA54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49E2B5-2C48-4EDD-87A0-D6EE7B543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668F97-A74B-4970-8715-C3E953906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28881E-DC47-4A66-AECB-868A78228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37527C-9A23-4527-AC01-42BC8AE0E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71F4EB-7EF0-473D-83AC-679C8299E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AA6D4F-EC42-4BCB-9CDB-57734E678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7119" name="Chart 1">
          <a:extLst>
            <a:ext uri="{FF2B5EF4-FFF2-40B4-BE49-F238E27FC236}">
              <a16:creationId xmlns:a16="http://schemas.microsoft.com/office/drawing/2014/main" id="{00000000-0008-0000-1600-0000E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1AB722-EB06-4007-8F49-0FF756F29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524594-7ACB-46C4-9859-14AC8FCD1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AF1FC8-4B57-42B1-B902-76664C25A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919521-604B-4D65-A50E-C68CCCC01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AC47B4-D7E4-47E1-8871-057742C1C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87F442-43EF-4C0A-80F8-F73D96C81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2BE41B-526E-48D9-B0FF-AA22D2C21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0E21DC-E3D2-444E-9967-842CC5CD4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E3934C-18FA-4859-9302-8FF993A22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0A0200-9ECB-4B24-AB87-A444280A0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8143" name="Chart 1">
          <a:extLst>
            <a:ext uri="{FF2B5EF4-FFF2-40B4-BE49-F238E27FC236}">
              <a16:creationId xmlns:a16="http://schemas.microsoft.com/office/drawing/2014/main" id="{00000000-0008-0000-1700-0000EF6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E75BBD-E3EC-468E-9B7B-F50FFDCB1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3C425F-7667-4258-940B-363691CAF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D40E78-15F1-4CC3-AC38-8BD0523B5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98E39A-4ECD-4731-85D0-4442F659C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30245B-EE2B-44C8-BB43-D5197F584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97686C-48D8-4E04-846F-99D5A0643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8A2C7D-27FF-4345-8663-FE793594C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04A1A2-62AB-4C9C-A462-CF1B09D90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AAEBC7-07F8-42CA-954F-89AC3C1ED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B3C15-A584-412A-85A5-164F26BC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9168" name="Chart 1">
          <a:extLst>
            <a:ext uri="{FF2B5EF4-FFF2-40B4-BE49-F238E27FC236}">
              <a16:creationId xmlns:a16="http://schemas.microsoft.com/office/drawing/2014/main" id="{00000000-0008-0000-1800-0000F0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FD59FF-7A94-48A2-A399-02A8517B8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CE4DCE-2CC5-41C5-ACAD-E0CA5145F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9728E5-6DC4-4002-BDE9-18D17F022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20C5F2-D84E-45CA-AFA5-D2234BF5C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8E6DEC-6D52-4DFE-8CF8-56B95A51C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1FC9F3-E5D1-4186-97B3-6152F9A64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B144FA-0F82-4355-AEA3-CBFBC42EE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5F10EB-63E5-42B2-8A93-C0BC1AFCF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B8309F-E16B-4711-BE6A-48C0AA041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A2D580-785C-49A5-A94B-6D2A7CD4D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0192" name="Chart 1">
          <a:extLst>
            <a:ext uri="{FF2B5EF4-FFF2-40B4-BE49-F238E27FC236}">
              <a16:creationId xmlns:a16="http://schemas.microsoft.com/office/drawing/2014/main" id="{00000000-0008-0000-1900-0000F07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422A65-415A-4F29-8421-67CC47BC0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3D5D5B-41FB-4759-A5B0-0858C0CFF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9EDCA1-4BD5-4CB4-A138-A843689FF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70B828-FC08-41B9-A3E8-4F672CC05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19050</xdr:rowOff>
    </xdr:from>
    <xdr:to>
      <xdr:col>6</xdr:col>
      <xdr:colOff>885826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E46112-6004-43A8-996C-15AA4569C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1216" name="Chart 1">
          <a:extLst>
            <a:ext uri="{FF2B5EF4-FFF2-40B4-BE49-F238E27FC236}">
              <a16:creationId xmlns:a16="http://schemas.microsoft.com/office/drawing/2014/main" id="{00000000-0008-0000-1A00-0000F07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2240" name="Chart 1">
          <a:extLst>
            <a:ext uri="{FF2B5EF4-FFF2-40B4-BE49-F238E27FC236}">
              <a16:creationId xmlns:a16="http://schemas.microsoft.com/office/drawing/2014/main" id="{00000000-0008-0000-1B00-0000F0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3264" name="Chart 1">
          <a:extLst>
            <a:ext uri="{FF2B5EF4-FFF2-40B4-BE49-F238E27FC236}">
              <a16:creationId xmlns:a16="http://schemas.microsoft.com/office/drawing/2014/main" id="{00000000-0008-0000-1C00-0000F08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591" name="Chart 1">
          <a:extLst>
            <a:ext uri="{FF2B5EF4-FFF2-40B4-BE49-F238E27FC236}">
              <a16:creationId xmlns:a16="http://schemas.microsoft.com/office/drawing/2014/main" id="{00000000-0008-0000-0200-0000EF1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4288" name="Chart 1">
          <a:extLst>
            <a:ext uri="{FF2B5EF4-FFF2-40B4-BE49-F238E27FC236}">
              <a16:creationId xmlns:a16="http://schemas.microsoft.com/office/drawing/2014/main" id="{00000000-0008-0000-1D00-0000F08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5312" name="Chart 1">
          <a:extLst>
            <a:ext uri="{FF2B5EF4-FFF2-40B4-BE49-F238E27FC236}">
              <a16:creationId xmlns:a16="http://schemas.microsoft.com/office/drawing/2014/main" id="{00000000-0008-0000-1E00-0000F08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7359" name="Chart 1">
          <a:extLst>
            <a:ext uri="{FF2B5EF4-FFF2-40B4-BE49-F238E27FC236}">
              <a16:creationId xmlns:a16="http://schemas.microsoft.com/office/drawing/2014/main" id="{00000000-0008-0000-1F00-0000EF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6336" name="Chart 1">
          <a:extLst>
            <a:ext uri="{FF2B5EF4-FFF2-40B4-BE49-F238E27FC236}">
              <a16:creationId xmlns:a16="http://schemas.microsoft.com/office/drawing/2014/main" id="{00000000-0008-0000-2000-0000F08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8384" name="Chart 1">
          <a:extLst>
            <a:ext uri="{FF2B5EF4-FFF2-40B4-BE49-F238E27FC236}">
              <a16:creationId xmlns:a16="http://schemas.microsoft.com/office/drawing/2014/main" id="{00000000-0008-0000-2100-0000F09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9407" name="Chart 1">
          <a:extLst>
            <a:ext uri="{FF2B5EF4-FFF2-40B4-BE49-F238E27FC236}">
              <a16:creationId xmlns:a16="http://schemas.microsoft.com/office/drawing/2014/main" id="{00000000-0008-0000-2200-0000EF9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0431" name="Chart 1">
          <a:extLst>
            <a:ext uri="{FF2B5EF4-FFF2-40B4-BE49-F238E27FC236}">
              <a16:creationId xmlns:a16="http://schemas.microsoft.com/office/drawing/2014/main" id="{00000000-0008-0000-2300-0000EF9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1455" name="Chart 1">
          <a:extLst>
            <a:ext uri="{FF2B5EF4-FFF2-40B4-BE49-F238E27FC236}">
              <a16:creationId xmlns:a16="http://schemas.microsoft.com/office/drawing/2014/main" id="{00000000-0008-0000-2400-0000EFA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2479" name="Chart 1">
          <a:extLst>
            <a:ext uri="{FF2B5EF4-FFF2-40B4-BE49-F238E27FC236}">
              <a16:creationId xmlns:a16="http://schemas.microsoft.com/office/drawing/2014/main" id="{00000000-0008-0000-2500-0000EFA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3503" name="Chart 1">
          <a:extLst>
            <a:ext uri="{FF2B5EF4-FFF2-40B4-BE49-F238E27FC236}">
              <a16:creationId xmlns:a16="http://schemas.microsoft.com/office/drawing/2014/main" id="{00000000-0008-0000-2600-0000EFA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5615" name="Chart 1">
          <a:extLst>
            <a:ext uri="{FF2B5EF4-FFF2-40B4-BE49-F238E27FC236}">
              <a16:creationId xmlns:a16="http://schemas.microsoft.com/office/drawing/2014/main" id="{00000000-0008-0000-0300-0000EF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4527" name="Chart 1">
          <a:extLst>
            <a:ext uri="{FF2B5EF4-FFF2-40B4-BE49-F238E27FC236}">
              <a16:creationId xmlns:a16="http://schemas.microsoft.com/office/drawing/2014/main" id="{00000000-0008-0000-2700-0000EFA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5551" name="Chart 1">
          <a:extLst>
            <a:ext uri="{FF2B5EF4-FFF2-40B4-BE49-F238E27FC236}">
              <a16:creationId xmlns:a16="http://schemas.microsoft.com/office/drawing/2014/main" id="{00000000-0008-0000-2800-0000EFB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6575" name="Chart 1">
          <a:extLst>
            <a:ext uri="{FF2B5EF4-FFF2-40B4-BE49-F238E27FC236}">
              <a16:creationId xmlns:a16="http://schemas.microsoft.com/office/drawing/2014/main" id="{00000000-0008-0000-2900-0000EFB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7599" name="Chart 1">
          <a:extLst>
            <a:ext uri="{FF2B5EF4-FFF2-40B4-BE49-F238E27FC236}">
              <a16:creationId xmlns:a16="http://schemas.microsoft.com/office/drawing/2014/main" id="{00000000-0008-0000-2A00-0000EFB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8623" name="Chart 1">
          <a:extLst>
            <a:ext uri="{FF2B5EF4-FFF2-40B4-BE49-F238E27FC236}">
              <a16:creationId xmlns:a16="http://schemas.microsoft.com/office/drawing/2014/main" id="{00000000-0008-0000-2B00-0000EFB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49647" name="Chart 1">
          <a:extLst>
            <a:ext uri="{FF2B5EF4-FFF2-40B4-BE49-F238E27FC236}">
              <a16:creationId xmlns:a16="http://schemas.microsoft.com/office/drawing/2014/main" id="{00000000-0008-0000-2C00-0000EFC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50671" name="Chart 1">
          <a:extLst>
            <a:ext uri="{FF2B5EF4-FFF2-40B4-BE49-F238E27FC236}">
              <a16:creationId xmlns:a16="http://schemas.microsoft.com/office/drawing/2014/main" id="{00000000-0008-0000-2D00-0000EFC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51695" name="Chart 1">
          <a:extLst>
            <a:ext uri="{FF2B5EF4-FFF2-40B4-BE49-F238E27FC236}">
              <a16:creationId xmlns:a16="http://schemas.microsoft.com/office/drawing/2014/main" id="{00000000-0008-0000-2E00-0000EFC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53743" name="Chart 1">
          <a:extLst>
            <a:ext uri="{FF2B5EF4-FFF2-40B4-BE49-F238E27FC236}">
              <a16:creationId xmlns:a16="http://schemas.microsoft.com/office/drawing/2014/main" id="{00000000-0008-0000-2F00-0000EFD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54767" name="Chart 1">
          <a:extLst>
            <a:ext uri="{FF2B5EF4-FFF2-40B4-BE49-F238E27FC236}">
              <a16:creationId xmlns:a16="http://schemas.microsoft.com/office/drawing/2014/main" id="{00000000-0008-0000-3000-0000EFD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6639" name="Chart 1">
          <a:extLst>
            <a:ext uri="{FF2B5EF4-FFF2-40B4-BE49-F238E27FC236}">
              <a16:creationId xmlns:a16="http://schemas.microsoft.com/office/drawing/2014/main" id="{00000000-0008-0000-0400-0000EF1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09038" name="Chart 1">
          <a:extLst>
            <a:ext uri="{FF2B5EF4-FFF2-40B4-BE49-F238E27FC236}">
              <a16:creationId xmlns:a16="http://schemas.microsoft.com/office/drawing/2014/main" id="{00000000-0008-0000-3100-0000EEA9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660965" name="Chart 1">
          <a:extLst>
            <a:ext uri="{FF2B5EF4-FFF2-40B4-BE49-F238E27FC236}">
              <a16:creationId xmlns:a16="http://schemas.microsoft.com/office/drawing/2014/main" id="{00000000-0008-0000-3200-0000E515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884192" name="Chart 1">
          <a:extLst>
            <a:ext uri="{FF2B5EF4-FFF2-40B4-BE49-F238E27FC236}">
              <a16:creationId xmlns:a16="http://schemas.microsoft.com/office/drawing/2014/main" id="{00000000-0008-0000-3300-0000E07D0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279450" name="Chart 1">
          <a:extLst>
            <a:ext uri="{FF2B5EF4-FFF2-40B4-BE49-F238E27FC236}">
              <a16:creationId xmlns:a16="http://schemas.microsoft.com/office/drawing/2014/main" id="{00000000-0008-0000-3400-0000DA85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453526" name="Chart 1">
          <a:extLst>
            <a:ext uri="{FF2B5EF4-FFF2-40B4-BE49-F238E27FC236}">
              <a16:creationId xmlns:a16="http://schemas.microsoft.com/office/drawing/2014/main" id="{00000000-0008-0000-3500-0000D62D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746385" name="Chart 1">
          <a:extLst>
            <a:ext uri="{FF2B5EF4-FFF2-40B4-BE49-F238E27FC236}">
              <a16:creationId xmlns:a16="http://schemas.microsoft.com/office/drawing/2014/main" id="{00000000-0008-0000-3600-0000D1A51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866191" name="Chart 1">
          <a:extLst>
            <a:ext uri="{FF2B5EF4-FFF2-40B4-BE49-F238E27FC236}">
              <a16:creationId xmlns:a16="http://schemas.microsoft.com/office/drawing/2014/main" id="{00000000-0008-0000-3700-0000CF79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169290" name="Chart 1">
          <a:extLst>
            <a:ext uri="{FF2B5EF4-FFF2-40B4-BE49-F238E27FC236}">
              <a16:creationId xmlns:a16="http://schemas.microsoft.com/office/drawing/2014/main" id="{00000000-0008-0000-3800-0000CA19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2293192" name="Chart 1">
          <a:extLst>
            <a:ext uri="{FF2B5EF4-FFF2-40B4-BE49-F238E27FC236}">
              <a16:creationId xmlns:a16="http://schemas.microsoft.com/office/drawing/2014/main" id="{00000000-0008-0000-3900-0000C8FD2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3557813" name="Chart 1">
          <a:extLst>
            <a:ext uri="{FF2B5EF4-FFF2-40B4-BE49-F238E27FC236}">
              <a16:creationId xmlns:a16="http://schemas.microsoft.com/office/drawing/2014/main" id="{00000000-0008-0000-3A00-0000B5493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7663" name="Chart 1">
          <a:extLst>
            <a:ext uri="{FF2B5EF4-FFF2-40B4-BE49-F238E27FC236}">
              <a16:creationId xmlns:a16="http://schemas.microsoft.com/office/drawing/2014/main" id="{00000000-0008-0000-0500-0000EF1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5479831" name="Chart 1">
          <a:extLst>
            <a:ext uri="{FF2B5EF4-FFF2-40B4-BE49-F238E27FC236}">
              <a16:creationId xmlns:a16="http://schemas.microsoft.com/office/drawing/2014/main" id="{00000000-0008-0000-3B00-0000979D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2981309" name="Chart 1">
          <a:extLst>
            <a:ext uri="{FF2B5EF4-FFF2-40B4-BE49-F238E27FC236}">
              <a16:creationId xmlns:a16="http://schemas.microsoft.com/office/drawing/2014/main" id="{00000000-0008-0000-3C00-0000BD7D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3299769" name="Chart 1">
          <a:extLst>
            <a:ext uri="{FF2B5EF4-FFF2-40B4-BE49-F238E27FC236}">
              <a16:creationId xmlns:a16="http://schemas.microsoft.com/office/drawing/2014/main" id="{00000000-0008-0000-3D00-0000B9593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5070238" name="Chart 1">
          <a:extLst>
            <a:ext uri="{FF2B5EF4-FFF2-40B4-BE49-F238E27FC236}">
              <a16:creationId xmlns:a16="http://schemas.microsoft.com/office/drawing/2014/main" id="{00000000-0008-0000-3E00-00009E5D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6176142" name="Chart 1">
          <a:extLst>
            <a:ext uri="{FF2B5EF4-FFF2-40B4-BE49-F238E27FC236}">
              <a16:creationId xmlns:a16="http://schemas.microsoft.com/office/drawing/2014/main" id="{00000000-0008-0000-3F00-00008E3D5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6107534" name="Chart 1">
          <a:extLst>
            <a:ext uri="{FF2B5EF4-FFF2-40B4-BE49-F238E27FC236}">
              <a16:creationId xmlns:a16="http://schemas.microsoft.com/office/drawing/2014/main" id="{00000000-0008-0000-4000-00008E31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6388106" name="Chart 1">
          <a:extLst>
            <a:ext uri="{FF2B5EF4-FFF2-40B4-BE49-F238E27FC236}">
              <a16:creationId xmlns:a16="http://schemas.microsoft.com/office/drawing/2014/main" id="{00000000-0008-0000-4100-00008A796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6532489" name="Chart 1">
          <a:extLst>
            <a:ext uri="{FF2B5EF4-FFF2-40B4-BE49-F238E27FC236}">
              <a16:creationId xmlns:a16="http://schemas.microsoft.com/office/drawing/2014/main" id="{00000000-0008-0000-4200-000089AD6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6750598" name="Chart 1">
          <a:extLst>
            <a:ext uri="{FF2B5EF4-FFF2-40B4-BE49-F238E27FC236}">
              <a16:creationId xmlns:a16="http://schemas.microsoft.com/office/drawing/2014/main" id="{00000000-0008-0000-4300-000086016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7188865" name="Chart 1">
          <a:extLst>
            <a:ext uri="{FF2B5EF4-FFF2-40B4-BE49-F238E27FC236}">
              <a16:creationId xmlns:a16="http://schemas.microsoft.com/office/drawing/2014/main" id="{00000000-0008-0000-4400-000081B16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8687" name="Chart 1">
          <a:extLst>
            <a:ext uri="{FF2B5EF4-FFF2-40B4-BE49-F238E27FC236}">
              <a16:creationId xmlns:a16="http://schemas.microsoft.com/office/drawing/2014/main" id="{00000000-0008-0000-0600-0000EF2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7559547" name="Chart 1">
          <a:extLst>
            <a:ext uri="{FF2B5EF4-FFF2-40B4-BE49-F238E27FC236}">
              <a16:creationId xmlns:a16="http://schemas.microsoft.com/office/drawing/2014/main" id="{00000000-0008-0000-4500-00007B597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7636346" name="Chart 1">
          <a:extLst>
            <a:ext uri="{FF2B5EF4-FFF2-40B4-BE49-F238E27FC236}">
              <a16:creationId xmlns:a16="http://schemas.microsoft.com/office/drawing/2014/main" id="{00000000-0008-0000-4600-00007A857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7638394" name="Chart 1">
          <a:extLst>
            <a:ext uri="{FF2B5EF4-FFF2-40B4-BE49-F238E27FC236}">
              <a16:creationId xmlns:a16="http://schemas.microsoft.com/office/drawing/2014/main" id="{00000000-0008-0000-4700-00007A8D7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7794040" name="Chart 1">
          <a:extLst>
            <a:ext uri="{FF2B5EF4-FFF2-40B4-BE49-F238E27FC236}">
              <a16:creationId xmlns:a16="http://schemas.microsoft.com/office/drawing/2014/main" id="{00000000-0008-0000-4800-000078ED7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7796088" name="Chart 1">
          <a:extLst>
            <a:ext uri="{FF2B5EF4-FFF2-40B4-BE49-F238E27FC236}">
              <a16:creationId xmlns:a16="http://schemas.microsoft.com/office/drawing/2014/main" id="{00000000-0008-0000-4900-000078F57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8034677" name="Chart 1">
          <a:extLst>
            <a:ext uri="{FF2B5EF4-FFF2-40B4-BE49-F238E27FC236}">
              <a16:creationId xmlns:a16="http://schemas.microsoft.com/office/drawing/2014/main" id="{00000000-0008-0000-4A00-00007599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8755563" name="Chart 1">
          <a:extLst>
            <a:ext uri="{FF2B5EF4-FFF2-40B4-BE49-F238E27FC236}">
              <a16:creationId xmlns:a16="http://schemas.microsoft.com/office/drawing/2014/main" id="{00000000-0008-0000-4B00-00006B998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8918377" name="Chart 1">
          <a:extLst>
            <a:ext uri="{FF2B5EF4-FFF2-40B4-BE49-F238E27FC236}">
              <a16:creationId xmlns:a16="http://schemas.microsoft.com/office/drawing/2014/main" id="{00000000-0008-0000-4C00-000069158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9656672" name="Chart 1">
          <a:extLst>
            <a:ext uri="{FF2B5EF4-FFF2-40B4-BE49-F238E27FC236}">
              <a16:creationId xmlns:a16="http://schemas.microsoft.com/office/drawing/2014/main" id="{00000000-0008-0000-4D00-000060599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0238298" name="Chart 1">
          <a:extLst>
            <a:ext uri="{FF2B5EF4-FFF2-40B4-BE49-F238E27FC236}">
              <a16:creationId xmlns:a16="http://schemas.microsoft.com/office/drawing/2014/main" id="{00000000-0008-0000-4E00-00005A399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152400</xdr:rowOff>
    </xdr:from>
    <xdr:to>
      <xdr:col>5</xdr:col>
      <xdr:colOff>1247775</xdr:colOff>
      <xdr:row>48</xdr:row>
      <xdr:rowOff>123825</xdr:rowOff>
    </xdr:to>
    <xdr:graphicFrame macro="">
      <xdr:nvGraphicFramePr>
        <xdr:cNvPr id="9711" name="Chart 1">
          <a:extLst>
            <a:ext uri="{FF2B5EF4-FFF2-40B4-BE49-F238E27FC236}">
              <a16:creationId xmlns:a16="http://schemas.microsoft.com/office/drawing/2014/main" id="{00000000-0008-0000-0700-0000EF2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1331916" name="Chart 1">
          <a:extLst>
            <a:ext uri="{FF2B5EF4-FFF2-40B4-BE49-F238E27FC236}">
              <a16:creationId xmlns:a16="http://schemas.microsoft.com/office/drawing/2014/main" id="{00000000-0008-0000-4F00-00004CE9A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0</xdr:rowOff>
    </xdr:from>
    <xdr:to>
      <xdr:col>5</xdr:col>
      <xdr:colOff>1095375</xdr:colOff>
      <xdr:row>50</xdr:row>
      <xdr:rowOff>123825</xdr:rowOff>
    </xdr:to>
    <xdr:graphicFrame macro="">
      <xdr:nvGraphicFramePr>
        <xdr:cNvPr id="11502922" name="Chart 1">
          <a:extLst>
            <a:ext uri="{FF2B5EF4-FFF2-40B4-BE49-F238E27FC236}">
              <a16:creationId xmlns:a16="http://schemas.microsoft.com/office/drawing/2014/main" id="{00000000-0008-0000-5100-00004A85A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1675976" name="Chart 1">
          <a:extLst>
            <a:ext uri="{FF2B5EF4-FFF2-40B4-BE49-F238E27FC236}">
              <a16:creationId xmlns:a16="http://schemas.microsoft.com/office/drawing/2014/main" id="{00000000-0008-0000-5200-00004829B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2112195" name="Chart 1">
          <a:extLst>
            <a:ext uri="{FF2B5EF4-FFF2-40B4-BE49-F238E27FC236}">
              <a16:creationId xmlns:a16="http://schemas.microsoft.com/office/drawing/2014/main" id="{00000000-0008-0000-5300-000043D1B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2201282" name="Chart 1">
          <a:extLst>
            <a:ext uri="{FF2B5EF4-FFF2-40B4-BE49-F238E27FC236}">
              <a16:creationId xmlns:a16="http://schemas.microsoft.com/office/drawing/2014/main" id="{00000000-0008-0000-5400-0000422DB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3182263" name="Chart 1">
          <a:extLst>
            <a:ext uri="{FF2B5EF4-FFF2-40B4-BE49-F238E27FC236}">
              <a16:creationId xmlns:a16="http://schemas.microsoft.com/office/drawing/2014/main" id="{00000000-0008-0000-5500-00003725C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3363509" name="Chart 1">
          <a:extLst>
            <a:ext uri="{FF2B5EF4-FFF2-40B4-BE49-F238E27FC236}">
              <a16:creationId xmlns:a16="http://schemas.microsoft.com/office/drawing/2014/main" id="{00000000-0008-0000-5600-000035E9C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3455668" name="Chart 1">
          <a:extLst>
            <a:ext uri="{FF2B5EF4-FFF2-40B4-BE49-F238E27FC236}">
              <a16:creationId xmlns:a16="http://schemas.microsoft.com/office/drawing/2014/main" id="{00000000-0008-0000-5700-00003451C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0</xdr:rowOff>
    </xdr:from>
    <xdr:to>
      <xdr:col>5</xdr:col>
      <xdr:colOff>1095375</xdr:colOff>
      <xdr:row>51</xdr:row>
      <xdr:rowOff>123825</xdr:rowOff>
    </xdr:to>
    <xdr:graphicFrame macro="">
      <xdr:nvGraphicFramePr>
        <xdr:cNvPr id="27449518" name="Chart 1">
          <a:extLst>
            <a:ext uri="{FF2B5EF4-FFF2-40B4-BE49-F238E27FC236}">
              <a16:creationId xmlns:a16="http://schemas.microsoft.com/office/drawing/2014/main" id="{00000000-0008-0000-5800-0000AED8A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4105901" name="Chart 1">
          <a:extLst>
            <a:ext uri="{FF2B5EF4-FFF2-40B4-BE49-F238E27FC236}">
              <a16:creationId xmlns:a16="http://schemas.microsoft.com/office/drawing/2014/main" id="{00000000-0008-0000-5900-00002D3DD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5</xdr:col>
      <xdr:colOff>1095375</xdr:colOff>
      <xdr:row>48</xdr:row>
      <xdr:rowOff>123825</xdr:rowOff>
    </xdr:to>
    <xdr:graphicFrame macro="">
      <xdr:nvGraphicFramePr>
        <xdr:cNvPr id="10735" name="Chart 1">
          <a:extLst>
            <a:ext uri="{FF2B5EF4-FFF2-40B4-BE49-F238E27FC236}">
              <a16:creationId xmlns:a16="http://schemas.microsoft.com/office/drawing/2014/main" id="{00000000-0008-0000-0800-0000EF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4295339" name="Chart 1">
          <a:extLst>
            <a:ext uri="{FF2B5EF4-FFF2-40B4-BE49-F238E27FC236}">
              <a16:creationId xmlns:a16="http://schemas.microsoft.com/office/drawing/2014/main" id="{00000000-0008-0000-5A00-00002B21D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4962980" name="Chart 1">
          <a:extLst>
            <a:ext uri="{FF2B5EF4-FFF2-40B4-BE49-F238E27FC236}">
              <a16:creationId xmlns:a16="http://schemas.microsoft.com/office/drawing/2014/main" id="{00000000-0008-0000-5B00-00002451E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5060259" name="Chart 1">
          <a:extLst>
            <a:ext uri="{FF2B5EF4-FFF2-40B4-BE49-F238E27FC236}">
              <a16:creationId xmlns:a16="http://schemas.microsoft.com/office/drawing/2014/main" id="{00000000-0008-0000-5C00-000023CDE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5450399" name="Chart 1">
          <a:extLst>
            <a:ext uri="{FF2B5EF4-FFF2-40B4-BE49-F238E27FC236}">
              <a16:creationId xmlns:a16="http://schemas.microsoft.com/office/drawing/2014/main" id="{00000000-0008-0000-5D00-00001FC1E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5746332" name="Chart 1">
          <a:extLst>
            <a:ext uri="{FF2B5EF4-FFF2-40B4-BE49-F238E27FC236}">
              <a16:creationId xmlns:a16="http://schemas.microsoft.com/office/drawing/2014/main" id="{00000000-0008-0000-5E00-00001C45F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3825328" name="Chart 1">
          <a:extLst>
            <a:ext uri="{FF2B5EF4-FFF2-40B4-BE49-F238E27FC236}">
              <a16:creationId xmlns:a16="http://schemas.microsoft.com/office/drawing/2014/main" id="{00000000-0008-0000-5F00-000030F5D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7535242" name="Chart 1">
          <a:extLst>
            <a:ext uri="{FF2B5EF4-FFF2-40B4-BE49-F238E27FC236}">
              <a16:creationId xmlns:a16="http://schemas.microsoft.com/office/drawing/2014/main" id="{00000000-0008-0000-6000-00000A910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8038021" name="Chart 1">
          <a:extLst>
            <a:ext uri="{FF2B5EF4-FFF2-40B4-BE49-F238E27FC236}">
              <a16:creationId xmlns:a16="http://schemas.microsoft.com/office/drawing/2014/main" id="{00000000-0008-0000-6100-0000053D1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8748670" name="Chart 1">
          <a:extLst>
            <a:ext uri="{FF2B5EF4-FFF2-40B4-BE49-F238E27FC236}">
              <a16:creationId xmlns:a16="http://schemas.microsoft.com/office/drawing/2014/main" id="{00000000-0008-0000-6200-0000FE141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20</xdr:row>
      <xdr:rowOff>0</xdr:rowOff>
    </xdr:from>
    <xdr:to>
      <xdr:col>5</xdr:col>
      <xdr:colOff>1095375</xdr:colOff>
      <xdr:row>49</xdr:row>
      <xdr:rowOff>123825</xdr:rowOff>
    </xdr:to>
    <xdr:graphicFrame macro="">
      <xdr:nvGraphicFramePr>
        <xdr:cNvPr id="19159290" name="Chart 1">
          <a:extLst>
            <a:ext uri="{FF2B5EF4-FFF2-40B4-BE49-F238E27FC236}">
              <a16:creationId xmlns:a16="http://schemas.microsoft.com/office/drawing/2014/main" id="{00000000-0008-0000-6300-0000FA582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4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5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6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8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49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0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1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2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3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4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5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6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8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59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0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1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2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3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4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5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6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8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69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0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1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2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3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4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5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6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8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79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0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1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2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3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4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5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6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8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89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0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1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2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3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4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5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6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8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199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0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1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2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3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5.xml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6.xml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7.xml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9.xml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0.xml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1.xml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2.xml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3.xml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4.xml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5.xml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6.xml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7.xml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9.xml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0.xml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1.xml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2.xml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3.xml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4.xml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5.xml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6.xml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7.xml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8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9.xml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0.xml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1.xml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2.xml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3.xml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4.xml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5.xml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6.xml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7.xml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8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04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05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06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2.xml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07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08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09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10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7.xml"/><Relationship Id="rId1" Type="http://schemas.openxmlformats.org/officeDocument/2006/relationships/printerSettings" Target="../printerSettings/printerSettings211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8.xml"/><Relationship Id="rId1" Type="http://schemas.openxmlformats.org/officeDocument/2006/relationships/printerSettings" Target="../printerSettings/printerSettings2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9.xml"/></Relationships>
</file>

<file path=xl/worksheets/_rels/sheet2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0.xml"/><Relationship Id="rId1" Type="http://schemas.openxmlformats.org/officeDocument/2006/relationships/printerSettings" Target="../printerSettings/printerSettings213.bin"/></Relationships>
</file>

<file path=xl/worksheets/_rels/sheet2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1.xml"/><Relationship Id="rId1" Type="http://schemas.openxmlformats.org/officeDocument/2006/relationships/printerSettings" Target="../printerSettings/printerSettings214.bin"/></Relationships>
</file>

<file path=xl/worksheets/_rels/sheet2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2.xml"/><Relationship Id="rId1" Type="http://schemas.openxmlformats.org/officeDocument/2006/relationships/printerSettings" Target="../printerSettings/printerSettings215.bin"/></Relationships>
</file>

<file path=xl/worksheets/_rels/sheet2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3.xml"/><Relationship Id="rId1" Type="http://schemas.openxmlformats.org/officeDocument/2006/relationships/printerSettings" Target="../printerSettings/printerSettings216.bin"/></Relationships>
</file>

<file path=xl/worksheets/_rels/sheet2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4.xml"/><Relationship Id="rId1" Type="http://schemas.openxmlformats.org/officeDocument/2006/relationships/printerSettings" Target="../printerSettings/printerSettings217.bin"/></Relationships>
</file>

<file path=xl/worksheets/_rels/sheet2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5.xml"/><Relationship Id="rId1" Type="http://schemas.openxmlformats.org/officeDocument/2006/relationships/printerSettings" Target="../printerSettings/printerSettings218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6.xml"/></Relationships>
</file>

<file path=xl/worksheets/_rels/sheet2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7.xml"/><Relationship Id="rId1" Type="http://schemas.openxmlformats.org/officeDocument/2006/relationships/printerSettings" Target="../printerSettings/printerSettings219.bin"/></Relationships>
</file>

<file path=xl/worksheets/_rels/sheet2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8.xml"/><Relationship Id="rId1" Type="http://schemas.openxmlformats.org/officeDocument/2006/relationships/printerSettings" Target="../printerSettings/printerSettings2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9.xml"/><Relationship Id="rId1" Type="http://schemas.openxmlformats.org/officeDocument/2006/relationships/printerSettings" Target="../printerSettings/printerSettings221.bin"/></Relationships>
</file>

<file path=xl/worksheets/_rels/sheet2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0.xml"/><Relationship Id="rId1" Type="http://schemas.openxmlformats.org/officeDocument/2006/relationships/printerSettings" Target="../printerSettings/printerSettings222.bin"/></Relationships>
</file>

<file path=xl/worksheets/_rels/sheet2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1.xml"/><Relationship Id="rId1" Type="http://schemas.openxmlformats.org/officeDocument/2006/relationships/printerSettings" Target="../printerSettings/printerSettings223.bin"/></Relationships>
</file>

<file path=xl/worksheets/_rels/sheet2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2.xml"/><Relationship Id="rId1" Type="http://schemas.openxmlformats.org/officeDocument/2006/relationships/printerSettings" Target="../printerSettings/printerSettings224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3.xml"/></Relationships>
</file>

<file path=xl/worksheets/_rels/sheet2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4.xml"/><Relationship Id="rId1" Type="http://schemas.openxmlformats.org/officeDocument/2006/relationships/printerSettings" Target="../printerSettings/printerSettings2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8"/>
  <sheetViews>
    <sheetView workbookViewId="0">
      <selection activeCell="F9" sqref="F9"/>
    </sheetView>
  </sheetViews>
  <sheetFormatPr defaultRowHeight="12.75" x14ac:dyDescent="0.2"/>
  <cols>
    <col min="1" max="1" width="5.710937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7.14062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4</v>
      </c>
      <c r="D6" s="8" t="s">
        <v>5</v>
      </c>
      <c r="E6" s="8" t="s">
        <v>6</v>
      </c>
      <c r="F6" s="9" t="s">
        <v>7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65</v>
      </c>
      <c r="D8" s="1">
        <v>309</v>
      </c>
      <c r="E8" s="1">
        <v>257</v>
      </c>
      <c r="F8" s="3">
        <f>C8+D8-E8</f>
        <v>117</v>
      </c>
    </row>
    <row r="9" spans="2:6" ht="15" x14ac:dyDescent="0.2">
      <c r="B9" s="2" t="s">
        <v>9</v>
      </c>
      <c r="C9" s="1">
        <v>18</v>
      </c>
      <c r="D9" s="1">
        <v>149</v>
      </c>
      <c r="E9" s="1">
        <v>140</v>
      </c>
      <c r="F9" s="3">
        <f t="shared" ref="F9:F14" si="0">C9+D9-E9</f>
        <v>27</v>
      </c>
    </row>
    <row r="10" spans="2:6" ht="15" x14ac:dyDescent="0.2">
      <c r="B10" s="2" t="s">
        <v>10</v>
      </c>
      <c r="C10" s="1">
        <v>50</v>
      </c>
      <c r="D10" s="1">
        <v>187</v>
      </c>
      <c r="E10" s="1">
        <v>171</v>
      </c>
      <c r="F10" s="3">
        <f t="shared" si="0"/>
        <v>66</v>
      </c>
    </row>
    <row r="11" spans="2:6" ht="15" x14ac:dyDescent="0.2">
      <c r="B11" s="2" t="s">
        <v>11</v>
      </c>
      <c r="C11" s="1">
        <v>55</v>
      </c>
      <c r="D11" s="1">
        <v>314</v>
      </c>
      <c r="E11" s="1">
        <v>358</v>
      </c>
      <c r="F11" s="3">
        <f t="shared" si="0"/>
        <v>11</v>
      </c>
    </row>
    <row r="12" spans="2:6" ht="15" x14ac:dyDescent="0.2">
      <c r="B12" s="2" t="s">
        <v>12</v>
      </c>
      <c r="C12" s="1">
        <v>139</v>
      </c>
      <c r="D12" s="1">
        <v>187</v>
      </c>
      <c r="E12" s="1">
        <v>166</v>
      </c>
      <c r="F12" s="3">
        <f t="shared" si="0"/>
        <v>160</v>
      </c>
    </row>
    <row r="13" spans="2:6" ht="15" x14ac:dyDescent="0.2">
      <c r="B13" s="2" t="s">
        <v>13</v>
      </c>
      <c r="C13" s="1">
        <v>21</v>
      </c>
      <c r="D13" s="1">
        <v>238</v>
      </c>
      <c r="E13" s="1">
        <v>219</v>
      </c>
      <c r="F13" s="3">
        <f t="shared" si="0"/>
        <v>40</v>
      </c>
    </row>
    <row r="14" spans="2:6" ht="15" x14ac:dyDescent="0.2">
      <c r="B14" s="2" t="s">
        <v>14</v>
      </c>
      <c r="C14" s="1">
        <v>11</v>
      </c>
      <c r="D14" s="1">
        <v>148</v>
      </c>
      <c r="E14" s="1">
        <v>134</v>
      </c>
      <c r="F14" s="3">
        <f t="shared" si="0"/>
        <v>25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359</v>
      </c>
      <c r="D16" s="8">
        <f>SUM(D8:D14)</f>
        <v>1532</v>
      </c>
      <c r="E16" s="8">
        <f>SUM(E8:E14)</f>
        <v>1445</v>
      </c>
      <c r="F16" s="8">
        <f>SUM(F8:F14)</f>
        <v>446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rintOptions horizontalCentered="1"/>
  <pageMargins left="0.98425196850393704" right="0.39370078740157483" top="0.98425196850393704" bottom="0.98425196850393704" header="0.51181102362204722" footer="0.51181102362204722"/>
  <pageSetup orientation="portrait" horizontalDpi="300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42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43</v>
      </c>
      <c r="D6" s="8" t="s">
        <v>5</v>
      </c>
      <c r="E6" s="8" t="s">
        <v>6</v>
      </c>
      <c r="F6" s="14" t="s">
        <v>44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f>'MAR08'!F8</f>
        <v>176</v>
      </c>
      <c r="D8" s="1">
        <v>62</v>
      </c>
      <c r="E8" s="1">
        <v>98</v>
      </c>
      <c r="F8" s="3">
        <f t="shared" ref="F8:F14" si="0">C8+D8-E8</f>
        <v>140</v>
      </c>
    </row>
    <row r="9" spans="2:6" ht="15" x14ac:dyDescent="0.2">
      <c r="B9" s="2" t="s">
        <v>9</v>
      </c>
      <c r="C9" s="1">
        <f>'MAR08'!F9</f>
        <v>468</v>
      </c>
      <c r="D9" s="1">
        <v>82</v>
      </c>
      <c r="E9" s="1">
        <v>41</v>
      </c>
      <c r="F9" s="3">
        <f t="shared" si="0"/>
        <v>509</v>
      </c>
    </row>
    <row r="10" spans="2:6" ht="15" x14ac:dyDescent="0.2">
      <c r="B10" s="2" t="s">
        <v>10</v>
      </c>
      <c r="C10" s="1">
        <f>'MAR08'!F10</f>
        <v>305</v>
      </c>
      <c r="D10" s="1">
        <v>22</v>
      </c>
      <c r="E10" s="1">
        <v>28</v>
      </c>
      <c r="F10" s="3">
        <f t="shared" si="0"/>
        <v>299</v>
      </c>
    </row>
    <row r="11" spans="2:6" ht="15" x14ac:dyDescent="0.2">
      <c r="B11" s="2" t="s">
        <v>11</v>
      </c>
      <c r="C11" s="1">
        <f>'MAR08'!F11</f>
        <v>276</v>
      </c>
      <c r="D11" s="1">
        <v>124</v>
      </c>
      <c r="E11" s="1">
        <v>130</v>
      </c>
      <c r="F11" s="3">
        <f t="shared" si="0"/>
        <v>270</v>
      </c>
    </row>
    <row r="12" spans="2:6" ht="15" x14ac:dyDescent="0.2">
      <c r="B12" s="2" t="s">
        <v>35</v>
      </c>
      <c r="C12" s="1">
        <f>'MAR08'!F12</f>
        <v>184</v>
      </c>
      <c r="D12" s="1">
        <v>63</v>
      </c>
      <c r="E12" s="1">
        <v>53</v>
      </c>
      <c r="F12" s="3">
        <f t="shared" si="0"/>
        <v>194</v>
      </c>
    </row>
    <row r="13" spans="2:6" ht="15" x14ac:dyDescent="0.2">
      <c r="B13" s="2" t="s">
        <v>13</v>
      </c>
      <c r="C13" s="1">
        <f>'MAR08'!F13</f>
        <v>140</v>
      </c>
      <c r="D13" s="1">
        <v>83</v>
      </c>
      <c r="E13" s="1">
        <v>131</v>
      </c>
      <c r="F13" s="3">
        <f t="shared" si="0"/>
        <v>92</v>
      </c>
    </row>
    <row r="14" spans="2:6" ht="15" x14ac:dyDescent="0.2">
      <c r="B14" s="2" t="s">
        <v>14</v>
      </c>
      <c r="C14" s="1">
        <f>'MAR08'!F14</f>
        <v>214</v>
      </c>
      <c r="D14" s="1">
        <v>92</v>
      </c>
      <c r="E14" s="1">
        <v>92</v>
      </c>
      <c r="F14" s="3">
        <f t="shared" si="0"/>
        <v>214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SUM(C8:C15)</f>
        <v>1763</v>
      </c>
      <c r="D16" s="8">
        <f>SUM(D8:D15)</f>
        <v>528</v>
      </c>
      <c r="E16" s="8">
        <f>SUM(E8:E15)</f>
        <v>573</v>
      </c>
      <c r="F16" s="9">
        <f>SUM(F8:F15)</f>
        <v>1718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B1:J44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355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356</v>
      </c>
      <c r="D6" s="30" t="s">
        <v>5</v>
      </c>
      <c r="E6" s="30" t="s">
        <v>6</v>
      </c>
      <c r="F6" s="49" t="s">
        <v>357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318</v>
      </c>
      <c r="C8" s="16">
        <v>1294</v>
      </c>
      <c r="D8" s="16">
        <v>476</v>
      </c>
      <c r="E8" s="16">
        <v>221</v>
      </c>
      <c r="F8" s="17">
        <f t="shared" ref="F8:F14" si="0">C8+D8-E8</f>
        <v>1549</v>
      </c>
      <c r="H8" s="39"/>
      <c r="I8" s="39"/>
      <c r="J8" s="39"/>
    </row>
    <row r="9" spans="2:10" ht="15" x14ac:dyDescent="0.2">
      <c r="B9" s="38" t="s">
        <v>9</v>
      </c>
      <c r="C9" s="16">
        <v>2470</v>
      </c>
      <c r="D9" s="16">
        <v>74</v>
      </c>
      <c r="E9" s="16">
        <v>12</v>
      </c>
      <c r="F9" s="17">
        <f t="shared" si="0"/>
        <v>2532</v>
      </c>
      <c r="H9" s="39"/>
      <c r="I9" s="39"/>
      <c r="J9" s="39"/>
    </row>
    <row r="10" spans="2:10" ht="15" x14ac:dyDescent="0.2">
      <c r="B10" s="38" t="s">
        <v>344</v>
      </c>
      <c r="C10" s="16">
        <v>3769</v>
      </c>
      <c r="D10" s="16">
        <v>136</v>
      </c>
      <c r="E10" s="16">
        <v>242</v>
      </c>
      <c r="F10" s="17">
        <f t="shared" si="0"/>
        <v>3663</v>
      </c>
      <c r="H10" s="39"/>
      <c r="I10" s="39"/>
      <c r="J10" s="39"/>
    </row>
    <row r="11" spans="2:10" ht="15" x14ac:dyDescent="0.2">
      <c r="B11" s="38" t="s">
        <v>11</v>
      </c>
      <c r="C11" s="16">
        <v>1444</v>
      </c>
      <c r="D11" s="16">
        <v>212</v>
      </c>
      <c r="E11" s="16">
        <v>45</v>
      </c>
      <c r="F11" s="17">
        <f t="shared" si="0"/>
        <v>1611</v>
      </c>
      <c r="H11" s="39"/>
      <c r="I11" s="39"/>
      <c r="J11" s="39"/>
    </row>
    <row r="12" spans="2:10" ht="15" x14ac:dyDescent="0.2">
      <c r="B12" s="38" t="s">
        <v>286</v>
      </c>
      <c r="C12" s="16">
        <v>6660</v>
      </c>
      <c r="D12" s="16">
        <v>221</v>
      </c>
      <c r="E12" s="16">
        <v>244</v>
      </c>
      <c r="F12" s="17">
        <f t="shared" si="0"/>
        <v>6637</v>
      </c>
      <c r="H12" s="40"/>
      <c r="I12" s="39"/>
      <c r="J12" s="39"/>
    </row>
    <row r="13" spans="2:10" ht="15" x14ac:dyDescent="0.2">
      <c r="B13" s="38" t="s">
        <v>319</v>
      </c>
      <c r="C13" s="16">
        <v>219</v>
      </c>
      <c r="D13" s="16">
        <v>104</v>
      </c>
      <c r="E13" s="16">
        <v>178</v>
      </c>
      <c r="F13" s="17">
        <f t="shared" si="0"/>
        <v>145</v>
      </c>
      <c r="H13" s="39"/>
      <c r="I13" s="39"/>
      <c r="J13" s="39"/>
    </row>
    <row r="14" spans="2:10" ht="15" x14ac:dyDescent="0.2">
      <c r="B14" s="38" t="s">
        <v>14</v>
      </c>
      <c r="C14" s="16">
        <v>551</v>
      </c>
      <c r="D14" s="16">
        <v>3</v>
      </c>
      <c r="E14" s="16">
        <v>119</v>
      </c>
      <c r="F14" s="17">
        <f t="shared" si="0"/>
        <v>435</v>
      </c>
      <c r="H14" s="39"/>
      <c r="I14" s="39"/>
      <c r="J14" s="39"/>
    </row>
    <row r="15" spans="2:10" ht="15" x14ac:dyDescent="0.2">
      <c r="B15" s="38" t="s">
        <v>220</v>
      </c>
      <c r="C15" s="16">
        <v>2503</v>
      </c>
      <c r="D15" s="16">
        <v>75</v>
      </c>
      <c r="E15" s="16">
        <v>213</v>
      </c>
      <c r="F15" s="17">
        <f>C15+D15-E15</f>
        <v>2365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18910</v>
      </c>
      <c r="D17" s="8">
        <f>SUM(D8:D15)</f>
        <v>1301</v>
      </c>
      <c r="E17" s="8">
        <f>SUM(E8:E15)</f>
        <v>1274</v>
      </c>
      <c r="F17" s="44">
        <f>C17+D17-E17</f>
        <v>18937</v>
      </c>
    </row>
    <row r="18" spans="2:6" ht="52.9" customHeight="1" x14ac:dyDescent="0.2">
      <c r="B18" s="177" t="s">
        <v>358</v>
      </c>
      <c r="C18" s="178"/>
      <c r="D18" s="178"/>
      <c r="E18" s="178"/>
      <c r="F18" s="178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B1:J44"/>
  <sheetViews>
    <sheetView zoomScaleNormal="100" workbookViewId="0">
      <selection activeCell="B3" sqref="B3:F3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359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360</v>
      </c>
      <c r="D6" s="30" t="s">
        <v>5</v>
      </c>
      <c r="E6" s="30" t="s">
        <v>6</v>
      </c>
      <c r="F6" s="49" t="s">
        <v>361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318</v>
      </c>
      <c r="C8" s="16">
        <v>1549</v>
      </c>
      <c r="D8" s="16">
        <v>489</v>
      </c>
      <c r="E8" s="16">
        <v>143</v>
      </c>
      <c r="F8" s="17">
        <f t="shared" ref="F8:F14" si="0">C8+D8-E8</f>
        <v>1895</v>
      </c>
      <c r="H8" s="39"/>
      <c r="I8" s="39"/>
      <c r="J8" s="39"/>
    </row>
    <row r="9" spans="2:10" ht="15" x14ac:dyDescent="0.2">
      <c r="B9" s="38" t="s">
        <v>9</v>
      </c>
      <c r="C9" s="16">
        <v>2532</v>
      </c>
      <c r="D9" s="16">
        <v>34</v>
      </c>
      <c r="E9" s="16">
        <v>42</v>
      </c>
      <c r="F9" s="17">
        <f t="shared" si="0"/>
        <v>2524</v>
      </c>
      <c r="H9" s="39"/>
      <c r="I9" s="39"/>
      <c r="J9" s="39"/>
    </row>
    <row r="10" spans="2:10" ht="15" x14ac:dyDescent="0.2">
      <c r="B10" s="38" t="s">
        <v>344</v>
      </c>
      <c r="C10" s="16">
        <v>3663</v>
      </c>
      <c r="D10" s="16">
        <v>209</v>
      </c>
      <c r="E10" s="16">
        <v>59</v>
      </c>
      <c r="F10" s="17">
        <f t="shared" si="0"/>
        <v>3813</v>
      </c>
      <c r="H10" s="39"/>
      <c r="I10" s="39"/>
      <c r="J10" s="39"/>
    </row>
    <row r="11" spans="2:10" ht="15" x14ac:dyDescent="0.2">
      <c r="B11" s="38" t="s">
        <v>11</v>
      </c>
      <c r="C11" s="16">
        <v>1611</v>
      </c>
      <c r="D11" s="16">
        <v>212</v>
      </c>
      <c r="E11" s="16">
        <v>95</v>
      </c>
      <c r="F11" s="17">
        <f t="shared" si="0"/>
        <v>1728</v>
      </c>
      <c r="H11" s="39"/>
      <c r="I11" s="39"/>
      <c r="J11" s="39"/>
    </row>
    <row r="12" spans="2:10" ht="15" x14ac:dyDescent="0.2">
      <c r="B12" s="38" t="s">
        <v>286</v>
      </c>
      <c r="C12" s="16">
        <v>6637</v>
      </c>
      <c r="D12" s="16">
        <v>142</v>
      </c>
      <c r="E12" s="16">
        <v>204</v>
      </c>
      <c r="F12" s="17">
        <f t="shared" si="0"/>
        <v>6575</v>
      </c>
      <c r="H12" s="40"/>
      <c r="I12" s="39"/>
      <c r="J12" s="39"/>
    </row>
    <row r="13" spans="2:10" ht="15" x14ac:dyDescent="0.2">
      <c r="B13" s="38" t="s">
        <v>233</v>
      </c>
      <c r="C13" s="16">
        <v>145</v>
      </c>
      <c r="D13" s="16">
        <v>136</v>
      </c>
      <c r="E13" s="16">
        <v>88</v>
      </c>
      <c r="F13" s="17">
        <f t="shared" si="0"/>
        <v>193</v>
      </c>
      <c r="H13" s="39"/>
      <c r="I13" s="39"/>
      <c r="J13" s="39"/>
    </row>
    <row r="14" spans="2:10" ht="15" x14ac:dyDescent="0.2">
      <c r="B14" s="38" t="s">
        <v>14</v>
      </c>
      <c r="C14" s="16">
        <v>435</v>
      </c>
      <c r="D14" s="16">
        <v>201</v>
      </c>
      <c r="E14" s="16">
        <v>93</v>
      </c>
      <c r="F14" s="17">
        <f t="shared" si="0"/>
        <v>543</v>
      </c>
      <c r="H14" s="39"/>
      <c r="I14" s="39"/>
      <c r="J14" s="39"/>
    </row>
    <row r="15" spans="2:10" ht="15" x14ac:dyDescent="0.2">
      <c r="B15" s="38" t="s">
        <v>220</v>
      </c>
      <c r="C15" s="16">
        <v>2365</v>
      </c>
      <c r="D15" s="16">
        <v>358</v>
      </c>
      <c r="E15" s="16">
        <v>128</v>
      </c>
      <c r="F15" s="17">
        <f>C15+D15-E15</f>
        <v>2595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18937</v>
      </c>
      <c r="D17" s="8">
        <f>SUM(D8:D15)</f>
        <v>1781</v>
      </c>
      <c r="E17" s="8">
        <f>SUM(E8:E15)</f>
        <v>852</v>
      </c>
      <c r="F17" s="44">
        <f>C17+D17-E17</f>
        <v>19866</v>
      </c>
    </row>
    <row r="18" spans="2:6" ht="26.45" customHeight="1" x14ac:dyDescent="0.2">
      <c r="B18" s="177" t="s">
        <v>362</v>
      </c>
      <c r="C18" s="178"/>
      <c r="D18" s="178"/>
      <c r="E18" s="178"/>
      <c r="F18" s="178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B1:J44"/>
  <sheetViews>
    <sheetView zoomScaleNormal="100" workbookViewId="0">
      <selection activeCell="H26" sqref="H26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363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360</v>
      </c>
      <c r="D6" s="30" t="s">
        <v>5</v>
      </c>
      <c r="E6" s="30" t="s">
        <v>6</v>
      </c>
      <c r="F6" s="49" t="s">
        <v>361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364</v>
      </c>
      <c r="C8" s="16">
        <v>1895</v>
      </c>
      <c r="D8" s="16">
        <v>461</v>
      </c>
      <c r="E8" s="16">
        <v>110</v>
      </c>
      <c r="F8" s="17">
        <f t="shared" ref="F8:F14" si="0">C8+D8-E8</f>
        <v>2246</v>
      </c>
      <c r="H8" s="39"/>
      <c r="I8" s="39"/>
      <c r="J8" s="39"/>
    </row>
    <row r="9" spans="2:10" ht="15" x14ac:dyDescent="0.2">
      <c r="B9" s="38" t="s">
        <v>9</v>
      </c>
      <c r="C9" s="16">
        <v>2524</v>
      </c>
      <c r="D9" s="16">
        <v>100</v>
      </c>
      <c r="E9" s="16">
        <v>29</v>
      </c>
      <c r="F9" s="17">
        <f t="shared" si="0"/>
        <v>2595</v>
      </c>
      <c r="H9" s="39"/>
      <c r="I9" s="39"/>
      <c r="J9" s="39"/>
    </row>
    <row r="10" spans="2:10" ht="15" x14ac:dyDescent="0.2">
      <c r="B10" s="38" t="s">
        <v>344</v>
      </c>
      <c r="C10" s="16">
        <v>3813</v>
      </c>
      <c r="D10" s="16">
        <v>68</v>
      </c>
      <c r="E10" s="16">
        <v>264</v>
      </c>
      <c r="F10" s="17">
        <f t="shared" si="0"/>
        <v>3617</v>
      </c>
      <c r="H10" s="39"/>
      <c r="I10" s="39"/>
      <c r="J10" s="39"/>
    </row>
    <row r="11" spans="2:10" ht="15" x14ac:dyDescent="0.2">
      <c r="B11" s="38" t="s">
        <v>11</v>
      </c>
      <c r="C11" s="16">
        <v>1728</v>
      </c>
      <c r="D11" s="16">
        <v>131</v>
      </c>
      <c r="E11" s="16">
        <v>76</v>
      </c>
      <c r="F11" s="17">
        <f t="shared" si="0"/>
        <v>1783</v>
      </c>
      <c r="H11" s="39"/>
      <c r="I11" s="39"/>
      <c r="J11" s="39"/>
    </row>
    <row r="12" spans="2:10" ht="15" x14ac:dyDescent="0.2">
      <c r="B12" s="38" t="s">
        <v>286</v>
      </c>
      <c r="C12" s="16">
        <v>6575</v>
      </c>
      <c r="D12" s="16">
        <v>11</v>
      </c>
      <c r="E12" s="16">
        <v>154</v>
      </c>
      <c r="F12" s="17">
        <f t="shared" si="0"/>
        <v>6432</v>
      </c>
      <c r="H12" s="40"/>
      <c r="I12" s="39"/>
      <c r="J12" s="39"/>
    </row>
    <row r="13" spans="2:10" ht="15" x14ac:dyDescent="0.2">
      <c r="B13" s="38" t="s">
        <v>233</v>
      </c>
      <c r="C13" s="16">
        <v>193</v>
      </c>
      <c r="D13" s="16">
        <v>68</v>
      </c>
      <c r="E13" s="16">
        <v>61</v>
      </c>
      <c r="F13" s="17">
        <f t="shared" si="0"/>
        <v>200</v>
      </c>
      <c r="H13" s="39"/>
      <c r="I13" s="39"/>
      <c r="J13" s="39"/>
    </row>
    <row r="14" spans="2:10" ht="15" x14ac:dyDescent="0.2">
      <c r="B14" s="38" t="s">
        <v>14</v>
      </c>
      <c r="C14" s="16">
        <v>543</v>
      </c>
      <c r="D14" s="16">
        <v>0</v>
      </c>
      <c r="E14" s="16">
        <v>81</v>
      </c>
      <c r="F14" s="17">
        <f t="shared" si="0"/>
        <v>462</v>
      </c>
      <c r="H14" s="39"/>
      <c r="I14" s="39"/>
      <c r="J14" s="39"/>
    </row>
    <row r="15" spans="2:10" ht="15" x14ac:dyDescent="0.2">
      <c r="B15" s="38" t="s">
        <v>220</v>
      </c>
      <c r="C15" s="16">
        <v>2595</v>
      </c>
      <c r="D15" s="16">
        <v>374</v>
      </c>
      <c r="E15" s="16">
        <v>154</v>
      </c>
      <c r="F15" s="17">
        <f>C15+D15-E15</f>
        <v>2815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19866</v>
      </c>
      <c r="D17" s="8">
        <f>SUM(D8:D15)</f>
        <v>1213</v>
      </c>
      <c r="E17" s="8">
        <f>SUM(E8:E15)</f>
        <v>929</v>
      </c>
      <c r="F17" s="44">
        <f>C17+D17-E17</f>
        <v>20150</v>
      </c>
    </row>
    <row r="18" spans="2:6" ht="19.149999999999999" customHeight="1" x14ac:dyDescent="0.2">
      <c r="B18" s="177" t="s">
        <v>365</v>
      </c>
      <c r="C18" s="178"/>
      <c r="D18" s="178"/>
      <c r="E18" s="178"/>
      <c r="F18" s="178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J44"/>
  <sheetViews>
    <sheetView zoomScaleNormal="100" workbookViewId="0">
      <selection activeCell="B8" sqref="B8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  <col min="6" max="6" width="43.14062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56"/>
    </row>
    <row r="3" spans="1:10" ht="15" x14ac:dyDescent="0.2">
      <c r="A3" s="157" t="s">
        <v>1</v>
      </c>
      <c r="B3" s="158"/>
      <c r="C3" s="158"/>
      <c r="D3" s="158"/>
      <c r="E3" s="159"/>
    </row>
    <row r="4" spans="1:10" ht="15.75" thickBot="1" x14ac:dyDescent="0.25">
      <c r="A4" s="160" t="s">
        <v>366</v>
      </c>
      <c r="B4" s="161"/>
      <c r="C4" s="161"/>
      <c r="D4" s="161"/>
      <c r="E4" s="162"/>
    </row>
    <row r="5" spans="1:10" ht="8.25" customHeight="1" thickBot="1" x14ac:dyDescent="0.25"/>
    <row r="6" spans="1:10" ht="21" customHeight="1" x14ac:dyDescent="0.2">
      <c r="A6" s="29" t="s">
        <v>3</v>
      </c>
      <c r="B6" s="30" t="s">
        <v>347</v>
      </c>
      <c r="C6" s="30" t="s">
        <v>5</v>
      </c>
      <c r="D6" s="30" t="s">
        <v>6</v>
      </c>
      <c r="E6" s="31" t="s">
        <v>367</v>
      </c>
    </row>
    <row r="7" spans="1:10" ht="15" x14ac:dyDescent="0.2">
      <c r="A7" s="2"/>
      <c r="B7" s="28"/>
      <c r="C7" s="28"/>
      <c r="D7" s="28"/>
      <c r="E7" s="32"/>
    </row>
    <row r="8" spans="1:10" ht="15" x14ac:dyDescent="0.2">
      <c r="A8" s="38" t="s">
        <v>318</v>
      </c>
      <c r="B8" s="16">
        <v>618</v>
      </c>
      <c r="C8" s="16">
        <v>2655</v>
      </c>
      <c r="D8" s="16">
        <v>1027</v>
      </c>
      <c r="E8" s="17">
        <f>B8+C8-D8</f>
        <v>2246</v>
      </c>
      <c r="F8" s="50"/>
      <c r="G8" s="39"/>
      <c r="H8" s="39"/>
      <c r="I8" s="39"/>
    </row>
    <row r="9" spans="1:10" ht="15" x14ac:dyDescent="0.2">
      <c r="A9" s="38" t="s">
        <v>9</v>
      </c>
      <c r="B9" s="16">
        <v>2440</v>
      </c>
      <c r="C9" s="16">
        <v>353</v>
      </c>
      <c r="D9" s="16">
        <v>198</v>
      </c>
      <c r="E9" s="17">
        <f t="shared" ref="E9:E15" si="0">B9+C9-D9</f>
        <v>2595</v>
      </c>
      <c r="F9" s="39"/>
      <c r="G9" s="39"/>
      <c r="H9" s="39"/>
      <c r="I9" s="39"/>
    </row>
    <row r="10" spans="1:10" s="36" customFormat="1" ht="15" x14ac:dyDescent="0.2">
      <c r="A10" s="38" t="s">
        <v>10</v>
      </c>
      <c r="B10" s="16">
        <v>2997</v>
      </c>
      <c r="C10" s="16">
        <v>1620</v>
      </c>
      <c r="D10" s="16">
        <v>1000</v>
      </c>
      <c r="E10" s="17">
        <f t="shared" si="0"/>
        <v>3617</v>
      </c>
      <c r="F10" s="52"/>
      <c r="G10" s="46"/>
      <c r="H10" s="46"/>
      <c r="I10" s="46"/>
      <c r="J10" s="52"/>
    </row>
    <row r="11" spans="1:10" ht="15" x14ac:dyDescent="0.2">
      <c r="A11" s="38" t="s">
        <v>11</v>
      </c>
      <c r="B11" s="16">
        <v>1149</v>
      </c>
      <c r="C11" s="16">
        <v>1142</v>
      </c>
      <c r="D11" s="16">
        <v>508</v>
      </c>
      <c r="E11" s="17">
        <f>B11+C11-D11</f>
        <v>1783</v>
      </c>
      <c r="G11" s="39"/>
      <c r="H11" s="39"/>
      <c r="I11" s="39"/>
    </row>
    <row r="12" spans="1:10" ht="15" x14ac:dyDescent="0.2">
      <c r="A12" s="38" t="s">
        <v>286</v>
      </c>
      <c r="B12" s="16">
        <v>6408</v>
      </c>
      <c r="C12" s="16">
        <v>1108</v>
      </c>
      <c r="D12" s="16">
        <v>1084</v>
      </c>
      <c r="E12" s="17">
        <f t="shared" si="0"/>
        <v>6432</v>
      </c>
      <c r="G12" s="40"/>
      <c r="H12" s="39"/>
      <c r="I12" s="39"/>
    </row>
    <row r="13" spans="1:10" ht="15" x14ac:dyDescent="0.2">
      <c r="A13" s="38" t="s">
        <v>319</v>
      </c>
      <c r="B13" s="16">
        <v>250</v>
      </c>
      <c r="C13" s="16">
        <v>769</v>
      </c>
      <c r="D13" s="16">
        <v>819</v>
      </c>
      <c r="E13" s="17">
        <f t="shared" si="0"/>
        <v>200</v>
      </c>
      <c r="F13" s="50"/>
      <c r="G13" s="39"/>
      <c r="H13" s="39"/>
      <c r="I13" s="39"/>
    </row>
    <row r="14" spans="1:10" ht="15" x14ac:dyDescent="0.2">
      <c r="A14" s="38" t="s">
        <v>14</v>
      </c>
      <c r="B14" s="16">
        <v>490</v>
      </c>
      <c r="C14" s="16">
        <v>505</v>
      </c>
      <c r="D14" s="16">
        <v>533</v>
      </c>
      <c r="E14" s="17">
        <f t="shared" si="0"/>
        <v>462</v>
      </c>
      <c r="G14" s="39"/>
      <c r="H14" s="39"/>
      <c r="I14" s="39"/>
    </row>
    <row r="15" spans="1:10" ht="15" x14ac:dyDescent="0.2">
      <c r="A15" s="38" t="s">
        <v>368</v>
      </c>
      <c r="B15" s="16">
        <v>2907</v>
      </c>
      <c r="C15" s="16">
        <v>1548</v>
      </c>
      <c r="D15" s="16">
        <v>1640</v>
      </c>
      <c r="E15" s="17">
        <f t="shared" si="0"/>
        <v>2815</v>
      </c>
      <c r="F15" s="50"/>
      <c r="G15" s="39"/>
      <c r="H15" s="39"/>
      <c r="I15" s="39"/>
    </row>
    <row r="16" spans="1:10" ht="15.75" thickBot="1" x14ac:dyDescent="0.25">
      <c r="A16" s="10"/>
      <c r="B16" s="11"/>
      <c r="C16" s="43"/>
      <c r="D16" s="11"/>
      <c r="E16" s="42"/>
    </row>
    <row r="17" spans="1:5" ht="15.75" thickBot="1" x14ac:dyDescent="0.25">
      <c r="A17" s="13" t="s">
        <v>15</v>
      </c>
      <c r="B17" s="8">
        <f>SUM(B8:B15)</f>
        <v>17259</v>
      </c>
      <c r="C17" s="8">
        <f>SUM(C8:C15)</f>
        <v>9700</v>
      </c>
      <c r="D17" s="8">
        <f>SUM(D8:D15)</f>
        <v>6809</v>
      </c>
      <c r="E17" s="44">
        <f>B17+C17-D17</f>
        <v>20150</v>
      </c>
    </row>
    <row r="18" spans="1:5" ht="184.15" customHeight="1" x14ac:dyDescent="0.2">
      <c r="A18" s="179" t="s">
        <v>369</v>
      </c>
      <c r="B18" s="180"/>
      <c r="C18" s="180"/>
      <c r="D18" s="180"/>
      <c r="E18" s="180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I44"/>
  <sheetViews>
    <sheetView zoomScaleNormal="100" workbookViewId="0">
      <selection activeCell="B8" sqref="B8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370</v>
      </c>
      <c r="B4" s="161"/>
      <c r="C4" s="161"/>
      <c r="D4" s="161"/>
      <c r="E4" s="162"/>
    </row>
    <row r="5" spans="1:9" ht="8.25" customHeight="1" thickBot="1" x14ac:dyDescent="0.25"/>
    <row r="6" spans="1:9" ht="21" customHeight="1" x14ac:dyDescent="0.2">
      <c r="A6" s="29" t="s">
        <v>3</v>
      </c>
      <c r="B6" s="30" t="s">
        <v>371</v>
      </c>
      <c r="C6" s="30" t="s">
        <v>5</v>
      </c>
      <c r="D6" s="30" t="s">
        <v>6</v>
      </c>
      <c r="E6" s="49" t="s">
        <v>372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364</v>
      </c>
      <c r="B8" s="16">
        <v>2246</v>
      </c>
      <c r="C8" s="16">
        <v>297</v>
      </c>
      <c r="D8" s="16">
        <v>0</v>
      </c>
      <c r="E8" s="17">
        <f t="shared" ref="E8:E14" si="0">B8+C8-D8</f>
        <v>2543</v>
      </c>
      <c r="G8" s="39"/>
      <c r="H8" s="39"/>
      <c r="I8" s="39"/>
    </row>
    <row r="9" spans="1:9" ht="15" x14ac:dyDescent="0.2">
      <c r="A9" s="38" t="s">
        <v>9</v>
      </c>
      <c r="B9" s="16">
        <v>2595</v>
      </c>
      <c r="C9" s="16">
        <v>0</v>
      </c>
      <c r="D9" s="16">
        <v>0</v>
      </c>
      <c r="E9" s="17">
        <f t="shared" si="0"/>
        <v>2595</v>
      </c>
      <c r="G9" s="39"/>
      <c r="H9" s="39"/>
      <c r="I9" s="39"/>
    </row>
    <row r="10" spans="1:9" ht="15" x14ac:dyDescent="0.2">
      <c r="A10" s="38" t="s">
        <v>344</v>
      </c>
      <c r="B10" s="16">
        <v>3617</v>
      </c>
      <c r="C10" s="16">
        <v>94</v>
      </c>
      <c r="D10" s="16">
        <v>81</v>
      </c>
      <c r="E10" s="17">
        <f t="shared" si="0"/>
        <v>3630</v>
      </c>
      <c r="G10" s="39"/>
      <c r="H10" s="39"/>
      <c r="I10" s="39"/>
    </row>
    <row r="11" spans="1:9" ht="15" x14ac:dyDescent="0.2">
      <c r="A11" s="38" t="s">
        <v>11</v>
      </c>
      <c r="B11" s="16">
        <v>1783</v>
      </c>
      <c r="C11" s="16">
        <v>0</v>
      </c>
      <c r="D11" s="16">
        <v>0</v>
      </c>
      <c r="E11" s="17">
        <f t="shared" si="0"/>
        <v>1783</v>
      </c>
      <c r="G11" s="39"/>
      <c r="H11" s="39"/>
      <c r="I11" s="39"/>
    </row>
    <row r="12" spans="1:9" ht="15" x14ac:dyDescent="0.2">
      <c r="A12" s="38" t="s">
        <v>286</v>
      </c>
      <c r="B12" s="16">
        <v>6432</v>
      </c>
      <c r="C12" s="16">
        <v>162</v>
      </c>
      <c r="D12" s="16">
        <v>110</v>
      </c>
      <c r="E12" s="17">
        <f t="shared" si="0"/>
        <v>6484</v>
      </c>
      <c r="G12" s="40"/>
      <c r="H12" s="39"/>
      <c r="I12" s="39"/>
    </row>
    <row r="13" spans="1:9" ht="15" x14ac:dyDescent="0.2">
      <c r="A13" s="38" t="s">
        <v>233</v>
      </c>
      <c r="B13" s="16">
        <v>200</v>
      </c>
      <c r="C13" s="16">
        <v>92</v>
      </c>
      <c r="D13" s="16">
        <v>3</v>
      </c>
      <c r="E13" s="17">
        <f t="shared" si="0"/>
        <v>289</v>
      </c>
      <c r="G13" s="39"/>
      <c r="H13" s="39"/>
      <c r="I13" s="39"/>
    </row>
    <row r="14" spans="1:9" ht="15" x14ac:dyDescent="0.2">
      <c r="A14" s="38" t="s">
        <v>14</v>
      </c>
      <c r="B14" s="16">
        <v>462</v>
      </c>
      <c r="C14" s="16">
        <v>1</v>
      </c>
      <c r="D14" s="16">
        <v>0</v>
      </c>
      <c r="E14" s="17">
        <f t="shared" si="0"/>
        <v>463</v>
      </c>
      <c r="G14" s="39"/>
      <c r="H14" s="39"/>
      <c r="I14" s="39"/>
    </row>
    <row r="15" spans="1:9" ht="15" x14ac:dyDescent="0.2">
      <c r="A15" s="38" t="s">
        <v>220</v>
      </c>
      <c r="B15" s="16">
        <v>2815</v>
      </c>
      <c r="C15" s="16">
        <v>321</v>
      </c>
      <c r="D15" s="16">
        <v>0</v>
      </c>
      <c r="E15" s="17">
        <f>B15+C15-D15</f>
        <v>3136</v>
      </c>
      <c r="G15" s="39"/>
      <c r="H15" s="39"/>
      <c r="I15" s="39"/>
    </row>
    <row r="16" spans="1:9" ht="15.75" thickBot="1" x14ac:dyDescent="0.25">
      <c r="A16" s="10"/>
      <c r="B16" s="11"/>
      <c r="C16" s="43"/>
      <c r="D16" s="11"/>
      <c r="E16" s="42"/>
    </row>
    <row r="17" spans="1:5" ht="15.75" thickBot="1" x14ac:dyDescent="0.25">
      <c r="A17" s="13" t="s">
        <v>15</v>
      </c>
      <c r="B17" s="8">
        <f>SUM(B8:B15)</f>
        <v>20150</v>
      </c>
      <c r="C17" s="8">
        <f>SUM(C8:C15)</f>
        <v>967</v>
      </c>
      <c r="D17" s="8">
        <f>SUM(D8:D15)</f>
        <v>194</v>
      </c>
      <c r="E17" s="44">
        <f>B17+C17-D17</f>
        <v>20923</v>
      </c>
    </row>
    <row r="18" spans="1:5" ht="19.149999999999999" customHeight="1" x14ac:dyDescent="0.2">
      <c r="A18" s="177" t="s">
        <v>365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I44"/>
  <sheetViews>
    <sheetView zoomScaleNormal="100" workbookViewId="0">
      <selection activeCell="E13" sqref="E13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373</v>
      </c>
      <c r="B4" s="161"/>
      <c r="C4" s="161"/>
      <c r="D4" s="161"/>
      <c r="E4" s="162"/>
    </row>
    <row r="5" spans="1:9" ht="13.9" customHeight="1" thickBot="1" x14ac:dyDescent="0.25"/>
    <row r="6" spans="1:9" ht="21" customHeight="1" x14ac:dyDescent="0.2">
      <c r="A6" s="29" t="s">
        <v>3</v>
      </c>
      <c r="B6" s="30" t="s">
        <v>374</v>
      </c>
      <c r="C6" s="30" t="s">
        <v>5</v>
      </c>
      <c r="D6" s="30" t="s">
        <v>6</v>
      </c>
      <c r="E6" s="49" t="s">
        <v>375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231</v>
      </c>
      <c r="B8" s="16">
        <v>2543</v>
      </c>
      <c r="C8" s="16">
        <v>113</v>
      </c>
      <c r="D8" s="16">
        <v>275</v>
      </c>
      <c r="E8" s="17">
        <f t="shared" ref="E8:E14" si="0">B8+C8-D8</f>
        <v>2381</v>
      </c>
      <c r="G8" s="39"/>
      <c r="H8" s="39"/>
      <c r="I8" s="39"/>
    </row>
    <row r="9" spans="1:9" ht="15" x14ac:dyDescent="0.2">
      <c r="A9" s="38" t="s">
        <v>9</v>
      </c>
      <c r="B9" s="16">
        <v>2595</v>
      </c>
      <c r="C9" s="16">
        <v>56</v>
      </c>
      <c r="D9" s="16">
        <v>39</v>
      </c>
      <c r="E9" s="17">
        <f t="shared" si="0"/>
        <v>2612</v>
      </c>
      <c r="G9" s="39"/>
      <c r="H9" s="39"/>
      <c r="I9" s="39"/>
    </row>
    <row r="10" spans="1:9" ht="15" x14ac:dyDescent="0.2">
      <c r="A10" s="38" t="s">
        <v>344</v>
      </c>
      <c r="B10" s="16">
        <v>3630</v>
      </c>
      <c r="C10" s="16">
        <v>83</v>
      </c>
      <c r="D10" s="16">
        <v>76</v>
      </c>
      <c r="E10" s="17">
        <f t="shared" si="0"/>
        <v>3637</v>
      </c>
      <c r="G10" s="39"/>
      <c r="H10" s="39"/>
      <c r="I10" s="39"/>
    </row>
    <row r="11" spans="1:9" ht="15" x14ac:dyDescent="0.2">
      <c r="A11" s="38" t="s">
        <v>376</v>
      </c>
      <c r="B11" s="16">
        <v>1783</v>
      </c>
      <c r="C11" s="16">
        <v>202</v>
      </c>
      <c r="D11" s="16">
        <v>240</v>
      </c>
      <c r="E11" s="17">
        <f t="shared" si="0"/>
        <v>1745</v>
      </c>
      <c r="G11" s="39"/>
      <c r="H11" s="39"/>
      <c r="I11" s="39"/>
    </row>
    <row r="12" spans="1:9" ht="15" x14ac:dyDescent="0.2">
      <c r="A12" s="38" t="s">
        <v>286</v>
      </c>
      <c r="B12" s="16">
        <v>6484</v>
      </c>
      <c r="C12" s="16">
        <v>270</v>
      </c>
      <c r="D12" s="16">
        <v>256</v>
      </c>
      <c r="E12" s="17">
        <f t="shared" si="0"/>
        <v>6498</v>
      </c>
      <c r="G12" s="39"/>
      <c r="H12" s="39"/>
      <c r="I12" s="39"/>
    </row>
    <row r="13" spans="1:9" ht="15" x14ac:dyDescent="0.2">
      <c r="A13" s="38" t="s">
        <v>197</v>
      </c>
      <c r="B13" s="16">
        <v>434</v>
      </c>
      <c r="C13" s="16">
        <v>92</v>
      </c>
      <c r="D13" s="16">
        <v>265</v>
      </c>
      <c r="E13" s="17">
        <f t="shared" si="0"/>
        <v>261</v>
      </c>
      <c r="G13" s="39"/>
      <c r="H13" s="39"/>
      <c r="I13" s="39"/>
    </row>
    <row r="14" spans="1:9" ht="15" x14ac:dyDescent="0.2">
      <c r="A14" s="38" t="s">
        <v>198</v>
      </c>
      <c r="B14" s="16">
        <v>304</v>
      </c>
      <c r="C14" s="16">
        <v>143</v>
      </c>
      <c r="D14" s="16">
        <v>80</v>
      </c>
      <c r="E14" s="17">
        <f t="shared" si="0"/>
        <v>367</v>
      </c>
      <c r="G14" s="39"/>
      <c r="H14" s="39"/>
      <c r="I14" s="39"/>
    </row>
    <row r="15" spans="1:9" ht="15" x14ac:dyDescent="0.2">
      <c r="A15" s="38" t="s">
        <v>220</v>
      </c>
      <c r="B15" s="16">
        <v>3136</v>
      </c>
      <c r="C15" s="16">
        <v>189</v>
      </c>
      <c r="D15" s="16">
        <v>254</v>
      </c>
      <c r="E15" s="17">
        <f>B15+C15-D15</f>
        <v>3071</v>
      </c>
      <c r="G15" s="39"/>
      <c r="H15" s="39"/>
      <c r="I15" s="39"/>
    </row>
    <row r="16" spans="1:9" ht="15.75" thickBot="1" x14ac:dyDescent="0.25">
      <c r="A16" s="10"/>
      <c r="B16" s="11"/>
      <c r="C16" s="43"/>
      <c r="D16" s="11"/>
      <c r="E16" s="42"/>
    </row>
    <row r="17" spans="1:5" ht="15.75" thickBot="1" x14ac:dyDescent="0.25">
      <c r="A17" s="13" t="s">
        <v>15</v>
      </c>
      <c r="B17" s="8">
        <f>SUM(B8:B15)</f>
        <v>20909</v>
      </c>
      <c r="C17" s="8">
        <f>SUM(C8:C15)</f>
        <v>1148</v>
      </c>
      <c r="D17" s="8">
        <f>SUM(D8:D15)</f>
        <v>1485</v>
      </c>
      <c r="E17" s="44">
        <f>B17+C17-D17</f>
        <v>20572</v>
      </c>
    </row>
    <row r="18" spans="1:5" ht="67.900000000000006" customHeight="1" x14ac:dyDescent="0.2">
      <c r="A18" s="177" t="s">
        <v>377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44"/>
  <sheetViews>
    <sheetView zoomScaleNormal="100" workbookViewId="0">
      <selection activeCell="A18" sqref="A18:E18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378</v>
      </c>
      <c r="B4" s="161"/>
      <c r="C4" s="161"/>
      <c r="D4" s="161"/>
      <c r="E4" s="162"/>
    </row>
    <row r="5" spans="1:9" ht="13.9" customHeight="1" thickBot="1" x14ac:dyDescent="0.25"/>
    <row r="6" spans="1:9" ht="21" customHeight="1" x14ac:dyDescent="0.2">
      <c r="A6" s="29" t="s">
        <v>3</v>
      </c>
      <c r="B6" s="30" t="s">
        <v>379</v>
      </c>
      <c r="C6" s="30" t="s">
        <v>5</v>
      </c>
      <c r="D6" s="30" t="s">
        <v>6</v>
      </c>
      <c r="E6" s="49" t="s">
        <v>380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231</v>
      </c>
      <c r="B8" s="53">
        <v>2381</v>
      </c>
      <c r="C8" s="53">
        <v>302</v>
      </c>
      <c r="D8" s="53">
        <v>82</v>
      </c>
      <c r="E8" s="54">
        <f t="shared" ref="E8:E14" si="0">B8+C8-D8</f>
        <v>2601</v>
      </c>
      <c r="G8" s="39"/>
      <c r="H8" s="39"/>
      <c r="I8" s="39"/>
    </row>
    <row r="9" spans="1:9" ht="15" x14ac:dyDescent="0.2">
      <c r="A9" s="38" t="s">
        <v>9</v>
      </c>
      <c r="B9" s="53">
        <v>2612</v>
      </c>
      <c r="C9" s="53">
        <v>7</v>
      </c>
      <c r="D9" s="53">
        <v>49</v>
      </c>
      <c r="E9" s="54">
        <f t="shared" si="0"/>
        <v>2570</v>
      </c>
      <c r="G9" s="39"/>
      <c r="H9" s="39"/>
      <c r="I9" s="39"/>
    </row>
    <row r="10" spans="1:9" ht="15" x14ac:dyDescent="0.2">
      <c r="A10" s="38" t="s">
        <v>344</v>
      </c>
      <c r="B10" s="53">
        <v>3637</v>
      </c>
      <c r="C10" s="53">
        <v>8</v>
      </c>
      <c r="D10" s="53">
        <v>509</v>
      </c>
      <c r="E10" s="54">
        <f t="shared" si="0"/>
        <v>3136</v>
      </c>
      <c r="G10" s="39"/>
      <c r="H10" s="39"/>
      <c r="I10" s="39"/>
    </row>
    <row r="11" spans="1:9" ht="15" x14ac:dyDescent="0.2">
      <c r="A11" s="38" t="s">
        <v>376</v>
      </c>
      <c r="B11" s="53">
        <v>1745</v>
      </c>
      <c r="C11" s="53">
        <v>181</v>
      </c>
      <c r="D11" s="53">
        <v>342</v>
      </c>
      <c r="E11" s="54">
        <f t="shared" si="0"/>
        <v>1584</v>
      </c>
      <c r="G11" s="39"/>
      <c r="H11" s="39"/>
      <c r="I11" s="39"/>
    </row>
    <row r="12" spans="1:9" ht="15" x14ac:dyDescent="0.2">
      <c r="A12" s="38" t="s">
        <v>286</v>
      </c>
      <c r="B12" s="53">
        <v>6498</v>
      </c>
      <c r="C12" s="53">
        <v>352</v>
      </c>
      <c r="D12" s="53">
        <v>412</v>
      </c>
      <c r="E12" s="54">
        <f t="shared" si="0"/>
        <v>6438</v>
      </c>
      <c r="G12" s="39"/>
      <c r="H12" s="39"/>
      <c r="I12" s="39"/>
    </row>
    <row r="13" spans="1:9" ht="15" x14ac:dyDescent="0.2">
      <c r="A13" s="38" t="s">
        <v>197</v>
      </c>
      <c r="B13" s="53">
        <v>286</v>
      </c>
      <c r="C13" s="53">
        <v>217</v>
      </c>
      <c r="D13" s="53">
        <v>93</v>
      </c>
      <c r="E13" s="54">
        <f t="shared" si="0"/>
        <v>410</v>
      </c>
      <c r="G13" s="39"/>
      <c r="H13" s="39"/>
      <c r="I13" s="39"/>
    </row>
    <row r="14" spans="1:9" ht="15" x14ac:dyDescent="0.2">
      <c r="A14" s="38" t="s">
        <v>198</v>
      </c>
      <c r="B14" s="53">
        <v>368</v>
      </c>
      <c r="C14" s="53">
        <v>317</v>
      </c>
      <c r="D14" s="53">
        <v>55</v>
      </c>
      <c r="E14" s="54">
        <f t="shared" si="0"/>
        <v>630</v>
      </c>
      <c r="G14" s="39"/>
      <c r="H14" s="39"/>
      <c r="I14" s="39"/>
    </row>
    <row r="15" spans="1:9" ht="15" x14ac:dyDescent="0.2">
      <c r="A15" s="38" t="s">
        <v>220</v>
      </c>
      <c r="B15" s="53">
        <v>3071</v>
      </c>
      <c r="C15" s="53">
        <v>199</v>
      </c>
      <c r="D15" s="53">
        <v>149</v>
      </c>
      <c r="E15" s="54">
        <f>B15+C15-D15</f>
        <v>3121</v>
      </c>
      <c r="G15" s="39"/>
      <c r="H15" s="39"/>
      <c r="I15" s="39"/>
    </row>
    <row r="16" spans="1:9" ht="15.75" thickBot="1" x14ac:dyDescent="0.25">
      <c r="A16" s="10"/>
      <c r="B16" s="55"/>
      <c r="C16" s="56"/>
      <c r="D16" s="55"/>
      <c r="E16" s="57"/>
    </row>
    <row r="17" spans="1:5" ht="15.75" thickBot="1" x14ac:dyDescent="0.25">
      <c r="A17" s="13" t="s">
        <v>15</v>
      </c>
      <c r="B17" s="58">
        <f>SUM(B8:B15)</f>
        <v>20598</v>
      </c>
      <c r="C17" s="58">
        <f>SUM(C8:C15)</f>
        <v>1583</v>
      </c>
      <c r="D17" s="58">
        <f>SUM(D8:D15)</f>
        <v>1691</v>
      </c>
      <c r="E17" s="59">
        <f>B17+C17-D17</f>
        <v>20490</v>
      </c>
    </row>
    <row r="18" spans="1:5" ht="67.900000000000006" customHeight="1" x14ac:dyDescent="0.2">
      <c r="A18" s="177" t="s">
        <v>381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I44"/>
  <sheetViews>
    <sheetView zoomScaleNormal="100" workbookViewId="0">
      <selection activeCell="A18" sqref="A18:E18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382</v>
      </c>
      <c r="B4" s="161"/>
      <c r="C4" s="161"/>
      <c r="D4" s="161"/>
      <c r="E4" s="162"/>
    </row>
    <row r="5" spans="1:9" ht="13.9" customHeight="1" thickBot="1" x14ac:dyDescent="0.25"/>
    <row r="6" spans="1:9" ht="21" customHeight="1" x14ac:dyDescent="0.2">
      <c r="A6" s="29" t="s">
        <v>3</v>
      </c>
      <c r="B6" s="30" t="s">
        <v>383</v>
      </c>
      <c r="C6" s="30" t="s">
        <v>5</v>
      </c>
      <c r="D6" s="30" t="s">
        <v>6</v>
      </c>
      <c r="E6" s="49" t="s">
        <v>384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231</v>
      </c>
      <c r="B8" s="53">
        <v>2601</v>
      </c>
      <c r="C8" s="53">
        <v>93</v>
      </c>
      <c r="D8" s="53">
        <v>269</v>
      </c>
      <c r="E8" s="54">
        <f t="shared" ref="E8:E14" si="0">B8+C8-D8</f>
        <v>2425</v>
      </c>
      <c r="G8" s="39"/>
      <c r="H8" s="39"/>
      <c r="I8" s="39"/>
    </row>
    <row r="9" spans="1:9" ht="15" x14ac:dyDescent="0.2">
      <c r="A9" s="38" t="s">
        <v>9</v>
      </c>
      <c r="B9" s="53">
        <v>2570</v>
      </c>
      <c r="C9" s="53">
        <v>133</v>
      </c>
      <c r="D9" s="53">
        <v>49</v>
      </c>
      <c r="E9" s="54">
        <f t="shared" si="0"/>
        <v>2654</v>
      </c>
      <c r="G9" s="39"/>
      <c r="H9" s="39"/>
      <c r="I9" s="39"/>
    </row>
    <row r="10" spans="1:9" ht="15" x14ac:dyDescent="0.2">
      <c r="A10" s="38" t="s">
        <v>344</v>
      </c>
      <c r="B10" s="53">
        <v>3136</v>
      </c>
      <c r="C10" s="53">
        <v>129</v>
      </c>
      <c r="D10" s="53">
        <v>104</v>
      </c>
      <c r="E10" s="54">
        <f t="shared" si="0"/>
        <v>3161</v>
      </c>
      <c r="G10" s="39"/>
      <c r="H10" s="39"/>
      <c r="I10" s="39"/>
    </row>
    <row r="11" spans="1:9" ht="15" x14ac:dyDescent="0.2">
      <c r="A11" s="38" t="s">
        <v>376</v>
      </c>
      <c r="B11" s="53">
        <v>1584</v>
      </c>
      <c r="C11" s="53">
        <v>4</v>
      </c>
      <c r="D11" s="53">
        <v>0</v>
      </c>
      <c r="E11" s="54">
        <f t="shared" si="0"/>
        <v>1588</v>
      </c>
      <c r="G11" s="39"/>
      <c r="H11" s="39"/>
      <c r="I11" s="39"/>
    </row>
    <row r="12" spans="1:9" ht="15" x14ac:dyDescent="0.2">
      <c r="A12" s="38" t="s">
        <v>286</v>
      </c>
      <c r="B12" s="53">
        <v>6438</v>
      </c>
      <c r="C12" s="53">
        <v>327</v>
      </c>
      <c r="D12" s="53">
        <v>293</v>
      </c>
      <c r="E12" s="54">
        <f t="shared" si="0"/>
        <v>6472</v>
      </c>
      <c r="G12" s="39"/>
      <c r="H12" s="39"/>
      <c r="I12" s="39"/>
    </row>
    <row r="13" spans="1:9" ht="15" x14ac:dyDescent="0.2">
      <c r="A13" s="38" t="s">
        <v>197</v>
      </c>
      <c r="B13" s="53">
        <v>409</v>
      </c>
      <c r="C13" s="53">
        <v>60</v>
      </c>
      <c r="D13" s="53">
        <v>193</v>
      </c>
      <c r="E13" s="54">
        <f t="shared" si="0"/>
        <v>276</v>
      </c>
      <c r="G13" s="39"/>
      <c r="H13" s="39"/>
      <c r="I13" s="39"/>
    </row>
    <row r="14" spans="1:9" ht="15" x14ac:dyDescent="0.2">
      <c r="A14" s="38" t="s">
        <v>198</v>
      </c>
      <c r="B14" s="53">
        <v>630</v>
      </c>
      <c r="C14" s="53">
        <v>6</v>
      </c>
      <c r="D14" s="53">
        <v>78</v>
      </c>
      <c r="E14" s="54">
        <f t="shared" si="0"/>
        <v>558</v>
      </c>
      <c r="G14" s="39"/>
      <c r="H14" s="39"/>
      <c r="I14" s="39"/>
    </row>
    <row r="15" spans="1:9" ht="15" x14ac:dyDescent="0.2">
      <c r="A15" s="38" t="s">
        <v>220</v>
      </c>
      <c r="B15" s="53">
        <v>3121</v>
      </c>
      <c r="C15" s="53">
        <v>43</v>
      </c>
      <c r="D15" s="53">
        <v>187</v>
      </c>
      <c r="E15" s="54">
        <f>B15+C15-D15</f>
        <v>2977</v>
      </c>
      <c r="G15" s="39"/>
      <c r="H15" s="39"/>
      <c r="I15" s="39"/>
    </row>
    <row r="16" spans="1:9" ht="15.75" thickBot="1" x14ac:dyDescent="0.25">
      <c r="A16" s="10"/>
      <c r="B16" s="55"/>
      <c r="C16" s="56"/>
      <c r="D16" s="55"/>
      <c r="E16" s="57"/>
    </row>
    <row r="17" spans="1:5" ht="15.75" thickBot="1" x14ac:dyDescent="0.25">
      <c r="A17" s="13" t="s">
        <v>15</v>
      </c>
      <c r="B17" s="58">
        <f>SUM(B8:B15)</f>
        <v>20489</v>
      </c>
      <c r="C17" s="58">
        <f>SUM(C8:C15)</f>
        <v>795</v>
      </c>
      <c r="D17" s="58">
        <f>SUM(D8:D15)</f>
        <v>1173</v>
      </c>
      <c r="E17" s="59">
        <f>B17+C17-D17</f>
        <v>20111</v>
      </c>
    </row>
    <row r="18" spans="1:5" ht="36.6" customHeight="1" x14ac:dyDescent="0.2">
      <c r="A18" s="177" t="s">
        <v>385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I44"/>
  <sheetViews>
    <sheetView topLeftCell="A4" zoomScaleNormal="100" workbookViewId="0">
      <selection activeCell="A18" sqref="A18:E18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386</v>
      </c>
      <c r="B4" s="161"/>
      <c r="C4" s="161"/>
      <c r="D4" s="161"/>
      <c r="E4" s="162"/>
    </row>
    <row r="5" spans="1:9" ht="13.9" customHeight="1" thickBot="1" x14ac:dyDescent="0.25"/>
    <row r="6" spans="1:9" ht="21" customHeight="1" x14ac:dyDescent="0.2">
      <c r="A6" s="29" t="s">
        <v>3</v>
      </c>
      <c r="B6" s="30" t="s">
        <v>387</v>
      </c>
      <c r="C6" s="30" t="s">
        <v>5</v>
      </c>
      <c r="D6" s="30" t="s">
        <v>6</v>
      </c>
      <c r="E6" s="49" t="s">
        <v>388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318</v>
      </c>
      <c r="B8" s="53">
        <v>7862</v>
      </c>
      <c r="C8" s="53">
        <v>10</v>
      </c>
      <c r="D8" s="53">
        <v>261</v>
      </c>
      <c r="E8" s="54">
        <f t="shared" ref="E8:E14" si="0">B8+C8-D8</f>
        <v>7611</v>
      </c>
      <c r="G8" s="39"/>
      <c r="H8" s="39"/>
      <c r="I8" s="39"/>
    </row>
    <row r="9" spans="1:9" ht="15" x14ac:dyDescent="0.2">
      <c r="A9" s="38" t="s">
        <v>9</v>
      </c>
      <c r="B9" s="53">
        <v>2654</v>
      </c>
      <c r="C9" s="53">
        <v>28</v>
      </c>
      <c r="D9" s="53">
        <v>43</v>
      </c>
      <c r="E9" s="54">
        <f t="shared" si="0"/>
        <v>2639</v>
      </c>
      <c r="G9" s="39"/>
      <c r="H9" s="39"/>
      <c r="I9" s="39"/>
    </row>
    <row r="10" spans="1:9" ht="15" x14ac:dyDescent="0.2">
      <c r="A10" s="38" t="s">
        <v>344</v>
      </c>
      <c r="B10" s="53">
        <v>3161</v>
      </c>
      <c r="C10" s="53">
        <v>62</v>
      </c>
      <c r="D10" s="53">
        <v>106</v>
      </c>
      <c r="E10" s="54">
        <f t="shared" si="0"/>
        <v>3117</v>
      </c>
      <c r="G10" s="39"/>
      <c r="H10" s="39"/>
      <c r="I10" s="39"/>
    </row>
    <row r="11" spans="1:9" ht="15" x14ac:dyDescent="0.2">
      <c r="A11" s="38" t="s">
        <v>376</v>
      </c>
      <c r="B11" s="53">
        <v>1588</v>
      </c>
      <c r="C11" s="53">
        <v>17</v>
      </c>
      <c r="D11" s="53">
        <v>21</v>
      </c>
      <c r="E11" s="54">
        <f t="shared" si="0"/>
        <v>1584</v>
      </c>
      <c r="G11" s="39"/>
      <c r="H11" s="39"/>
      <c r="I11" s="39"/>
    </row>
    <row r="12" spans="1:9" ht="15" x14ac:dyDescent="0.2">
      <c r="A12" s="38" t="s">
        <v>286</v>
      </c>
      <c r="B12" s="53">
        <v>6472</v>
      </c>
      <c r="C12" s="53">
        <v>387</v>
      </c>
      <c r="D12" s="53">
        <v>271</v>
      </c>
      <c r="E12" s="54">
        <f t="shared" si="0"/>
        <v>6588</v>
      </c>
      <c r="G12" s="39"/>
      <c r="H12" s="39"/>
      <c r="I12" s="39"/>
    </row>
    <row r="13" spans="1:9" ht="15" x14ac:dyDescent="0.2">
      <c r="A13" s="38" t="s">
        <v>13</v>
      </c>
      <c r="B13" s="53">
        <v>276</v>
      </c>
      <c r="C13" s="53">
        <v>102</v>
      </c>
      <c r="D13" s="53">
        <v>79</v>
      </c>
      <c r="E13" s="54">
        <f t="shared" si="0"/>
        <v>299</v>
      </c>
      <c r="G13" s="39"/>
      <c r="H13" s="39"/>
      <c r="I13" s="39"/>
    </row>
    <row r="14" spans="1:9" ht="15" x14ac:dyDescent="0.2">
      <c r="A14" s="38" t="s">
        <v>198</v>
      </c>
      <c r="B14" s="53">
        <v>558</v>
      </c>
      <c r="C14" s="53">
        <v>100</v>
      </c>
      <c r="D14" s="53">
        <v>62</v>
      </c>
      <c r="E14" s="54">
        <f t="shared" si="0"/>
        <v>596</v>
      </c>
      <c r="G14" s="39"/>
      <c r="H14" s="39"/>
      <c r="I14" s="39"/>
    </row>
    <row r="15" spans="1:9" ht="15" x14ac:dyDescent="0.2">
      <c r="A15" s="38" t="s">
        <v>220</v>
      </c>
      <c r="B15" s="53">
        <v>2977</v>
      </c>
      <c r="C15" s="53">
        <v>208</v>
      </c>
      <c r="D15" s="53">
        <v>143</v>
      </c>
      <c r="E15" s="54">
        <f>B15+C15-D15</f>
        <v>3042</v>
      </c>
      <c r="G15" s="39"/>
      <c r="H15" s="39"/>
      <c r="I15" s="39"/>
    </row>
    <row r="16" spans="1:9" ht="15.75" thickBot="1" x14ac:dyDescent="0.25">
      <c r="A16" s="10"/>
      <c r="B16" s="55"/>
      <c r="C16" s="56"/>
      <c r="D16" s="55"/>
      <c r="E16" s="57"/>
    </row>
    <row r="17" spans="1:5" ht="15.75" thickBot="1" x14ac:dyDescent="0.25">
      <c r="A17" s="13" t="s">
        <v>15</v>
      </c>
      <c r="B17" s="58">
        <f>SUM(B8:B15)</f>
        <v>25548</v>
      </c>
      <c r="C17" s="58">
        <f>SUM(C8:C15)</f>
        <v>914</v>
      </c>
      <c r="D17" s="58">
        <f>SUM(D8:D15)</f>
        <v>986</v>
      </c>
      <c r="E17" s="59">
        <f>B17+C17-D17</f>
        <v>25476</v>
      </c>
    </row>
    <row r="18" spans="1:5" ht="42.75" customHeight="1" x14ac:dyDescent="0.2">
      <c r="A18" s="177" t="s">
        <v>389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I44"/>
  <sheetViews>
    <sheetView zoomScaleNormal="100" workbookViewId="0">
      <selection activeCell="A4" sqref="A4:E4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390</v>
      </c>
      <c r="B4" s="161"/>
      <c r="C4" s="161"/>
      <c r="D4" s="161"/>
      <c r="E4" s="162"/>
    </row>
    <row r="5" spans="1:9" ht="13.9" customHeight="1" thickBot="1" x14ac:dyDescent="0.25"/>
    <row r="6" spans="1:9" ht="21" customHeight="1" x14ac:dyDescent="0.2">
      <c r="A6" s="29" t="s">
        <v>3</v>
      </c>
      <c r="B6" s="30" t="s">
        <v>391</v>
      </c>
      <c r="C6" s="30" t="s">
        <v>5</v>
      </c>
      <c r="D6" s="30" t="s">
        <v>6</v>
      </c>
      <c r="E6" s="49" t="s">
        <v>392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8</v>
      </c>
      <c r="B8" s="53">
        <v>7611</v>
      </c>
      <c r="C8" s="53">
        <v>39</v>
      </c>
      <c r="D8" s="53">
        <v>876</v>
      </c>
      <c r="E8" s="54">
        <f t="shared" ref="E8:E14" si="0">B8+C8-D8</f>
        <v>6774</v>
      </c>
      <c r="G8" s="39"/>
      <c r="H8" s="39"/>
      <c r="I8" s="39"/>
    </row>
    <row r="9" spans="1:9" ht="15" x14ac:dyDescent="0.2">
      <c r="A9" s="38" t="s">
        <v>9</v>
      </c>
      <c r="B9" s="53">
        <v>2639</v>
      </c>
      <c r="C9" s="53">
        <v>95</v>
      </c>
      <c r="D9" s="53">
        <v>46</v>
      </c>
      <c r="E9" s="54">
        <f t="shared" si="0"/>
        <v>2688</v>
      </c>
      <c r="G9" s="39"/>
      <c r="H9" s="39"/>
      <c r="I9" s="39"/>
    </row>
    <row r="10" spans="1:9" ht="15" x14ac:dyDescent="0.2">
      <c r="A10" s="38" t="s">
        <v>344</v>
      </c>
      <c r="B10" s="53">
        <v>3117</v>
      </c>
      <c r="C10" s="53">
        <v>336</v>
      </c>
      <c r="D10" s="53">
        <v>113</v>
      </c>
      <c r="E10" s="54">
        <f t="shared" si="0"/>
        <v>3340</v>
      </c>
      <c r="G10" s="39"/>
      <c r="H10" s="39"/>
      <c r="I10" s="39"/>
    </row>
    <row r="11" spans="1:9" ht="15" x14ac:dyDescent="0.2">
      <c r="A11" s="38" t="s">
        <v>376</v>
      </c>
      <c r="B11" s="53">
        <v>1584</v>
      </c>
      <c r="C11" s="53">
        <v>191</v>
      </c>
      <c r="D11" s="53">
        <v>153</v>
      </c>
      <c r="E11" s="54">
        <f t="shared" si="0"/>
        <v>1622</v>
      </c>
      <c r="G11" s="39"/>
      <c r="H11" s="39"/>
      <c r="I11" s="39"/>
    </row>
    <row r="12" spans="1:9" ht="15" x14ac:dyDescent="0.2">
      <c r="A12" s="38" t="s">
        <v>286</v>
      </c>
      <c r="B12" s="53">
        <v>6588</v>
      </c>
      <c r="C12" s="53">
        <v>173</v>
      </c>
      <c r="D12" s="53">
        <v>307</v>
      </c>
      <c r="E12" s="54">
        <f t="shared" si="0"/>
        <v>6454</v>
      </c>
      <c r="G12" s="39"/>
      <c r="H12" s="39"/>
      <c r="I12" s="39"/>
    </row>
    <row r="13" spans="1:9" ht="15" x14ac:dyDescent="0.2">
      <c r="A13" s="38" t="s">
        <v>13</v>
      </c>
      <c r="B13" s="53">
        <v>299</v>
      </c>
      <c r="C13" s="53">
        <v>176</v>
      </c>
      <c r="D13" s="53">
        <v>155</v>
      </c>
      <c r="E13" s="54">
        <f t="shared" si="0"/>
        <v>320</v>
      </c>
      <c r="G13" s="39"/>
      <c r="H13" s="39"/>
      <c r="I13" s="39"/>
    </row>
    <row r="14" spans="1:9" ht="15" x14ac:dyDescent="0.2">
      <c r="A14" s="38" t="s">
        <v>393</v>
      </c>
      <c r="B14" s="53">
        <v>596</v>
      </c>
      <c r="C14" s="53">
        <v>522</v>
      </c>
      <c r="D14" s="53">
        <v>347</v>
      </c>
      <c r="E14" s="54">
        <f t="shared" si="0"/>
        <v>771</v>
      </c>
      <c r="G14" s="39"/>
      <c r="H14" s="39"/>
      <c r="I14" s="39"/>
    </row>
    <row r="15" spans="1:9" ht="15" x14ac:dyDescent="0.2">
      <c r="A15" s="38" t="s">
        <v>220</v>
      </c>
      <c r="B15" s="53">
        <v>3042</v>
      </c>
      <c r="C15" s="53">
        <v>819</v>
      </c>
      <c r="D15" s="53">
        <v>208</v>
      </c>
      <c r="E15" s="54">
        <f>B15+C15-D15</f>
        <v>3653</v>
      </c>
      <c r="G15" s="39"/>
      <c r="H15" s="39"/>
      <c r="I15" s="39"/>
    </row>
    <row r="16" spans="1:9" ht="15.75" thickBot="1" x14ac:dyDescent="0.25">
      <c r="A16" s="10"/>
      <c r="B16" s="55"/>
      <c r="C16" s="56"/>
      <c r="D16" s="55"/>
      <c r="E16" s="57"/>
    </row>
    <row r="17" spans="1:5" ht="15.75" thickBot="1" x14ac:dyDescent="0.25">
      <c r="A17" s="13" t="s">
        <v>15</v>
      </c>
      <c r="B17" s="58">
        <f>SUM(B8:B15)</f>
        <v>25476</v>
      </c>
      <c r="C17" s="58">
        <f>SUM(C8:C15)</f>
        <v>2351</v>
      </c>
      <c r="D17" s="58">
        <f>SUM(D8:D15)</f>
        <v>2205</v>
      </c>
      <c r="E17" s="59">
        <f>B17+C17-D17</f>
        <v>25622</v>
      </c>
    </row>
    <row r="18" spans="1:5" ht="42.75" customHeight="1" x14ac:dyDescent="0.2">
      <c r="A18" s="177" t="s">
        <v>394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45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46</v>
      </c>
      <c r="D6" s="8" t="s">
        <v>5</v>
      </c>
      <c r="E6" s="8" t="s">
        <v>6</v>
      </c>
      <c r="F6" s="14" t="s">
        <v>47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138</v>
      </c>
      <c r="D8" s="1">
        <v>35</v>
      </c>
      <c r="E8" s="1">
        <v>74</v>
      </c>
      <c r="F8" s="3">
        <f t="shared" ref="F8:F14" si="0">C8+D8-E8</f>
        <v>99</v>
      </c>
    </row>
    <row r="9" spans="2:6" ht="15" x14ac:dyDescent="0.2">
      <c r="B9" s="2" t="s">
        <v>9</v>
      </c>
      <c r="C9" s="1">
        <v>509</v>
      </c>
      <c r="D9" s="1">
        <v>8</v>
      </c>
      <c r="E9" s="1">
        <v>18</v>
      </c>
      <c r="F9" s="3">
        <f t="shared" si="0"/>
        <v>499</v>
      </c>
    </row>
    <row r="10" spans="2:6" ht="15" x14ac:dyDescent="0.2">
      <c r="B10" s="2" t="s">
        <v>10</v>
      </c>
      <c r="C10" s="1">
        <v>299</v>
      </c>
      <c r="D10" s="1">
        <v>171</v>
      </c>
      <c r="E10" s="1">
        <v>32</v>
      </c>
      <c r="F10" s="3">
        <f t="shared" si="0"/>
        <v>438</v>
      </c>
    </row>
    <row r="11" spans="2:6" ht="15" x14ac:dyDescent="0.2">
      <c r="B11" s="2" t="s">
        <v>11</v>
      </c>
      <c r="C11" s="1">
        <v>270</v>
      </c>
      <c r="D11" s="1">
        <v>208</v>
      </c>
      <c r="E11" s="1">
        <v>95</v>
      </c>
      <c r="F11" s="3">
        <f t="shared" si="0"/>
        <v>383</v>
      </c>
    </row>
    <row r="12" spans="2:6" ht="15" x14ac:dyDescent="0.2">
      <c r="B12" s="2" t="s">
        <v>35</v>
      </c>
      <c r="C12" s="1">
        <v>194</v>
      </c>
      <c r="D12" s="1">
        <v>59</v>
      </c>
      <c r="E12" s="1">
        <v>31</v>
      </c>
      <c r="F12" s="3">
        <f t="shared" si="0"/>
        <v>222</v>
      </c>
    </row>
    <row r="13" spans="2:6" ht="15" x14ac:dyDescent="0.2">
      <c r="B13" s="2" t="s">
        <v>13</v>
      </c>
      <c r="C13" s="1">
        <v>92</v>
      </c>
      <c r="D13" s="1">
        <v>221</v>
      </c>
      <c r="E13" s="1">
        <v>100</v>
      </c>
      <c r="F13" s="3">
        <f t="shared" si="0"/>
        <v>213</v>
      </c>
    </row>
    <row r="14" spans="2:6" ht="15" x14ac:dyDescent="0.2">
      <c r="B14" s="2" t="s">
        <v>14</v>
      </c>
      <c r="C14" s="1">
        <v>213</v>
      </c>
      <c r="D14" s="1">
        <v>88</v>
      </c>
      <c r="E14" s="1">
        <v>62</v>
      </c>
      <c r="F14" s="3">
        <f t="shared" si="0"/>
        <v>239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SUM(C8:C15)</f>
        <v>1715</v>
      </c>
      <c r="D16" s="8">
        <f>SUM(D8:D15)</f>
        <v>790</v>
      </c>
      <c r="E16" s="8">
        <f>SUM(E8:E15)</f>
        <v>412</v>
      </c>
      <c r="F16" s="9">
        <f>SUM(F8:F15)</f>
        <v>2093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I44"/>
  <sheetViews>
    <sheetView zoomScaleNormal="100" workbookViewId="0">
      <selection activeCell="C10" sqref="C10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395</v>
      </c>
      <c r="B4" s="161"/>
      <c r="C4" s="161"/>
      <c r="D4" s="161"/>
      <c r="E4" s="162"/>
    </row>
    <row r="5" spans="1:9" ht="8.25" customHeight="1" thickBot="1" x14ac:dyDescent="0.25"/>
    <row r="6" spans="1:9" ht="21" customHeight="1" x14ac:dyDescent="0.2">
      <c r="A6" s="29" t="s">
        <v>3</v>
      </c>
      <c r="B6" s="30" t="s">
        <v>371</v>
      </c>
      <c r="C6" s="30" t="s">
        <v>5</v>
      </c>
      <c r="D6" s="30" t="s">
        <v>6</v>
      </c>
      <c r="E6" s="31" t="s">
        <v>392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318</v>
      </c>
      <c r="B8" s="54">
        <f>'DEZ14'!F8</f>
        <v>2246</v>
      </c>
      <c r="C8" s="54">
        <f>'JAN15'!C8+'FEV15'!C8+'MAR15'!C8+'ABR15'!C8+'MAI15'!C8+'JUN15'!C8</f>
        <v>854</v>
      </c>
      <c r="D8" s="54">
        <f>'JAN15'!D8+'FEV15'!D8+'MAR15'!D8+'ABR15'!D8+'MAI15'!D8+'JUN15'!D8</f>
        <v>1763</v>
      </c>
      <c r="E8" s="54">
        <v>6774</v>
      </c>
      <c r="F8" s="60"/>
      <c r="G8" s="39"/>
      <c r="H8" s="39"/>
    </row>
    <row r="9" spans="1:9" ht="15" x14ac:dyDescent="0.2">
      <c r="A9" s="38" t="s">
        <v>9</v>
      </c>
      <c r="B9" s="54">
        <f>'DEZ14'!F9</f>
        <v>2595</v>
      </c>
      <c r="C9" s="54">
        <f>'JAN15'!C9+'FEV15'!C9+'MAR15'!C9+'ABR15'!C9+'MAI15'!C9+'JUN15'!C9</f>
        <v>319</v>
      </c>
      <c r="D9" s="54">
        <f>'JAN15'!D9+'FEV15'!D9+'MAR15'!D9+'ABR15'!D9+'MAI15'!D9+'JUN15'!D9</f>
        <v>226</v>
      </c>
      <c r="E9" s="54">
        <f t="shared" ref="E9:E15" si="0">B9+C9-D9</f>
        <v>2688</v>
      </c>
      <c r="F9" s="39"/>
      <c r="G9" s="39"/>
      <c r="H9" s="39"/>
    </row>
    <row r="10" spans="1:9" s="36" customFormat="1" ht="15" x14ac:dyDescent="0.2">
      <c r="A10" s="38" t="s">
        <v>10</v>
      </c>
      <c r="B10" s="54">
        <f>'DEZ14'!F10</f>
        <v>3617</v>
      </c>
      <c r="C10" s="54">
        <f>'JAN15'!C10+'FEV15'!C10+'MAR15'!C10+'ABR15'!C10+'MAI15'!C10+'JUN15'!C10</f>
        <v>712</v>
      </c>
      <c r="D10" s="54">
        <f>'JAN15'!D10+'FEV15'!D10+'MAR15'!D10+'ABR15'!D10+'MAI15'!D10+'JUN15'!D10</f>
        <v>989</v>
      </c>
      <c r="E10" s="54">
        <f t="shared" si="0"/>
        <v>3340</v>
      </c>
      <c r="F10" s="46"/>
      <c r="G10" s="46"/>
      <c r="H10" s="46"/>
      <c r="I10" s="52"/>
    </row>
    <row r="11" spans="1:9" ht="15" x14ac:dyDescent="0.2">
      <c r="A11" s="38" t="s">
        <v>11</v>
      </c>
      <c r="B11" s="54">
        <f>'DEZ14'!F11</f>
        <v>1783</v>
      </c>
      <c r="C11" s="54">
        <f>'JAN15'!C11+'FEV15'!C11+'MAR15'!C11+'ABR15'!C11+'MAI15'!C11+'JUN15'!C11</f>
        <v>595</v>
      </c>
      <c r="D11" s="54">
        <f>'JAN15'!D11+'FEV15'!D11+'MAR15'!D11+'ABR15'!D11+'MAI15'!D11+'JUN15'!D11</f>
        <v>756</v>
      </c>
      <c r="E11" s="54">
        <f t="shared" si="0"/>
        <v>1622</v>
      </c>
      <c r="F11" s="39"/>
      <c r="G11" s="39"/>
      <c r="H11" s="39"/>
    </row>
    <row r="12" spans="1:9" ht="15" x14ac:dyDescent="0.2">
      <c r="A12" s="38" t="s">
        <v>286</v>
      </c>
      <c r="B12" s="54">
        <f>'DEZ14'!F12</f>
        <v>6432</v>
      </c>
      <c r="C12" s="54">
        <f>'JAN15'!C12+'FEV15'!C12+'MAR15'!C12+'ABR15'!C12+'MAI15'!C12+'JUN15'!C12</f>
        <v>1671</v>
      </c>
      <c r="D12" s="54">
        <f>'JAN15'!D12+'FEV15'!D12+'MAR15'!D12+'ABR15'!D12+'MAI15'!D12+'JUN15'!D12</f>
        <v>1649</v>
      </c>
      <c r="E12" s="54">
        <f t="shared" si="0"/>
        <v>6454</v>
      </c>
      <c r="F12" s="40"/>
      <c r="G12" s="39"/>
      <c r="H12" s="39"/>
    </row>
    <row r="13" spans="1:9" ht="15" x14ac:dyDescent="0.2">
      <c r="A13" s="38" t="s">
        <v>319</v>
      </c>
      <c r="B13" s="54">
        <f>'DEZ14'!F13</f>
        <v>200</v>
      </c>
      <c r="C13" s="54">
        <f>'JAN15'!C13+'FEV15'!C13+'MAR15'!C13+'ABR15'!C13+'MAI15'!C13+'JUN15'!C13</f>
        <v>739</v>
      </c>
      <c r="D13" s="54">
        <f>'JAN15'!D13+'FEV15'!D13+'MAR15'!D13+'ABR15'!D13+'MAI15'!D13+'JUN15'!D13</f>
        <v>788</v>
      </c>
      <c r="E13" s="54">
        <v>320</v>
      </c>
      <c r="F13" s="39"/>
      <c r="G13" s="60"/>
      <c r="H13" s="39"/>
    </row>
    <row r="14" spans="1:9" ht="15" x14ac:dyDescent="0.2">
      <c r="A14" s="38" t="s">
        <v>396</v>
      </c>
      <c r="B14" s="54">
        <f>'DEZ14'!F14</f>
        <v>462</v>
      </c>
      <c r="C14" s="54">
        <f>'JAN15'!C14+'FEV15'!C14+'MAR15'!C14+'ABR15'!C14+'MAI15'!C14+'JUN15'!C14</f>
        <v>1089</v>
      </c>
      <c r="D14" s="54">
        <f>'JAN15'!D14+'FEV15'!D14+'MAR15'!D14+'ABR15'!D14+'MAI15'!D14+'JUN15'!D14</f>
        <v>622</v>
      </c>
      <c r="E14" s="54">
        <v>771</v>
      </c>
      <c r="F14" s="39"/>
      <c r="G14" s="60"/>
      <c r="H14" s="39"/>
    </row>
    <row r="15" spans="1:9" ht="15" x14ac:dyDescent="0.2">
      <c r="A15" s="38" t="s">
        <v>220</v>
      </c>
      <c r="B15" s="54">
        <f>'DEZ14'!F15</f>
        <v>2815</v>
      </c>
      <c r="C15" s="54">
        <f>'JAN15'!C15+'FEV15'!C15+'MAR15'!C15+'ABR15'!C15+'MAI15'!C15+'JUN15'!C15</f>
        <v>1779</v>
      </c>
      <c r="D15" s="54">
        <f>'JAN15'!D15+'FEV15'!D15+'MAR15'!D15+'ABR15'!D15+'MAI15'!D15+'JUN15'!D15</f>
        <v>941</v>
      </c>
      <c r="E15" s="54">
        <f t="shared" si="0"/>
        <v>3653</v>
      </c>
      <c r="F15" s="39"/>
      <c r="G15" s="39"/>
      <c r="H15" s="39"/>
    </row>
    <row r="16" spans="1:9" ht="15.75" thickBot="1" x14ac:dyDescent="0.25">
      <c r="A16" s="10"/>
      <c r="B16" s="57"/>
      <c r="C16" s="57"/>
      <c r="D16" s="57"/>
      <c r="E16" s="57"/>
    </row>
    <row r="17" spans="1:5" ht="15.75" thickBot="1" x14ac:dyDescent="0.25">
      <c r="A17" s="13" t="s">
        <v>15</v>
      </c>
      <c r="B17" s="58">
        <f>SUM(B8:B15)</f>
        <v>20150</v>
      </c>
      <c r="C17" s="58">
        <f>SUM(C8:C15)</f>
        <v>7758</v>
      </c>
      <c r="D17" s="58">
        <f>SUM(D8:D15)</f>
        <v>7734</v>
      </c>
      <c r="E17" s="58">
        <f>SUM(E8:E15)</f>
        <v>25622</v>
      </c>
    </row>
    <row r="18" spans="1:5" ht="118.5" customHeight="1" x14ac:dyDescent="0.2">
      <c r="A18" s="179" t="s">
        <v>397</v>
      </c>
      <c r="B18" s="180"/>
      <c r="C18" s="180"/>
      <c r="D18" s="180"/>
      <c r="E18" s="180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I44"/>
  <sheetViews>
    <sheetView zoomScaleNormal="100" workbookViewId="0">
      <selection activeCell="A4" sqref="A4:E4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398</v>
      </c>
      <c r="B4" s="161"/>
      <c r="C4" s="161"/>
      <c r="D4" s="161"/>
      <c r="E4" s="162"/>
    </row>
    <row r="5" spans="1:9" ht="13.9" customHeight="1" thickBot="1" x14ac:dyDescent="0.25"/>
    <row r="6" spans="1:9" ht="21" customHeight="1" x14ac:dyDescent="0.2">
      <c r="A6" s="29" t="s">
        <v>3</v>
      </c>
      <c r="B6" s="30" t="s">
        <v>399</v>
      </c>
      <c r="C6" s="30" t="s">
        <v>5</v>
      </c>
      <c r="D6" s="30" t="s">
        <v>6</v>
      </c>
      <c r="E6" s="49" t="s">
        <v>400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8</v>
      </c>
      <c r="B8" s="53">
        <v>6774</v>
      </c>
      <c r="C8" s="53">
        <v>852</v>
      </c>
      <c r="D8" s="53">
        <v>1490</v>
      </c>
      <c r="E8" s="54">
        <f t="shared" ref="E8:E14" si="0">B8+C8-D8</f>
        <v>6136</v>
      </c>
      <c r="G8" s="39"/>
      <c r="H8" s="39"/>
      <c r="I8" s="39"/>
    </row>
    <row r="9" spans="1:9" ht="15" x14ac:dyDescent="0.2">
      <c r="A9" s="38" t="s">
        <v>9</v>
      </c>
      <c r="B9" s="53">
        <v>2688</v>
      </c>
      <c r="C9" s="53">
        <v>72</v>
      </c>
      <c r="D9" s="53">
        <v>29</v>
      </c>
      <c r="E9" s="54">
        <f t="shared" si="0"/>
        <v>2731</v>
      </c>
      <c r="G9" s="39"/>
      <c r="H9" s="39"/>
      <c r="I9" s="39"/>
    </row>
    <row r="10" spans="1:9" ht="15" x14ac:dyDescent="0.2">
      <c r="A10" s="38" t="s">
        <v>344</v>
      </c>
      <c r="B10" s="53">
        <v>3340</v>
      </c>
      <c r="C10" s="53">
        <v>3</v>
      </c>
      <c r="D10" s="53">
        <v>82</v>
      </c>
      <c r="E10" s="54">
        <f t="shared" si="0"/>
        <v>3261</v>
      </c>
      <c r="G10" s="39"/>
      <c r="H10" s="39"/>
      <c r="I10" s="39"/>
    </row>
    <row r="11" spans="1:9" ht="15" x14ac:dyDescent="0.2">
      <c r="A11" s="38" t="s">
        <v>376</v>
      </c>
      <c r="B11" s="53">
        <v>1622</v>
      </c>
      <c r="C11" s="53">
        <v>200</v>
      </c>
      <c r="D11" s="53">
        <v>65</v>
      </c>
      <c r="E11" s="54">
        <f t="shared" si="0"/>
        <v>1757</v>
      </c>
      <c r="G11" s="39"/>
      <c r="H11" s="39"/>
      <c r="I11" s="39"/>
    </row>
    <row r="12" spans="1:9" ht="15" x14ac:dyDescent="0.2">
      <c r="A12" s="38" t="s">
        <v>286</v>
      </c>
      <c r="B12" s="53">
        <v>6454</v>
      </c>
      <c r="C12" s="53">
        <v>253</v>
      </c>
      <c r="D12" s="53">
        <v>391</v>
      </c>
      <c r="E12" s="54">
        <f t="shared" si="0"/>
        <v>6316</v>
      </c>
      <c r="G12" s="39"/>
      <c r="H12" s="39"/>
      <c r="I12" s="39"/>
    </row>
    <row r="13" spans="1:9" ht="15" x14ac:dyDescent="0.2">
      <c r="A13" s="38" t="s">
        <v>13</v>
      </c>
      <c r="B13" s="53">
        <v>320</v>
      </c>
      <c r="C13" s="53">
        <v>187</v>
      </c>
      <c r="D13" s="53">
        <v>173</v>
      </c>
      <c r="E13" s="54">
        <f t="shared" si="0"/>
        <v>334</v>
      </c>
      <c r="G13" s="39"/>
      <c r="H13" s="39"/>
      <c r="I13" s="39"/>
    </row>
    <row r="14" spans="1:9" ht="15" x14ac:dyDescent="0.2">
      <c r="A14" s="38" t="s">
        <v>393</v>
      </c>
      <c r="B14" s="53">
        <v>771</v>
      </c>
      <c r="C14" s="53">
        <v>95</v>
      </c>
      <c r="D14" s="53">
        <v>0</v>
      </c>
      <c r="E14" s="54">
        <f t="shared" si="0"/>
        <v>866</v>
      </c>
      <c r="G14" s="39"/>
      <c r="H14" s="39"/>
      <c r="I14" s="39"/>
    </row>
    <row r="15" spans="1:9" ht="15" x14ac:dyDescent="0.2">
      <c r="A15" s="38" t="s">
        <v>220</v>
      </c>
      <c r="B15" s="53">
        <v>3653</v>
      </c>
      <c r="C15" s="53">
        <v>468</v>
      </c>
      <c r="D15" s="53">
        <v>161</v>
      </c>
      <c r="E15" s="54">
        <f>B15+C15-D15</f>
        <v>3960</v>
      </c>
      <c r="G15" s="39"/>
      <c r="H15" s="39"/>
      <c r="I15" s="39"/>
    </row>
    <row r="16" spans="1:9" ht="15.75" thickBot="1" x14ac:dyDescent="0.25">
      <c r="A16" s="10"/>
      <c r="B16" s="55"/>
      <c r="C16" s="56"/>
      <c r="D16" s="55"/>
      <c r="E16" s="57"/>
    </row>
    <row r="17" spans="1:5" ht="15.75" thickBot="1" x14ac:dyDescent="0.25">
      <c r="A17" s="13" t="s">
        <v>15</v>
      </c>
      <c r="B17" s="58">
        <f>SUM(B8:B15)</f>
        <v>25622</v>
      </c>
      <c r="C17" s="58">
        <f>SUM(C8:C15)</f>
        <v>2130</v>
      </c>
      <c r="D17" s="58">
        <f>SUM(D8:D15)</f>
        <v>2391</v>
      </c>
      <c r="E17" s="59">
        <f>B17+C17-D17</f>
        <v>25361</v>
      </c>
    </row>
    <row r="18" spans="1:5" ht="42.75" customHeight="1" x14ac:dyDescent="0.2">
      <c r="A18" s="177" t="s">
        <v>401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I44"/>
  <sheetViews>
    <sheetView zoomScaleNormal="100" workbookViewId="0">
      <selection activeCell="A18" sqref="A18:E18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402</v>
      </c>
      <c r="B4" s="161"/>
      <c r="C4" s="161"/>
      <c r="D4" s="161"/>
      <c r="E4" s="162"/>
    </row>
    <row r="5" spans="1:9" ht="13.9" customHeight="1" thickBot="1" x14ac:dyDescent="0.25"/>
    <row r="6" spans="1:9" ht="21" customHeight="1" x14ac:dyDescent="0.2">
      <c r="A6" s="29" t="s">
        <v>3</v>
      </c>
      <c r="B6" s="30" t="s">
        <v>403</v>
      </c>
      <c r="C6" s="30" t="s">
        <v>5</v>
      </c>
      <c r="D6" s="30" t="s">
        <v>6</v>
      </c>
      <c r="E6" s="49" t="s">
        <v>404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405</v>
      </c>
      <c r="B8" s="53">
        <v>5453</v>
      </c>
      <c r="C8" s="53">
        <v>315</v>
      </c>
      <c r="D8" s="53">
        <v>829</v>
      </c>
      <c r="E8" s="54">
        <f t="shared" ref="E8:E14" si="0">B8+C8-D8</f>
        <v>4939</v>
      </c>
      <c r="G8" s="39"/>
      <c r="H8" s="39"/>
      <c r="I8" s="39"/>
    </row>
    <row r="9" spans="1:9" ht="15" x14ac:dyDescent="0.2">
      <c r="A9" s="38" t="s">
        <v>9</v>
      </c>
      <c r="B9" s="53">
        <v>2731</v>
      </c>
      <c r="C9" s="53">
        <v>104</v>
      </c>
      <c r="D9" s="53">
        <v>45</v>
      </c>
      <c r="E9" s="54">
        <f t="shared" si="0"/>
        <v>2790</v>
      </c>
      <c r="G9" s="39"/>
      <c r="H9" s="39"/>
      <c r="I9" s="39"/>
    </row>
    <row r="10" spans="1:9" ht="15" x14ac:dyDescent="0.2">
      <c r="A10" s="38" t="s">
        <v>344</v>
      </c>
      <c r="B10" s="53">
        <v>3261</v>
      </c>
      <c r="C10" s="53">
        <v>192</v>
      </c>
      <c r="D10" s="53">
        <v>81</v>
      </c>
      <c r="E10" s="54">
        <f t="shared" si="0"/>
        <v>3372</v>
      </c>
      <c r="G10" s="39"/>
      <c r="H10" s="39"/>
      <c r="I10" s="39"/>
    </row>
    <row r="11" spans="1:9" ht="15" x14ac:dyDescent="0.2">
      <c r="A11" s="38" t="s">
        <v>376</v>
      </c>
      <c r="B11" s="53">
        <v>1757</v>
      </c>
      <c r="C11" s="53">
        <v>228</v>
      </c>
      <c r="D11" s="53">
        <v>215</v>
      </c>
      <c r="E11" s="54">
        <f t="shared" si="0"/>
        <v>1770</v>
      </c>
      <c r="G11" s="39"/>
      <c r="H11" s="39"/>
      <c r="I11" s="39"/>
    </row>
    <row r="12" spans="1:9" ht="15" x14ac:dyDescent="0.2">
      <c r="A12" s="38" t="s">
        <v>286</v>
      </c>
      <c r="B12" s="53">
        <v>6316</v>
      </c>
      <c r="C12" s="53">
        <v>293</v>
      </c>
      <c r="D12" s="53">
        <v>257</v>
      </c>
      <c r="E12" s="54">
        <f t="shared" si="0"/>
        <v>6352</v>
      </c>
      <c r="G12" s="39"/>
      <c r="H12" s="39"/>
      <c r="I12" s="39"/>
    </row>
    <row r="13" spans="1:9" ht="15" x14ac:dyDescent="0.2">
      <c r="A13" s="38" t="s">
        <v>13</v>
      </c>
      <c r="B13" s="53">
        <v>334</v>
      </c>
      <c r="C13" s="53">
        <v>191</v>
      </c>
      <c r="D13" s="53">
        <v>184</v>
      </c>
      <c r="E13" s="54">
        <f t="shared" si="0"/>
        <v>341</v>
      </c>
      <c r="G13" s="39"/>
      <c r="H13" s="39"/>
      <c r="I13" s="39"/>
    </row>
    <row r="14" spans="1:9" ht="15" x14ac:dyDescent="0.2">
      <c r="A14" s="38" t="s">
        <v>198</v>
      </c>
      <c r="B14" s="53">
        <v>866</v>
      </c>
      <c r="C14" s="53">
        <v>252</v>
      </c>
      <c r="D14" s="53">
        <v>289</v>
      </c>
      <c r="E14" s="54">
        <f t="shared" si="0"/>
        <v>829</v>
      </c>
      <c r="G14" s="39"/>
      <c r="H14" s="39"/>
      <c r="I14" s="39"/>
    </row>
    <row r="15" spans="1:9" ht="15" x14ac:dyDescent="0.2">
      <c r="A15" s="38" t="s">
        <v>220</v>
      </c>
      <c r="B15" s="53">
        <v>3960</v>
      </c>
      <c r="C15" s="53">
        <v>104</v>
      </c>
      <c r="D15" s="53">
        <v>170</v>
      </c>
      <c r="E15" s="54">
        <f>B15+C15-D15</f>
        <v>3894</v>
      </c>
      <c r="G15" s="39"/>
      <c r="H15" s="39"/>
      <c r="I15" s="39"/>
    </row>
    <row r="16" spans="1:9" ht="15.75" thickBot="1" x14ac:dyDescent="0.25">
      <c r="A16" s="10"/>
      <c r="B16" s="55"/>
      <c r="C16" s="56"/>
      <c r="D16" s="55"/>
      <c r="E16" s="57"/>
    </row>
    <row r="17" spans="1:5" ht="15.75" thickBot="1" x14ac:dyDescent="0.25">
      <c r="A17" s="13" t="s">
        <v>15</v>
      </c>
      <c r="B17" s="58">
        <f>SUM(B8:B15)</f>
        <v>24678</v>
      </c>
      <c r="C17" s="58">
        <f>SUM(C8:C15)</f>
        <v>1679</v>
      </c>
      <c r="D17" s="58">
        <f>SUM(D8:D15)</f>
        <v>2070</v>
      </c>
      <c r="E17" s="59">
        <f>B17+C17-D17</f>
        <v>24287</v>
      </c>
    </row>
    <row r="18" spans="1:5" ht="42.75" customHeight="1" x14ac:dyDescent="0.2">
      <c r="A18" s="177" t="s">
        <v>406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I44"/>
  <sheetViews>
    <sheetView zoomScaleNormal="100" workbookViewId="0">
      <selection activeCell="E10" sqref="E10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4" width="20.42578125" customWidth="1"/>
    <col min="5" max="5" width="18.85546875" customWidth="1"/>
  </cols>
  <sheetData>
    <row r="1" spans="1:9" ht="13.5" thickBot="1" x14ac:dyDescent="0.25"/>
    <row r="2" spans="1:9" ht="15" x14ac:dyDescent="0.2">
      <c r="A2" s="154" t="s">
        <v>0</v>
      </c>
      <c r="B2" s="155"/>
      <c r="C2" s="155"/>
      <c r="D2" s="155"/>
      <c r="E2" s="156"/>
    </row>
    <row r="3" spans="1:9" ht="15" x14ac:dyDescent="0.2">
      <c r="A3" s="157" t="s">
        <v>1</v>
      </c>
      <c r="B3" s="158"/>
      <c r="C3" s="158"/>
      <c r="D3" s="158"/>
      <c r="E3" s="159"/>
    </row>
    <row r="4" spans="1:9" ht="15.75" thickBot="1" x14ac:dyDescent="0.25">
      <c r="A4" s="160" t="s">
        <v>407</v>
      </c>
      <c r="B4" s="161"/>
      <c r="C4" s="161"/>
      <c r="D4" s="161"/>
      <c r="E4" s="162"/>
    </row>
    <row r="5" spans="1:9" ht="13.9" customHeight="1" thickBot="1" x14ac:dyDescent="0.25"/>
    <row r="6" spans="1:9" ht="21" customHeight="1" x14ac:dyDescent="0.2">
      <c r="A6" s="29" t="s">
        <v>3</v>
      </c>
      <c r="B6" s="30" t="s">
        <v>408</v>
      </c>
      <c r="C6" s="30" t="s">
        <v>5</v>
      </c>
      <c r="D6" s="30" t="s">
        <v>6</v>
      </c>
      <c r="E6" s="49" t="s">
        <v>409</v>
      </c>
    </row>
    <row r="7" spans="1:9" ht="15" x14ac:dyDescent="0.2">
      <c r="A7" s="2"/>
      <c r="B7" s="28"/>
      <c r="C7" s="28"/>
      <c r="D7" s="28"/>
      <c r="E7" s="32"/>
    </row>
    <row r="8" spans="1:9" ht="15" x14ac:dyDescent="0.2">
      <c r="A8" s="38" t="s">
        <v>8</v>
      </c>
      <c r="B8" s="53">
        <v>4939</v>
      </c>
      <c r="C8" s="53">
        <v>243</v>
      </c>
      <c r="D8" s="53">
        <v>517</v>
      </c>
      <c r="E8" s="54">
        <f t="shared" ref="E8:E14" si="0">B8+C8-D8</f>
        <v>4665</v>
      </c>
      <c r="G8" s="39"/>
      <c r="H8" s="39"/>
      <c r="I8" s="39"/>
    </row>
    <row r="9" spans="1:9" ht="15" x14ac:dyDescent="0.2">
      <c r="A9" s="38" t="s">
        <v>9</v>
      </c>
      <c r="B9" s="53">
        <v>2790</v>
      </c>
      <c r="C9" s="53">
        <v>183</v>
      </c>
      <c r="D9" s="53">
        <v>190</v>
      </c>
      <c r="E9" s="54">
        <f t="shared" si="0"/>
        <v>2783</v>
      </c>
      <c r="G9" s="39"/>
      <c r="H9" s="39"/>
      <c r="I9" s="39"/>
    </row>
    <row r="10" spans="1:9" ht="15" x14ac:dyDescent="0.2">
      <c r="A10" s="38" t="s">
        <v>344</v>
      </c>
      <c r="B10" s="53">
        <v>3372</v>
      </c>
      <c r="C10" s="53">
        <v>104</v>
      </c>
      <c r="D10" s="53">
        <v>446</v>
      </c>
      <c r="E10" s="54">
        <f t="shared" si="0"/>
        <v>3030</v>
      </c>
      <c r="G10" s="39"/>
      <c r="H10" s="39"/>
      <c r="I10" s="39"/>
    </row>
    <row r="11" spans="1:9" ht="15" x14ac:dyDescent="0.2">
      <c r="A11" s="38" t="s">
        <v>376</v>
      </c>
      <c r="B11" s="53">
        <v>1770</v>
      </c>
      <c r="C11" s="53">
        <v>199</v>
      </c>
      <c r="D11" s="53">
        <v>377</v>
      </c>
      <c r="E11" s="54">
        <f t="shared" si="0"/>
        <v>1592</v>
      </c>
      <c r="G11" s="39"/>
      <c r="H11" s="39"/>
      <c r="I11" s="39"/>
    </row>
    <row r="12" spans="1:9" ht="15" x14ac:dyDescent="0.2">
      <c r="A12" s="38" t="s">
        <v>286</v>
      </c>
      <c r="B12" s="53">
        <v>6352</v>
      </c>
      <c r="C12" s="53">
        <v>253</v>
      </c>
      <c r="D12" s="53">
        <v>461</v>
      </c>
      <c r="E12" s="54">
        <f t="shared" si="0"/>
        <v>6144</v>
      </c>
      <c r="G12" s="39"/>
      <c r="H12" s="39"/>
      <c r="I12" s="39"/>
    </row>
    <row r="13" spans="1:9" ht="15" x14ac:dyDescent="0.2">
      <c r="A13" s="38" t="s">
        <v>13</v>
      </c>
      <c r="B13" s="53">
        <v>341</v>
      </c>
      <c r="C13" s="53">
        <v>162</v>
      </c>
      <c r="D13" s="53">
        <v>175</v>
      </c>
      <c r="E13" s="54">
        <f t="shared" si="0"/>
        <v>328</v>
      </c>
      <c r="G13" s="39"/>
      <c r="H13" s="39"/>
      <c r="I13" s="39"/>
    </row>
    <row r="14" spans="1:9" ht="15" x14ac:dyDescent="0.2">
      <c r="A14" s="38" t="s">
        <v>393</v>
      </c>
      <c r="B14" s="53">
        <v>829</v>
      </c>
      <c r="C14" s="53">
        <v>5</v>
      </c>
      <c r="D14" s="53">
        <v>314</v>
      </c>
      <c r="E14" s="54">
        <f t="shared" si="0"/>
        <v>520</v>
      </c>
      <c r="G14" s="39"/>
      <c r="H14" s="39"/>
      <c r="I14" s="39"/>
    </row>
    <row r="15" spans="1:9" ht="15" x14ac:dyDescent="0.2">
      <c r="A15" s="38" t="s">
        <v>220</v>
      </c>
      <c r="B15" s="53">
        <v>3894</v>
      </c>
      <c r="C15" s="53">
        <v>211</v>
      </c>
      <c r="D15" s="53">
        <v>449</v>
      </c>
      <c r="E15" s="54">
        <f>B15+C15-D15</f>
        <v>3656</v>
      </c>
      <c r="G15" s="39"/>
      <c r="H15" s="39"/>
      <c r="I15" s="39"/>
    </row>
    <row r="16" spans="1:9" ht="15.75" thickBot="1" x14ac:dyDescent="0.25">
      <c r="A16" s="10"/>
      <c r="B16" s="55"/>
      <c r="C16" s="56"/>
      <c r="D16" s="55"/>
      <c r="E16" s="57"/>
    </row>
    <row r="17" spans="1:5" ht="15.75" thickBot="1" x14ac:dyDescent="0.25">
      <c r="A17" s="13" t="s">
        <v>15</v>
      </c>
      <c r="B17" s="58">
        <f>SUM(B8:B15)</f>
        <v>24287</v>
      </c>
      <c r="C17" s="58">
        <f>SUM(C8:C15)</f>
        <v>1360</v>
      </c>
      <c r="D17" s="58">
        <f>SUM(D8:D15)</f>
        <v>2929</v>
      </c>
      <c r="E17" s="59">
        <f>B17+C17-D17</f>
        <v>22718</v>
      </c>
    </row>
    <row r="18" spans="1:5" ht="18.75" customHeight="1" x14ac:dyDescent="0.2">
      <c r="A18" s="177" t="s">
        <v>401</v>
      </c>
      <c r="B18" s="178"/>
      <c r="C18" s="178"/>
      <c r="D18" s="178"/>
      <c r="E18" s="178"/>
    </row>
    <row r="19" spans="1:5" ht="19.899999999999999" customHeight="1" x14ac:dyDescent="0.2">
      <c r="A19" t="s">
        <v>16</v>
      </c>
    </row>
    <row r="44" ht="35.450000000000003" customHeight="1" x14ac:dyDescent="0.2"/>
  </sheetData>
  <mergeCells count="4">
    <mergeCell ref="A2:E2"/>
    <mergeCell ref="A3:E3"/>
    <mergeCell ref="A4:E4"/>
    <mergeCell ref="A18:E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J44"/>
  <sheetViews>
    <sheetView zoomScaleNormal="100" workbookViewId="0">
      <selection activeCell="A18" sqref="A18:G18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6" width="20.42578125" customWidth="1"/>
    <col min="7" max="7" width="18.8554687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81"/>
      <c r="F2" s="181"/>
      <c r="G2" s="156"/>
    </row>
    <row r="3" spans="1:10" ht="15" x14ac:dyDescent="0.2">
      <c r="A3" s="157" t="s">
        <v>1</v>
      </c>
      <c r="B3" s="158"/>
      <c r="C3" s="158"/>
      <c r="D3" s="158"/>
      <c r="E3" s="182"/>
      <c r="F3" s="182"/>
      <c r="G3" s="159"/>
    </row>
    <row r="4" spans="1:10" ht="15.75" thickBot="1" x14ac:dyDescent="0.25">
      <c r="A4" s="160" t="s">
        <v>410</v>
      </c>
      <c r="B4" s="161"/>
      <c r="C4" s="161"/>
      <c r="D4" s="161"/>
      <c r="E4" s="183"/>
      <c r="F4" s="183"/>
      <c r="G4" s="162"/>
    </row>
    <row r="5" spans="1:10" ht="13.9" customHeight="1" thickBot="1" x14ac:dyDescent="0.25"/>
    <row r="6" spans="1:10" ht="21" customHeight="1" x14ac:dyDescent="0.2">
      <c r="A6" s="29" t="s">
        <v>3</v>
      </c>
      <c r="B6" s="30" t="s">
        <v>411</v>
      </c>
      <c r="C6" s="30" t="s">
        <v>5</v>
      </c>
      <c r="D6" s="30" t="s">
        <v>6</v>
      </c>
      <c r="E6" s="184" t="s">
        <v>412</v>
      </c>
      <c r="F6" s="185"/>
      <c r="G6" s="186"/>
    </row>
    <row r="7" spans="1:10" ht="15" x14ac:dyDescent="0.2">
      <c r="A7" s="2"/>
      <c r="B7" s="28"/>
      <c r="C7" s="28"/>
      <c r="D7" s="28"/>
      <c r="E7" s="61" t="s">
        <v>413</v>
      </c>
      <c r="F7" s="61" t="s">
        <v>414</v>
      </c>
      <c r="G7" s="17" t="s">
        <v>415</v>
      </c>
    </row>
    <row r="8" spans="1:10" ht="15" x14ac:dyDescent="0.2">
      <c r="A8" s="38" t="s">
        <v>8</v>
      </c>
      <c r="B8" s="53">
        <v>4665</v>
      </c>
      <c r="C8" s="53">
        <v>216</v>
      </c>
      <c r="D8" s="53">
        <v>1010</v>
      </c>
      <c r="E8" s="62">
        <v>3427</v>
      </c>
      <c r="F8" s="62">
        <v>444</v>
      </c>
      <c r="G8" s="54">
        <f t="shared" ref="G8:G14" si="0">B8+C8-D8</f>
        <v>3871</v>
      </c>
      <c r="H8" s="39"/>
      <c r="I8" s="39"/>
      <c r="J8" s="39"/>
    </row>
    <row r="9" spans="1:10" ht="15" x14ac:dyDescent="0.2">
      <c r="A9" s="38" t="s">
        <v>9</v>
      </c>
      <c r="B9" s="53">
        <v>2783</v>
      </c>
      <c r="C9" s="53">
        <v>184</v>
      </c>
      <c r="D9" s="53">
        <v>25</v>
      </c>
      <c r="E9" s="62">
        <v>966</v>
      </c>
      <c r="F9" s="62">
        <v>1976</v>
      </c>
      <c r="G9" s="54">
        <f t="shared" si="0"/>
        <v>2942</v>
      </c>
      <c r="H9" s="39"/>
      <c r="I9" s="39"/>
      <c r="J9" s="39"/>
    </row>
    <row r="10" spans="1:10" ht="15" x14ac:dyDescent="0.2">
      <c r="A10" s="38" t="s">
        <v>344</v>
      </c>
      <c r="B10" s="53">
        <v>3030</v>
      </c>
      <c r="C10" s="53">
        <v>109</v>
      </c>
      <c r="D10" s="53">
        <v>100</v>
      </c>
      <c r="E10" s="62">
        <v>1151</v>
      </c>
      <c r="F10" s="62">
        <v>1888</v>
      </c>
      <c r="G10" s="54">
        <f t="shared" si="0"/>
        <v>3039</v>
      </c>
      <c r="H10" s="39"/>
      <c r="I10" s="39"/>
      <c r="J10" s="39"/>
    </row>
    <row r="11" spans="1:10" ht="15" x14ac:dyDescent="0.2">
      <c r="A11" s="38" t="s">
        <v>376</v>
      </c>
      <c r="B11" s="53">
        <v>1592</v>
      </c>
      <c r="C11" s="53">
        <v>402</v>
      </c>
      <c r="D11" s="53">
        <v>115</v>
      </c>
      <c r="E11" s="62">
        <v>1276</v>
      </c>
      <c r="F11" s="62">
        <v>603</v>
      </c>
      <c r="G11" s="54">
        <f t="shared" si="0"/>
        <v>1879</v>
      </c>
      <c r="H11" s="39"/>
      <c r="I11" s="39"/>
      <c r="J11" s="39"/>
    </row>
    <row r="12" spans="1:10" ht="15" x14ac:dyDescent="0.2">
      <c r="A12" s="38" t="s">
        <v>286</v>
      </c>
      <c r="B12" s="53">
        <v>6144</v>
      </c>
      <c r="C12" s="53">
        <v>201</v>
      </c>
      <c r="D12" s="53">
        <v>248</v>
      </c>
      <c r="E12" s="62">
        <v>3229</v>
      </c>
      <c r="F12" s="62">
        <v>2868</v>
      </c>
      <c r="G12" s="54">
        <f t="shared" si="0"/>
        <v>6097</v>
      </c>
      <c r="H12" s="39"/>
      <c r="I12" s="39"/>
      <c r="J12" s="39"/>
    </row>
    <row r="13" spans="1:10" ht="15" x14ac:dyDescent="0.2">
      <c r="A13" s="38" t="s">
        <v>416</v>
      </c>
      <c r="B13" s="53">
        <v>333</v>
      </c>
      <c r="C13" s="53">
        <v>150</v>
      </c>
      <c r="D13" s="53">
        <v>94</v>
      </c>
      <c r="E13" s="62">
        <v>385</v>
      </c>
      <c r="F13" s="62">
        <v>4</v>
      </c>
      <c r="G13" s="54">
        <f t="shared" si="0"/>
        <v>389</v>
      </c>
      <c r="H13" s="39"/>
      <c r="I13" s="39"/>
      <c r="J13" s="39"/>
    </row>
    <row r="14" spans="1:10" ht="15" x14ac:dyDescent="0.2">
      <c r="A14" s="38" t="s">
        <v>198</v>
      </c>
      <c r="B14" s="53">
        <v>678</v>
      </c>
      <c r="C14" s="53">
        <v>491</v>
      </c>
      <c r="D14" s="53">
        <v>204</v>
      </c>
      <c r="E14" s="62">
        <v>702</v>
      </c>
      <c r="F14" s="62">
        <v>263</v>
      </c>
      <c r="G14" s="54">
        <f t="shared" si="0"/>
        <v>965</v>
      </c>
      <c r="H14" s="39"/>
      <c r="I14" s="39"/>
      <c r="J14" s="39"/>
    </row>
    <row r="15" spans="1:10" ht="15" x14ac:dyDescent="0.2">
      <c r="A15" s="38" t="s">
        <v>220</v>
      </c>
      <c r="B15" s="53">
        <v>3656</v>
      </c>
      <c r="C15" s="53">
        <v>229</v>
      </c>
      <c r="D15" s="53">
        <v>410</v>
      </c>
      <c r="E15" s="62">
        <v>3474</v>
      </c>
      <c r="F15" s="62">
        <v>1</v>
      </c>
      <c r="G15" s="54">
        <f>B15+C15-D15</f>
        <v>3475</v>
      </c>
      <c r="H15" s="39"/>
      <c r="I15" s="39"/>
      <c r="J15" s="39"/>
    </row>
    <row r="16" spans="1:10" ht="15.75" thickBot="1" x14ac:dyDescent="0.25">
      <c r="A16" s="10"/>
      <c r="B16" s="55"/>
      <c r="C16" s="56"/>
      <c r="D16" s="55"/>
      <c r="E16" s="63"/>
      <c r="F16" s="63"/>
      <c r="G16" s="57"/>
    </row>
    <row r="17" spans="1:7" ht="15.75" thickBot="1" x14ac:dyDescent="0.25">
      <c r="A17" s="13" t="s">
        <v>15</v>
      </c>
      <c r="B17" s="58">
        <f>SUM(B8:B15)</f>
        <v>22881</v>
      </c>
      <c r="C17" s="58">
        <f>SUM(C8:C15)</f>
        <v>1982</v>
      </c>
      <c r="D17" s="58">
        <f>SUM(D8:D15)</f>
        <v>2206</v>
      </c>
      <c r="E17" s="58">
        <f>SUM(E8:E15)</f>
        <v>14610</v>
      </c>
      <c r="F17" s="58">
        <f>SUM(F8:F15)</f>
        <v>8047</v>
      </c>
      <c r="G17" s="59">
        <f>B17+C17-D17</f>
        <v>22657</v>
      </c>
    </row>
    <row r="18" spans="1:7" ht="42.75" customHeight="1" x14ac:dyDescent="0.2">
      <c r="A18" s="177" t="s">
        <v>417</v>
      </c>
      <c r="B18" s="178"/>
      <c r="C18" s="178"/>
      <c r="D18" s="178"/>
      <c r="E18" s="178"/>
      <c r="F18" s="178"/>
      <c r="G18" s="178"/>
    </row>
    <row r="19" spans="1:7" ht="19.899999999999999" customHeight="1" x14ac:dyDescent="0.2">
      <c r="A19" t="s">
        <v>16</v>
      </c>
    </row>
    <row r="44" ht="35.450000000000003" customHeight="1" x14ac:dyDescent="0.2"/>
  </sheetData>
  <mergeCells count="5">
    <mergeCell ref="A2:G2"/>
    <mergeCell ref="A3:G3"/>
    <mergeCell ref="A4:G4"/>
    <mergeCell ref="A18:G18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J44"/>
  <sheetViews>
    <sheetView zoomScaleNormal="100" workbookViewId="0">
      <selection activeCell="F11" sqref="F11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6" width="20.42578125" customWidth="1"/>
    <col min="7" max="7" width="18.8554687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81"/>
      <c r="F2" s="181"/>
      <c r="G2" s="156"/>
    </row>
    <row r="3" spans="1:10" ht="15" x14ac:dyDescent="0.2">
      <c r="A3" s="157" t="s">
        <v>1</v>
      </c>
      <c r="B3" s="158"/>
      <c r="C3" s="158"/>
      <c r="D3" s="158"/>
      <c r="E3" s="182"/>
      <c r="F3" s="182"/>
      <c r="G3" s="159"/>
    </row>
    <row r="4" spans="1:10" ht="15.75" thickBot="1" x14ac:dyDescent="0.25">
      <c r="A4" s="160" t="s">
        <v>418</v>
      </c>
      <c r="B4" s="161"/>
      <c r="C4" s="161"/>
      <c r="D4" s="161"/>
      <c r="E4" s="183"/>
      <c r="F4" s="183"/>
      <c r="G4" s="162"/>
    </row>
    <row r="5" spans="1:10" ht="13.9" customHeight="1" thickBot="1" x14ac:dyDescent="0.25"/>
    <row r="6" spans="1:10" ht="21" customHeight="1" x14ac:dyDescent="0.2">
      <c r="A6" s="29" t="s">
        <v>3</v>
      </c>
      <c r="B6" s="30" t="s">
        <v>419</v>
      </c>
      <c r="C6" s="30" t="s">
        <v>5</v>
      </c>
      <c r="D6" s="30" t="s">
        <v>6</v>
      </c>
      <c r="E6" s="184" t="s">
        <v>420</v>
      </c>
      <c r="F6" s="185"/>
      <c r="G6" s="186"/>
    </row>
    <row r="7" spans="1:10" ht="15" x14ac:dyDescent="0.2">
      <c r="A7" s="2"/>
      <c r="B7" s="28"/>
      <c r="C7" s="28"/>
      <c r="D7" s="28"/>
      <c r="E7" s="61" t="s">
        <v>413</v>
      </c>
      <c r="F7" s="61" t="s">
        <v>414</v>
      </c>
      <c r="G7" s="17" t="s">
        <v>415</v>
      </c>
    </row>
    <row r="8" spans="1:10" ht="15" x14ac:dyDescent="0.2">
      <c r="A8" s="38" t="s">
        <v>8</v>
      </c>
      <c r="B8" s="53">
        <v>3871</v>
      </c>
      <c r="C8" s="53">
        <v>278</v>
      </c>
      <c r="D8" s="53">
        <v>690</v>
      </c>
      <c r="E8" s="62">
        <v>3013</v>
      </c>
      <c r="F8" s="62">
        <v>446</v>
      </c>
      <c r="G8" s="54">
        <f t="shared" ref="G8:G14" si="0">B8+C8-D8</f>
        <v>3459</v>
      </c>
      <c r="H8" s="60"/>
      <c r="I8" s="39"/>
      <c r="J8" s="39"/>
    </row>
    <row r="9" spans="1:10" ht="15" x14ac:dyDescent="0.2">
      <c r="A9" s="38" t="s">
        <v>9</v>
      </c>
      <c r="B9" s="53">
        <v>2942</v>
      </c>
      <c r="C9" s="53">
        <v>96</v>
      </c>
      <c r="D9" s="53">
        <v>74</v>
      </c>
      <c r="E9" s="62">
        <v>986</v>
      </c>
      <c r="F9" s="62">
        <v>1978</v>
      </c>
      <c r="G9" s="54">
        <f t="shared" si="0"/>
        <v>2964</v>
      </c>
      <c r="H9" s="60"/>
      <c r="I9" s="39"/>
      <c r="J9" s="39"/>
    </row>
    <row r="10" spans="1:10" ht="15" x14ac:dyDescent="0.2">
      <c r="A10" s="38" t="s">
        <v>344</v>
      </c>
      <c r="B10" s="53">
        <v>3039</v>
      </c>
      <c r="C10" s="53">
        <v>124</v>
      </c>
      <c r="D10" s="53">
        <v>229</v>
      </c>
      <c r="E10" s="62">
        <v>1044</v>
      </c>
      <c r="F10" s="62">
        <v>1890</v>
      </c>
      <c r="G10" s="54">
        <f t="shared" si="0"/>
        <v>2934</v>
      </c>
      <c r="H10" s="60"/>
      <c r="I10" s="39"/>
      <c r="J10" s="39"/>
    </row>
    <row r="11" spans="1:10" ht="15" x14ac:dyDescent="0.2">
      <c r="A11" s="38" t="s">
        <v>376</v>
      </c>
      <c r="B11" s="53">
        <v>1879</v>
      </c>
      <c r="C11" s="53">
        <v>226</v>
      </c>
      <c r="D11" s="53">
        <v>306</v>
      </c>
      <c r="E11" s="62">
        <v>1196</v>
      </c>
      <c r="F11" s="62">
        <v>603</v>
      </c>
      <c r="G11" s="54">
        <f t="shared" si="0"/>
        <v>1799</v>
      </c>
      <c r="H11" s="60"/>
      <c r="I11" s="39"/>
      <c r="J11" s="39"/>
    </row>
    <row r="12" spans="1:10" ht="15" x14ac:dyDescent="0.2">
      <c r="A12" s="38" t="s">
        <v>286</v>
      </c>
      <c r="B12" s="53">
        <v>6097</v>
      </c>
      <c r="C12" s="53">
        <v>65</v>
      </c>
      <c r="D12" s="53">
        <v>454</v>
      </c>
      <c r="E12" s="62">
        <v>2832</v>
      </c>
      <c r="F12" s="62">
        <v>2876</v>
      </c>
      <c r="G12" s="54">
        <f t="shared" si="0"/>
        <v>5708</v>
      </c>
      <c r="H12" s="60"/>
      <c r="I12" s="39"/>
      <c r="J12" s="39"/>
    </row>
    <row r="13" spans="1:10" ht="15" x14ac:dyDescent="0.2">
      <c r="A13" s="38" t="s">
        <v>13</v>
      </c>
      <c r="B13" s="53">
        <v>389</v>
      </c>
      <c r="C13" s="53">
        <v>101</v>
      </c>
      <c r="D13" s="53">
        <v>50</v>
      </c>
      <c r="E13" s="62">
        <v>428</v>
      </c>
      <c r="F13" s="62">
        <v>12</v>
      </c>
      <c r="G13" s="54">
        <f t="shared" si="0"/>
        <v>440</v>
      </c>
      <c r="H13" s="60"/>
      <c r="I13" s="39"/>
      <c r="J13" s="39"/>
    </row>
    <row r="14" spans="1:10" ht="15" x14ac:dyDescent="0.2">
      <c r="A14" s="38" t="s">
        <v>198</v>
      </c>
      <c r="B14" s="53">
        <v>964</v>
      </c>
      <c r="C14" s="53">
        <v>3</v>
      </c>
      <c r="D14" s="53">
        <v>114</v>
      </c>
      <c r="E14" s="62">
        <v>592</v>
      </c>
      <c r="F14" s="62">
        <v>261</v>
      </c>
      <c r="G14" s="54">
        <f t="shared" si="0"/>
        <v>853</v>
      </c>
      <c r="H14" s="60"/>
      <c r="I14" s="39"/>
      <c r="J14" s="39"/>
    </row>
    <row r="15" spans="1:10" ht="15" x14ac:dyDescent="0.2">
      <c r="A15" s="38" t="s">
        <v>220</v>
      </c>
      <c r="B15" s="53">
        <v>3475</v>
      </c>
      <c r="C15" s="53">
        <v>141</v>
      </c>
      <c r="D15" s="53">
        <v>265</v>
      </c>
      <c r="E15" s="62">
        <v>3350</v>
      </c>
      <c r="F15" s="62">
        <v>1</v>
      </c>
      <c r="G15" s="54">
        <f>B15+C15-D15</f>
        <v>3351</v>
      </c>
      <c r="H15" s="60"/>
      <c r="I15" s="39"/>
      <c r="J15" s="39"/>
    </row>
    <row r="16" spans="1:10" ht="15.75" thickBot="1" x14ac:dyDescent="0.25">
      <c r="A16" s="10"/>
      <c r="B16" s="55"/>
      <c r="C16" s="56"/>
      <c r="D16" s="55"/>
      <c r="E16" s="63"/>
      <c r="F16" s="63"/>
      <c r="G16" s="57"/>
    </row>
    <row r="17" spans="1:7" ht="15.75" thickBot="1" x14ac:dyDescent="0.25">
      <c r="A17" s="13" t="s">
        <v>15</v>
      </c>
      <c r="B17" s="58">
        <f>SUM(B8:B15)</f>
        <v>22656</v>
      </c>
      <c r="C17" s="58">
        <f>SUM(C8:C15)</f>
        <v>1034</v>
      </c>
      <c r="D17" s="58">
        <f>SUM(D8:D15)</f>
        <v>2182</v>
      </c>
      <c r="E17" s="58">
        <f>SUM(E8:E15)</f>
        <v>13441</v>
      </c>
      <c r="F17" s="58">
        <f>SUM(F8:F15)</f>
        <v>8067</v>
      </c>
      <c r="G17" s="59">
        <f>B17+C17-D17</f>
        <v>21508</v>
      </c>
    </row>
    <row r="18" spans="1:7" ht="42.75" customHeight="1" x14ac:dyDescent="0.2">
      <c r="A18" s="177" t="s">
        <v>421</v>
      </c>
      <c r="B18" s="178"/>
      <c r="C18" s="178"/>
      <c r="D18" s="178"/>
      <c r="E18" s="178"/>
      <c r="F18" s="178"/>
      <c r="G18" s="178"/>
    </row>
    <row r="19" spans="1:7" ht="19.899999999999999" customHeight="1" x14ac:dyDescent="0.2">
      <c r="A19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J44"/>
  <sheetViews>
    <sheetView zoomScaleNormal="100" workbookViewId="0">
      <selection activeCell="A4" sqref="A4:G4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6" width="20.42578125" customWidth="1"/>
    <col min="7" max="7" width="18.8554687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81"/>
      <c r="F2" s="181"/>
      <c r="G2" s="156"/>
    </row>
    <row r="3" spans="1:10" ht="15" x14ac:dyDescent="0.2">
      <c r="A3" s="157" t="s">
        <v>1</v>
      </c>
      <c r="B3" s="158"/>
      <c r="C3" s="158"/>
      <c r="D3" s="158"/>
      <c r="E3" s="182"/>
      <c r="F3" s="182"/>
      <c r="G3" s="159"/>
    </row>
    <row r="4" spans="1:10" ht="15.75" thickBot="1" x14ac:dyDescent="0.25">
      <c r="A4" s="160" t="s">
        <v>422</v>
      </c>
      <c r="B4" s="161"/>
      <c r="C4" s="161"/>
      <c r="D4" s="161"/>
      <c r="E4" s="183"/>
      <c r="F4" s="183"/>
      <c r="G4" s="162"/>
    </row>
    <row r="5" spans="1:10" ht="13.9" customHeight="1" thickBot="1" x14ac:dyDescent="0.25"/>
    <row r="6" spans="1:10" ht="21" customHeight="1" x14ac:dyDescent="0.2">
      <c r="A6" s="29" t="s">
        <v>3</v>
      </c>
      <c r="B6" s="30" t="s">
        <v>423</v>
      </c>
      <c r="C6" s="30" t="s">
        <v>5</v>
      </c>
      <c r="D6" s="30" t="s">
        <v>6</v>
      </c>
      <c r="E6" s="184" t="s">
        <v>424</v>
      </c>
      <c r="F6" s="185"/>
      <c r="G6" s="186"/>
    </row>
    <row r="7" spans="1:10" ht="15" x14ac:dyDescent="0.2">
      <c r="A7" s="2"/>
      <c r="B7" s="28"/>
      <c r="C7" s="28"/>
      <c r="D7" s="28"/>
      <c r="E7" s="61" t="s">
        <v>413</v>
      </c>
      <c r="F7" s="61" t="s">
        <v>414</v>
      </c>
      <c r="G7" s="17" t="s">
        <v>415</v>
      </c>
    </row>
    <row r="8" spans="1:10" ht="15" x14ac:dyDescent="0.2">
      <c r="A8" s="38" t="s">
        <v>318</v>
      </c>
      <c r="B8" s="53">
        <v>3525</v>
      </c>
      <c r="C8" s="53">
        <v>49</v>
      </c>
      <c r="D8" s="53">
        <v>188</v>
      </c>
      <c r="E8" s="62">
        <v>2942</v>
      </c>
      <c r="F8" s="62">
        <v>444</v>
      </c>
      <c r="G8" s="54">
        <f t="shared" ref="G8:G14" si="0">B8+C8-D8</f>
        <v>3386</v>
      </c>
      <c r="H8" s="60"/>
      <c r="I8" s="39"/>
      <c r="J8" s="39"/>
    </row>
    <row r="9" spans="1:10" ht="15" x14ac:dyDescent="0.2">
      <c r="A9" s="38" t="s">
        <v>9</v>
      </c>
      <c r="B9" s="53">
        <v>2964</v>
      </c>
      <c r="C9" s="53">
        <v>73</v>
      </c>
      <c r="D9" s="53">
        <v>97</v>
      </c>
      <c r="E9" s="62">
        <v>891</v>
      </c>
      <c r="F9" s="62">
        <v>2049</v>
      </c>
      <c r="G9" s="54">
        <f t="shared" si="0"/>
        <v>2940</v>
      </c>
      <c r="H9" s="60"/>
      <c r="I9" s="39"/>
      <c r="J9" s="39"/>
    </row>
    <row r="10" spans="1:10" ht="15" x14ac:dyDescent="0.2">
      <c r="A10" s="38" t="s">
        <v>344</v>
      </c>
      <c r="B10" s="53">
        <v>2934</v>
      </c>
      <c r="C10" s="53">
        <v>132</v>
      </c>
      <c r="D10" s="53">
        <v>28</v>
      </c>
      <c r="E10" s="62">
        <v>1143</v>
      </c>
      <c r="F10" s="62">
        <v>1895</v>
      </c>
      <c r="G10" s="54">
        <f t="shared" si="0"/>
        <v>3038</v>
      </c>
      <c r="H10" s="60"/>
      <c r="I10" s="39"/>
      <c r="J10" s="39"/>
    </row>
    <row r="11" spans="1:10" ht="15" x14ac:dyDescent="0.2">
      <c r="A11" s="38" t="s">
        <v>376</v>
      </c>
      <c r="B11" s="53">
        <v>1799</v>
      </c>
      <c r="C11" s="53">
        <v>91</v>
      </c>
      <c r="D11" s="53">
        <v>110</v>
      </c>
      <c r="E11" s="62">
        <v>1187</v>
      </c>
      <c r="F11" s="62">
        <v>603</v>
      </c>
      <c r="G11" s="54">
        <f t="shared" si="0"/>
        <v>1780</v>
      </c>
      <c r="H11" s="60"/>
      <c r="I11" s="39"/>
      <c r="J11" s="39"/>
    </row>
    <row r="12" spans="1:10" ht="15" x14ac:dyDescent="0.2">
      <c r="A12" s="38" t="s">
        <v>286</v>
      </c>
      <c r="B12" s="53">
        <v>5708</v>
      </c>
      <c r="C12" s="53">
        <v>89</v>
      </c>
      <c r="D12" s="53">
        <v>351</v>
      </c>
      <c r="E12" s="62">
        <v>2656</v>
      </c>
      <c r="F12" s="62">
        <v>2790</v>
      </c>
      <c r="G12" s="54">
        <f t="shared" si="0"/>
        <v>5446</v>
      </c>
      <c r="H12" s="60"/>
      <c r="I12" s="39"/>
      <c r="J12" s="39"/>
    </row>
    <row r="13" spans="1:10" ht="15" x14ac:dyDescent="0.2">
      <c r="A13" s="38" t="s">
        <v>13</v>
      </c>
      <c r="B13" s="53">
        <v>440</v>
      </c>
      <c r="C13" s="53">
        <v>86</v>
      </c>
      <c r="D13" s="53">
        <v>73</v>
      </c>
      <c r="E13" s="62">
        <v>434</v>
      </c>
      <c r="F13" s="62">
        <v>19</v>
      </c>
      <c r="G13" s="54">
        <f t="shared" si="0"/>
        <v>453</v>
      </c>
      <c r="H13" s="60"/>
      <c r="I13" s="39"/>
      <c r="J13" s="39"/>
    </row>
    <row r="14" spans="1:10" ht="15" x14ac:dyDescent="0.2">
      <c r="A14" s="38" t="s">
        <v>198</v>
      </c>
      <c r="B14" s="53">
        <v>850</v>
      </c>
      <c r="C14" s="53">
        <v>6</v>
      </c>
      <c r="D14" s="53">
        <v>57</v>
      </c>
      <c r="E14" s="62">
        <v>538</v>
      </c>
      <c r="F14" s="62">
        <v>261</v>
      </c>
      <c r="G14" s="54">
        <f t="shared" si="0"/>
        <v>799</v>
      </c>
      <c r="H14" s="60"/>
      <c r="I14" s="39"/>
      <c r="J14" s="39"/>
    </row>
    <row r="15" spans="1:10" ht="15" x14ac:dyDescent="0.2">
      <c r="A15" s="38" t="s">
        <v>220</v>
      </c>
      <c r="B15" s="53">
        <v>3351</v>
      </c>
      <c r="C15" s="53">
        <v>57</v>
      </c>
      <c r="D15" s="53">
        <v>159</v>
      </c>
      <c r="E15" s="62">
        <v>3248</v>
      </c>
      <c r="F15" s="62">
        <v>1</v>
      </c>
      <c r="G15" s="54">
        <f>B15+C15-D15</f>
        <v>3249</v>
      </c>
      <c r="H15" s="60"/>
      <c r="I15" s="39"/>
      <c r="J15" s="39"/>
    </row>
    <row r="16" spans="1:10" ht="15.75" thickBot="1" x14ac:dyDescent="0.25">
      <c r="A16" s="10"/>
      <c r="B16" s="55"/>
      <c r="C16" s="56"/>
      <c r="D16" s="55"/>
      <c r="E16" s="63"/>
      <c r="F16" s="63"/>
      <c r="G16" s="57"/>
    </row>
    <row r="17" spans="1:7" ht="15.75" thickBot="1" x14ac:dyDescent="0.25">
      <c r="A17" s="13" t="s">
        <v>15</v>
      </c>
      <c r="B17" s="58">
        <f>SUM(B8:B15)</f>
        <v>21571</v>
      </c>
      <c r="C17" s="58">
        <f>SUM(C8:C15)</f>
        <v>583</v>
      </c>
      <c r="D17" s="58">
        <f>SUM(D8:D15)</f>
        <v>1063</v>
      </c>
      <c r="E17" s="58">
        <f>SUM(E8:E15)</f>
        <v>13039</v>
      </c>
      <c r="F17" s="58">
        <f>SUM(F8:F15)</f>
        <v>8062</v>
      </c>
      <c r="G17" s="59">
        <f>B17+C17-D17</f>
        <v>21091</v>
      </c>
    </row>
    <row r="18" spans="1:7" ht="42.75" customHeight="1" x14ac:dyDescent="0.2">
      <c r="A18" s="177" t="s">
        <v>425</v>
      </c>
      <c r="B18" s="178"/>
      <c r="C18" s="178"/>
      <c r="D18" s="178"/>
      <c r="E18" s="178"/>
      <c r="F18" s="178"/>
      <c r="G18" s="178"/>
    </row>
    <row r="19" spans="1:7" ht="19.899999999999999" customHeight="1" x14ac:dyDescent="0.2">
      <c r="A19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J44"/>
  <sheetViews>
    <sheetView zoomScaleNormal="100" workbookViewId="0">
      <selection activeCell="D12" sqref="D12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6" width="20.42578125" customWidth="1"/>
    <col min="7" max="7" width="18.8554687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81"/>
      <c r="F2" s="181"/>
      <c r="G2" s="156"/>
    </row>
    <row r="3" spans="1:10" ht="15" x14ac:dyDescent="0.2">
      <c r="A3" s="157" t="s">
        <v>1</v>
      </c>
      <c r="B3" s="158"/>
      <c r="C3" s="158"/>
      <c r="D3" s="158"/>
      <c r="E3" s="182"/>
      <c r="F3" s="182"/>
      <c r="G3" s="159"/>
    </row>
    <row r="4" spans="1:10" ht="15.75" thickBot="1" x14ac:dyDescent="0.25">
      <c r="A4" s="160" t="s">
        <v>426</v>
      </c>
      <c r="B4" s="161"/>
      <c r="C4" s="161"/>
      <c r="D4" s="161"/>
      <c r="E4" s="183"/>
      <c r="F4" s="183"/>
      <c r="G4" s="162"/>
    </row>
    <row r="5" spans="1:10" ht="13.9" customHeight="1" thickBot="1" x14ac:dyDescent="0.25"/>
    <row r="6" spans="1:10" ht="21" customHeight="1" x14ac:dyDescent="0.2">
      <c r="A6" s="29" t="s">
        <v>3</v>
      </c>
      <c r="B6" s="30" t="s">
        <v>399</v>
      </c>
      <c r="C6" s="30" t="s">
        <v>5</v>
      </c>
      <c r="D6" s="30" t="s">
        <v>6</v>
      </c>
      <c r="E6" s="184" t="s">
        <v>424</v>
      </c>
      <c r="F6" s="185"/>
      <c r="G6" s="186"/>
    </row>
    <row r="7" spans="1:10" ht="15" x14ac:dyDescent="0.2">
      <c r="A7" s="2"/>
      <c r="B7" s="28"/>
      <c r="C7" s="28"/>
      <c r="D7" s="28"/>
      <c r="E7" s="61" t="s">
        <v>413</v>
      </c>
      <c r="F7" s="61" t="s">
        <v>414</v>
      </c>
      <c r="G7" s="17" t="s">
        <v>415</v>
      </c>
    </row>
    <row r="8" spans="1:10" ht="15" x14ac:dyDescent="0.2">
      <c r="A8" s="38" t="s">
        <v>318</v>
      </c>
      <c r="B8" s="53">
        <f>'1ºSemestre2015'!E8:E15</f>
        <v>6774</v>
      </c>
      <c r="C8" s="53">
        <f>'JUL15'!C8+'AGO15'!C8+'SET15'!C8+'OUT15'!C8+'NOV15'!C8+'DEZ15'!C8</f>
        <v>1953</v>
      </c>
      <c r="D8" s="53">
        <f>'JUL15'!D8+'AGO15'!D8+'SET15'!D8+'OUT15'!D8+'NOV15'!D8+'DEZ15'!D8</f>
        <v>4724</v>
      </c>
      <c r="E8" s="62">
        <v>2942</v>
      </c>
      <c r="F8" s="62">
        <v>444</v>
      </c>
      <c r="G8" s="54">
        <f>F8+E8</f>
        <v>3386</v>
      </c>
      <c r="H8" s="60"/>
      <c r="I8" s="39"/>
      <c r="J8" s="39"/>
    </row>
    <row r="9" spans="1:10" ht="15" x14ac:dyDescent="0.2">
      <c r="A9" s="38" t="s">
        <v>9</v>
      </c>
      <c r="B9" s="53">
        <f>'1ºSemestre2015'!E9:E16</f>
        <v>2688</v>
      </c>
      <c r="C9" s="53">
        <f>'JUL15'!C9+'AGO15'!C9+'SET15'!C9+'OUT15'!C9+'NOV15'!C9+'DEZ15'!C9</f>
        <v>712</v>
      </c>
      <c r="D9" s="53">
        <f>'JUL15'!D9+'AGO15'!D9+'SET15'!D9+'OUT15'!D9+'NOV15'!D9+'DEZ15'!D9</f>
        <v>460</v>
      </c>
      <c r="E9" s="62">
        <v>891</v>
      </c>
      <c r="F9" s="62">
        <v>2049</v>
      </c>
      <c r="G9" s="54">
        <f t="shared" ref="G9:G15" si="0">F9+E9</f>
        <v>2940</v>
      </c>
      <c r="H9" s="60"/>
      <c r="I9" s="39"/>
      <c r="J9" s="39"/>
    </row>
    <row r="10" spans="1:10" ht="15" x14ac:dyDescent="0.2">
      <c r="A10" s="38" t="s">
        <v>344</v>
      </c>
      <c r="B10" s="53">
        <f>'1ºSemestre2015'!E10:E17</f>
        <v>3340</v>
      </c>
      <c r="C10" s="53">
        <f>'JUL15'!C10+'AGO15'!C10+'SET15'!C10+'OUT15'!C10+'NOV15'!C10+'DEZ15'!C10</f>
        <v>664</v>
      </c>
      <c r="D10" s="53">
        <f>'JUL15'!D10+'AGO15'!D10+'SET15'!D10+'OUT15'!D10+'NOV15'!D10+'DEZ15'!D10</f>
        <v>966</v>
      </c>
      <c r="E10" s="62">
        <v>1143</v>
      </c>
      <c r="F10" s="62">
        <v>1895</v>
      </c>
      <c r="G10" s="54">
        <f t="shared" si="0"/>
        <v>3038</v>
      </c>
      <c r="H10" s="60"/>
      <c r="I10" s="39"/>
      <c r="J10" s="39"/>
    </row>
    <row r="11" spans="1:10" ht="15" x14ac:dyDescent="0.2">
      <c r="A11" s="38" t="s">
        <v>376</v>
      </c>
      <c r="B11" s="53">
        <f>'1ºSemestre2015'!E11:E18</f>
        <v>1622</v>
      </c>
      <c r="C11" s="53">
        <f>'JUL15'!C11+'AGO15'!C11+'SET15'!C11+'OUT15'!C11+'NOV15'!C11+'DEZ15'!C11</f>
        <v>1346</v>
      </c>
      <c r="D11" s="53">
        <f>'JUL15'!D11+'AGO15'!D11+'SET15'!D11+'OUT15'!D11+'NOV15'!D11+'DEZ15'!D11</f>
        <v>1188</v>
      </c>
      <c r="E11" s="62">
        <v>1177</v>
      </c>
      <c r="F11" s="62">
        <v>603</v>
      </c>
      <c r="G11" s="54">
        <f t="shared" si="0"/>
        <v>1780</v>
      </c>
      <c r="H11" s="60"/>
      <c r="I11" s="39"/>
      <c r="J11" s="39"/>
    </row>
    <row r="12" spans="1:10" ht="15" x14ac:dyDescent="0.2">
      <c r="A12" s="38" t="s">
        <v>286</v>
      </c>
      <c r="B12" s="53">
        <f>'1ºSemestre2015'!E12:E19</f>
        <v>6454</v>
      </c>
      <c r="C12" s="53">
        <f>'JUL15'!C12+'AGO15'!C12+'SET15'!C12+'OUT15'!C12+'NOV15'!C12+'DEZ15'!C12</f>
        <v>1154</v>
      </c>
      <c r="D12" s="53">
        <f>'JUL15'!D12+'AGO15'!D12+'SET15'!D12+'OUT15'!D12+'NOV15'!D12+'DEZ15'!D12</f>
        <v>2162</v>
      </c>
      <c r="E12" s="62">
        <v>2656</v>
      </c>
      <c r="F12" s="62">
        <v>2790</v>
      </c>
      <c r="G12" s="54">
        <f t="shared" si="0"/>
        <v>5446</v>
      </c>
      <c r="H12" s="60"/>
      <c r="I12" s="39"/>
      <c r="J12" s="39"/>
    </row>
    <row r="13" spans="1:10" ht="15" x14ac:dyDescent="0.2">
      <c r="A13" s="38" t="s">
        <v>319</v>
      </c>
      <c r="B13" s="53">
        <f>'1ºSemestre2015'!E13:E20</f>
        <v>320</v>
      </c>
      <c r="C13" s="53">
        <f>'JUL15'!C13+'AGO15'!C13+'SET15'!C13+'OUT15'!C13+'NOV15'!C13+'DEZ15'!C13</f>
        <v>877</v>
      </c>
      <c r="D13" s="53">
        <f>'JUL15'!D13+'AGO15'!D13+'SET15'!D13+'OUT15'!D13+'NOV15'!D13+'DEZ15'!D13</f>
        <v>749</v>
      </c>
      <c r="E13" s="62">
        <v>434</v>
      </c>
      <c r="F13" s="62">
        <v>19</v>
      </c>
      <c r="G13" s="54">
        <f t="shared" si="0"/>
        <v>453</v>
      </c>
      <c r="H13" s="60"/>
      <c r="I13" s="39"/>
      <c r="J13" s="39"/>
    </row>
    <row r="14" spans="1:10" ht="15" x14ac:dyDescent="0.2">
      <c r="A14" s="38" t="s">
        <v>396</v>
      </c>
      <c r="B14" s="53">
        <f>'1ºSemestre2015'!E14:E21</f>
        <v>771</v>
      </c>
      <c r="C14" s="53">
        <f>'JUL15'!C14+'AGO15'!C14+'SET15'!C14+'OUT15'!C14+'NOV15'!C14+'DEZ15'!C14</f>
        <v>852</v>
      </c>
      <c r="D14" s="53">
        <f>'JUL15'!D14+'AGO15'!D14+'SET15'!D14+'OUT15'!D14+'NOV15'!D14+'DEZ15'!D14</f>
        <v>978</v>
      </c>
      <c r="E14" s="62">
        <v>538</v>
      </c>
      <c r="F14" s="62">
        <v>261</v>
      </c>
      <c r="G14" s="54">
        <f t="shared" si="0"/>
        <v>799</v>
      </c>
      <c r="H14" s="60"/>
      <c r="I14" s="39"/>
      <c r="J14" s="39"/>
    </row>
    <row r="15" spans="1:10" ht="15" x14ac:dyDescent="0.2">
      <c r="A15" s="38" t="s">
        <v>220</v>
      </c>
      <c r="B15" s="53">
        <f>'1ºSemestre2015'!E15:E22</f>
        <v>3653</v>
      </c>
      <c r="C15" s="53">
        <f>'JUL15'!C15+'AGO15'!C15+'SET15'!C15+'OUT15'!C15+'NOV15'!C15+'DEZ15'!C15</f>
        <v>1210</v>
      </c>
      <c r="D15" s="53">
        <f>'JUL15'!D15+'AGO15'!D15+'SET15'!D15+'OUT15'!D15+'NOV15'!D15+'DEZ15'!D15</f>
        <v>1614</v>
      </c>
      <c r="E15" s="62">
        <v>3248</v>
      </c>
      <c r="F15" s="62">
        <v>1</v>
      </c>
      <c r="G15" s="54">
        <f t="shared" si="0"/>
        <v>3249</v>
      </c>
      <c r="H15" s="60"/>
      <c r="I15" s="39"/>
      <c r="J15" s="39"/>
    </row>
    <row r="16" spans="1:10" ht="15.75" thickBot="1" x14ac:dyDescent="0.25">
      <c r="A16" s="10"/>
      <c r="B16" s="55"/>
      <c r="C16" s="56"/>
      <c r="D16" s="55"/>
      <c r="E16" s="63"/>
      <c r="F16" s="63"/>
      <c r="G16" s="57"/>
    </row>
    <row r="17" spans="1:7" ht="15.75" thickBot="1" x14ac:dyDescent="0.25">
      <c r="A17" s="13" t="s">
        <v>15</v>
      </c>
      <c r="B17" s="58">
        <f t="shared" ref="B17:G17" si="1">SUM(B8:B15)</f>
        <v>25622</v>
      </c>
      <c r="C17" s="58">
        <f t="shared" si="1"/>
        <v>8768</v>
      </c>
      <c r="D17" s="58">
        <f t="shared" si="1"/>
        <v>12841</v>
      </c>
      <c r="E17" s="58">
        <f t="shared" si="1"/>
        <v>13029</v>
      </c>
      <c r="F17" s="58">
        <f t="shared" si="1"/>
        <v>8062</v>
      </c>
      <c r="G17" s="58">
        <f t="shared" si="1"/>
        <v>21091</v>
      </c>
    </row>
    <row r="18" spans="1:7" ht="57.75" customHeight="1" x14ac:dyDescent="0.2">
      <c r="A18" s="177" t="s">
        <v>427</v>
      </c>
      <c r="B18" s="178"/>
      <c r="C18" s="178"/>
      <c r="D18" s="178"/>
      <c r="E18" s="178"/>
      <c r="F18" s="178"/>
      <c r="G18" s="178"/>
    </row>
    <row r="19" spans="1:7" ht="19.899999999999999" customHeight="1" x14ac:dyDescent="0.2">
      <c r="A19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J44"/>
  <sheetViews>
    <sheetView zoomScaleNormal="100" workbookViewId="0">
      <selection activeCell="A19" sqref="A19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6" width="20.42578125" customWidth="1"/>
    <col min="7" max="7" width="18.8554687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81"/>
      <c r="F2" s="181"/>
      <c r="G2" s="156"/>
    </row>
    <row r="3" spans="1:10" ht="15" x14ac:dyDescent="0.2">
      <c r="A3" s="157" t="s">
        <v>1</v>
      </c>
      <c r="B3" s="158"/>
      <c r="C3" s="158"/>
      <c r="D3" s="158"/>
      <c r="E3" s="182"/>
      <c r="F3" s="182"/>
      <c r="G3" s="159"/>
    </row>
    <row r="4" spans="1:10" ht="15.75" thickBot="1" x14ac:dyDescent="0.25">
      <c r="A4" s="160" t="s">
        <v>428</v>
      </c>
      <c r="B4" s="161"/>
      <c r="C4" s="161"/>
      <c r="D4" s="161"/>
      <c r="E4" s="183"/>
      <c r="F4" s="183"/>
      <c r="G4" s="162"/>
    </row>
    <row r="5" spans="1:10" ht="13.9" customHeight="1" thickBot="1" x14ac:dyDescent="0.25"/>
    <row r="6" spans="1:10" ht="21" customHeight="1" x14ac:dyDescent="0.2">
      <c r="A6" s="29" t="s">
        <v>3</v>
      </c>
      <c r="B6" s="30" t="s">
        <v>429</v>
      </c>
      <c r="C6" s="30" t="s">
        <v>5</v>
      </c>
      <c r="D6" s="30" t="s">
        <v>6</v>
      </c>
      <c r="E6" s="184" t="s">
        <v>430</v>
      </c>
      <c r="F6" s="185"/>
      <c r="G6" s="186"/>
    </row>
    <row r="7" spans="1:10" ht="15" x14ac:dyDescent="0.2">
      <c r="A7" s="2"/>
      <c r="B7" s="28"/>
      <c r="C7" s="28"/>
      <c r="D7" s="28"/>
      <c r="E7" s="61" t="s">
        <v>413</v>
      </c>
      <c r="F7" s="61" t="s">
        <v>414</v>
      </c>
      <c r="G7" s="17" t="s">
        <v>415</v>
      </c>
    </row>
    <row r="8" spans="1:10" ht="15" x14ac:dyDescent="0.2">
      <c r="A8" s="38" t="s">
        <v>8</v>
      </c>
      <c r="B8" s="53">
        <v>3386</v>
      </c>
      <c r="C8" s="53">
        <v>348</v>
      </c>
      <c r="D8" s="53">
        <v>0</v>
      </c>
      <c r="E8" s="62">
        <v>3290</v>
      </c>
      <c r="F8" s="62">
        <v>444</v>
      </c>
      <c r="G8" s="54">
        <f t="shared" ref="G8:G14" si="0">B8+C8-D8</f>
        <v>3734</v>
      </c>
      <c r="H8" s="60"/>
      <c r="I8" s="39"/>
      <c r="J8" s="39"/>
    </row>
    <row r="9" spans="1:10" ht="15" x14ac:dyDescent="0.2">
      <c r="A9" s="38" t="s">
        <v>9</v>
      </c>
      <c r="B9" s="53">
        <v>2940</v>
      </c>
      <c r="C9" s="53">
        <v>8</v>
      </c>
      <c r="D9" s="53">
        <v>14</v>
      </c>
      <c r="E9" s="62">
        <v>877</v>
      </c>
      <c r="F9" s="62">
        <v>2057</v>
      </c>
      <c r="G9" s="54">
        <f t="shared" si="0"/>
        <v>2934</v>
      </c>
      <c r="H9" s="60"/>
      <c r="I9" s="39"/>
      <c r="J9" s="39"/>
    </row>
    <row r="10" spans="1:10" ht="15" x14ac:dyDescent="0.2">
      <c r="A10" s="38" t="s">
        <v>344</v>
      </c>
      <c r="B10" s="53">
        <v>3038</v>
      </c>
      <c r="C10" s="53">
        <v>6</v>
      </c>
      <c r="D10" s="53">
        <v>5</v>
      </c>
      <c r="E10" s="62">
        <v>1144</v>
      </c>
      <c r="F10" s="62">
        <v>1895</v>
      </c>
      <c r="G10" s="54">
        <f t="shared" si="0"/>
        <v>3039</v>
      </c>
      <c r="H10" s="60"/>
      <c r="I10" s="39"/>
      <c r="J10" s="39"/>
    </row>
    <row r="11" spans="1:10" ht="15" x14ac:dyDescent="0.2">
      <c r="A11" s="38" t="s">
        <v>376</v>
      </c>
      <c r="B11" s="53">
        <v>1780</v>
      </c>
      <c r="C11" s="53">
        <v>3</v>
      </c>
      <c r="D11" s="53">
        <v>1</v>
      </c>
      <c r="E11" s="62">
        <v>1179</v>
      </c>
      <c r="F11" s="62">
        <v>603</v>
      </c>
      <c r="G11" s="54">
        <f t="shared" si="0"/>
        <v>1782</v>
      </c>
      <c r="H11" s="60"/>
      <c r="I11" s="39"/>
      <c r="J11" s="39"/>
    </row>
    <row r="12" spans="1:10" ht="15" x14ac:dyDescent="0.2">
      <c r="A12" s="38" t="s">
        <v>286</v>
      </c>
      <c r="B12" s="53">
        <v>5446</v>
      </c>
      <c r="C12" s="53">
        <v>32</v>
      </c>
      <c r="D12" s="53">
        <v>260</v>
      </c>
      <c r="E12" s="62">
        <v>2350</v>
      </c>
      <c r="F12" s="62">
        <v>2868</v>
      </c>
      <c r="G12" s="54">
        <f t="shared" si="0"/>
        <v>5218</v>
      </c>
      <c r="H12" s="60"/>
      <c r="I12" s="39"/>
      <c r="J12" s="39"/>
    </row>
    <row r="13" spans="1:10" ht="15" x14ac:dyDescent="0.2">
      <c r="A13" s="38" t="s">
        <v>431</v>
      </c>
      <c r="B13" s="53">
        <v>1308</v>
      </c>
      <c r="C13" s="53">
        <v>143</v>
      </c>
      <c r="D13" s="53">
        <v>26</v>
      </c>
      <c r="E13" s="62">
        <v>570</v>
      </c>
      <c r="F13" s="62">
        <v>855</v>
      </c>
      <c r="G13" s="54">
        <f t="shared" si="0"/>
        <v>1425</v>
      </c>
      <c r="H13" s="60"/>
      <c r="I13" s="39"/>
      <c r="J13" s="39"/>
    </row>
    <row r="14" spans="1:10" ht="15" x14ac:dyDescent="0.2">
      <c r="A14" s="38" t="s">
        <v>14</v>
      </c>
      <c r="B14" s="53">
        <v>799</v>
      </c>
      <c r="C14" s="53">
        <v>395</v>
      </c>
      <c r="D14" s="53">
        <v>0</v>
      </c>
      <c r="E14" s="62">
        <v>933</v>
      </c>
      <c r="F14" s="62">
        <v>261</v>
      </c>
      <c r="G14" s="54">
        <f t="shared" si="0"/>
        <v>1194</v>
      </c>
      <c r="H14" s="60"/>
      <c r="I14" s="39"/>
      <c r="J14" s="39"/>
    </row>
    <row r="15" spans="1:10" ht="15" x14ac:dyDescent="0.2">
      <c r="A15" s="38" t="s">
        <v>220</v>
      </c>
      <c r="B15" s="53">
        <v>3249</v>
      </c>
      <c r="C15" s="53">
        <v>59</v>
      </c>
      <c r="D15" s="53">
        <v>0</v>
      </c>
      <c r="E15" s="62">
        <v>3307</v>
      </c>
      <c r="F15" s="62">
        <v>1</v>
      </c>
      <c r="G15" s="54">
        <f>B15+C15-D15</f>
        <v>3308</v>
      </c>
      <c r="H15" s="60"/>
      <c r="I15" s="39"/>
      <c r="J15" s="39"/>
    </row>
    <row r="16" spans="1:10" ht="15.75" thickBot="1" x14ac:dyDescent="0.25">
      <c r="A16" s="10"/>
      <c r="B16" s="55"/>
      <c r="C16" s="56"/>
      <c r="D16" s="55"/>
      <c r="E16" s="63"/>
      <c r="F16" s="63"/>
      <c r="G16" s="57"/>
    </row>
    <row r="17" spans="1:7" ht="15.75" thickBot="1" x14ac:dyDescent="0.25">
      <c r="A17" s="13" t="s">
        <v>15</v>
      </c>
      <c r="B17" s="58">
        <f>SUM(B8:B15)</f>
        <v>21946</v>
      </c>
      <c r="C17" s="58">
        <f>SUM(C8:C15)</f>
        <v>994</v>
      </c>
      <c r="D17" s="58">
        <f>SUM(D8:D15)</f>
        <v>306</v>
      </c>
      <c r="E17" s="58">
        <f>SUM(E8:E15)</f>
        <v>13650</v>
      </c>
      <c r="F17" s="58">
        <f>SUM(F8:F15)</f>
        <v>8984</v>
      </c>
      <c r="G17" s="59">
        <f>B17+C17-D17</f>
        <v>22634</v>
      </c>
    </row>
    <row r="18" spans="1:7" ht="42.75" customHeight="1" x14ac:dyDescent="0.2">
      <c r="A18" s="177" t="s">
        <v>432</v>
      </c>
      <c r="B18" s="178"/>
      <c r="C18" s="178"/>
      <c r="D18" s="178"/>
      <c r="E18" s="178"/>
      <c r="F18" s="178"/>
      <c r="G18" s="178"/>
    </row>
    <row r="19" spans="1:7" ht="19.899999999999999" customHeight="1" x14ac:dyDescent="0.2">
      <c r="A19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J44"/>
  <sheetViews>
    <sheetView zoomScaleNormal="100" workbookViewId="0">
      <selection activeCell="J37" sqref="J37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6" width="20.42578125" customWidth="1"/>
    <col min="7" max="7" width="18.8554687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81"/>
      <c r="F2" s="181"/>
      <c r="G2" s="156"/>
    </row>
    <row r="3" spans="1:10" ht="15" x14ac:dyDescent="0.2">
      <c r="A3" s="157" t="s">
        <v>1</v>
      </c>
      <c r="B3" s="158"/>
      <c r="C3" s="158"/>
      <c r="D3" s="158"/>
      <c r="E3" s="182"/>
      <c r="F3" s="182"/>
      <c r="G3" s="159"/>
    </row>
    <row r="4" spans="1:10" ht="15.75" thickBot="1" x14ac:dyDescent="0.25">
      <c r="A4" s="160" t="s">
        <v>433</v>
      </c>
      <c r="B4" s="161"/>
      <c r="C4" s="161"/>
      <c r="D4" s="161"/>
      <c r="E4" s="183"/>
      <c r="F4" s="183"/>
      <c r="G4" s="162"/>
    </row>
    <row r="5" spans="1:10" ht="13.9" customHeight="1" thickBot="1" x14ac:dyDescent="0.25"/>
    <row r="6" spans="1:10" ht="21" customHeight="1" x14ac:dyDescent="0.2">
      <c r="A6" s="29" t="s">
        <v>3</v>
      </c>
      <c r="B6" s="30" t="s">
        <v>434</v>
      </c>
      <c r="C6" s="30" t="s">
        <v>5</v>
      </c>
      <c r="D6" s="30" t="s">
        <v>6</v>
      </c>
      <c r="E6" s="184" t="s">
        <v>435</v>
      </c>
      <c r="F6" s="185"/>
      <c r="G6" s="186"/>
    </row>
    <row r="7" spans="1:10" ht="15" x14ac:dyDescent="0.2">
      <c r="A7" s="2"/>
      <c r="B7" s="28"/>
      <c r="C7" s="28"/>
      <c r="D7" s="28"/>
      <c r="E7" s="61" t="s">
        <v>413</v>
      </c>
      <c r="F7" s="61" t="s">
        <v>414</v>
      </c>
      <c r="G7" s="17" t="s">
        <v>415</v>
      </c>
    </row>
    <row r="8" spans="1:10" ht="15" x14ac:dyDescent="0.2">
      <c r="A8" s="38" t="s">
        <v>8</v>
      </c>
      <c r="B8" s="53">
        <v>3734</v>
      </c>
      <c r="C8" s="53">
        <v>395</v>
      </c>
      <c r="D8" s="53">
        <v>411</v>
      </c>
      <c r="E8" s="62">
        <v>3262</v>
      </c>
      <c r="F8" s="62">
        <v>456</v>
      </c>
      <c r="G8" s="54">
        <f t="shared" ref="G8:G14" si="0">B8+C8-D8</f>
        <v>3718</v>
      </c>
      <c r="H8" s="60"/>
      <c r="I8" s="39"/>
      <c r="J8" s="39"/>
    </row>
    <row r="9" spans="1:10" ht="15" x14ac:dyDescent="0.2">
      <c r="A9" s="38" t="s">
        <v>9</v>
      </c>
      <c r="B9" s="53">
        <v>2934</v>
      </c>
      <c r="C9" s="53">
        <v>7</v>
      </c>
      <c r="D9" s="53">
        <v>37</v>
      </c>
      <c r="E9" s="62">
        <v>807</v>
      </c>
      <c r="F9" s="62">
        <v>2097</v>
      </c>
      <c r="G9" s="54">
        <f t="shared" si="0"/>
        <v>2904</v>
      </c>
      <c r="H9" s="60"/>
      <c r="I9" s="39"/>
      <c r="J9" s="39"/>
    </row>
    <row r="10" spans="1:10" ht="15" x14ac:dyDescent="0.2">
      <c r="A10" s="38" t="s">
        <v>344</v>
      </c>
      <c r="B10" s="53">
        <v>3039</v>
      </c>
      <c r="C10" s="53">
        <v>58</v>
      </c>
      <c r="D10" s="53">
        <v>42</v>
      </c>
      <c r="E10" s="62">
        <v>1155</v>
      </c>
      <c r="F10" s="62">
        <v>1900</v>
      </c>
      <c r="G10" s="54">
        <f t="shared" si="0"/>
        <v>3055</v>
      </c>
      <c r="H10" s="60"/>
      <c r="I10" s="39"/>
      <c r="J10" s="39"/>
    </row>
    <row r="11" spans="1:10" ht="15" x14ac:dyDescent="0.2">
      <c r="A11" s="38" t="s">
        <v>376</v>
      </c>
      <c r="B11" s="53">
        <v>1782</v>
      </c>
      <c r="C11" s="53">
        <v>353</v>
      </c>
      <c r="D11" s="53">
        <v>194</v>
      </c>
      <c r="E11" s="62">
        <v>1338</v>
      </c>
      <c r="F11" s="62">
        <v>603</v>
      </c>
      <c r="G11" s="54">
        <f t="shared" si="0"/>
        <v>1941</v>
      </c>
      <c r="H11" s="60"/>
      <c r="I11" s="39"/>
      <c r="J11" s="39"/>
    </row>
    <row r="12" spans="1:10" ht="15" x14ac:dyDescent="0.2">
      <c r="A12" s="38" t="s">
        <v>286</v>
      </c>
      <c r="B12" s="53">
        <v>5218</v>
      </c>
      <c r="C12" s="53">
        <v>78</v>
      </c>
      <c r="D12" s="53">
        <v>105</v>
      </c>
      <c r="E12" s="62">
        <v>2322</v>
      </c>
      <c r="F12" s="62">
        <v>2869</v>
      </c>
      <c r="G12" s="54">
        <f t="shared" si="0"/>
        <v>5191</v>
      </c>
      <c r="H12" s="60"/>
      <c r="I12" s="39"/>
      <c r="J12" s="39"/>
    </row>
    <row r="13" spans="1:10" ht="15" x14ac:dyDescent="0.2">
      <c r="A13" s="38" t="s">
        <v>431</v>
      </c>
      <c r="B13" s="53">
        <v>1425</v>
      </c>
      <c r="C13" s="53">
        <v>160</v>
      </c>
      <c r="D13" s="53">
        <v>108</v>
      </c>
      <c r="E13" s="62">
        <v>614</v>
      </c>
      <c r="F13" s="62">
        <v>863</v>
      </c>
      <c r="G13" s="54">
        <f t="shared" si="0"/>
        <v>1477</v>
      </c>
      <c r="H13" s="60"/>
      <c r="I13" s="39"/>
      <c r="J13" s="39"/>
    </row>
    <row r="14" spans="1:10" ht="15" x14ac:dyDescent="0.2">
      <c r="A14" s="38" t="s">
        <v>14</v>
      </c>
      <c r="B14" s="53">
        <v>1194</v>
      </c>
      <c r="C14" s="53">
        <v>634</v>
      </c>
      <c r="D14" s="53">
        <v>147</v>
      </c>
      <c r="E14" s="62">
        <v>1420</v>
      </c>
      <c r="F14" s="62">
        <v>261</v>
      </c>
      <c r="G14" s="54">
        <f t="shared" si="0"/>
        <v>1681</v>
      </c>
      <c r="H14" s="60"/>
      <c r="I14" s="39"/>
      <c r="J14" s="39"/>
    </row>
    <row r="15" spans="1:10" ht="15" x14ac:dyDescent="0.2">
      <c r="A15" s="38" t="s">
        <v>220</v>
      </c>
      <c r="B15" s="53">
        <v>3308</v>
      </c>
      <c r="C15" s="53">
        <v>250</v>
      </c>
      <c r="D15" s="53">
        <v>72</v>
      </c>
      <c r="E15" s="62">
        <v>3485</v>
      </c>
      <c r="F15" s="62">
        <v>1</v>
      </c>
      <c r="G15" s="54">
        <f>B15+C15-D15</f>
        <v>3486</v>
      </c>
      <c r="H15" s="60"/>
      <c r="I15" s="39"/>
      <c r="J15" s="39"/>
    </row>
    <row r="16" spans="1:10" ht="15.75" thickBot="1" x14ac:dyDescent="0.25">
      <c r="A16" s="10"/>
      <c r="B16" s="55"/>
      <c r="C16" s="56"/>
      <c r="D16" s="55"/>
      <c r="E16" s="63"/>
      <c r="F16" s="63"/>
      <c r="G16" s="57"/>
      <c r="H16" s="60"/>
    </row>
    <row r="17" spans="1:8" ht="15.75" thickBot="1" x14ac:dyDescent="0.25">
      <c r="A17" s="13" t="s">
        <v>15</v>
      </c>
      <c r="B17" s="58">
        <f>SUM(B8:B15)</f>
        <v>22634</v>
      </c>
      <c r="C17" s="58">
        <f>SUM(C8:C15)</f>
        <v>1935</v>
      </c>
      <c r="D17" s="58">
        <f>SUM(D8:D15)</f>
        <v>1116</v>
      </c>
      <c r="E17" s="58">
        <f>SUM(E8:E15)</f>
        <v>14403</v>
      </c>
      <c r="F17" s="58">
        <f>SUM(F8:F15)</f>
        <v>9050</v>
      </c>
      <c r="G17" s="59">
        <f>B17+C17-D17</f>
        <v>23453</v>
      </c>
      <c r="H17" s="60"/>
    </row>
    <row r="18" spans="1:8" ht="42.75" customHeight="1" x14ac:dyDescent="0.2">
      <c r="A18" s="177"/>
      <c r="B18" s="178"/>
      <c r="C18" s="178"/>
      <c r="D18" s="178"/>
      <c r="E18" s="178"/>
      <c r="F18" s="178"/>
      <c r="G18" s="178"/>
    </row>
    <row r="19" spans="1:8" ht="19.899999999999999" customHeight="1" x14ac:dyDescent="0.2">
      <c r="A19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48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49</v>
      </c>
      <c r="D6" s="8" t="s">
        <v>5</v>
      </c>
      <c r="E6" s="8" t="s">
        <v>6</v>
      </c>
      <c r="F6" s="14" t="s">
        <v>50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99</v>
      </c>
      <c r="D8" s="1">
        <v>56</v>
      </c>
      <c r="E8" s="1">
        <v>81</v>
      </c>
      <c r="F8" s="3">
        <f t="shared" ref="F8:F14" si="0">C8+D8-E8</f>
        <v>74</v>
      </c>
    </row>
    <row r="9" spans="2:6" ht="15" x14ac:dyDescent="0.2">
      <c r="B9" s="2" t="s">
        <v>9</v>
      </c>
      <c r="C9" s="1">
        <v>499</v>
      </c>
      <c r="D9" s="1">
        <v>118</v>
      </c>
      <c r="E9" s="1">
        <v>63</v>
      </c>
      <c r="F9" s="3">
        <f t="shared" si="0"/>
        <v>554</v>
      </c>
    </row>
    <row r="10" spans="2:6" ht="15" x14ac:dyDescent="0.2">
      <c r="B10" s="2" t="s">
        <v>10</v>
      </c>
      <c r="C10" s="1">
        <v>438</v>
      </c>
      <c r="D10" s="1">
        <v>58</v>
      </c>
      <c r="E10" s="1">
        <v>14</v>
      </c>
      <c r="F10" s="3">
        <f t="shared" si="0"/>
        <v>482</v>
      </c>
    </row>
    <row r="11" spans="2:6" ht="15" x14ac:dyDescent="0.2">
      <c r="B11" s="2" t="s">
        <v>11</v>
      </c>
      <c r="C11" s="1">
        <v>383</v>
      </c>
      <c r="D11" s="1">
        <v>174</v>
      </c>
      <c r="E11" s="1">
        <v>248</v>
      </c>
      <c r="F11" s="3">
        <f t="shared" si="0"/>
        <v>309</v>
      </c>
    </row>
    <row r="12" spans="2:6" ht="15" x14ac:dyDescent="0.2">
      <c r="B12" s="2" t="s">
        <v>35</v>
      </c>
      <c r="C12" s="1">
        <v>222</v>
      </c>
      <c r="D12" s="1">
        <v>98</v>
      </c>
      <c r="E12" s="1">
        <v>77</v>
      </c>
      <c r="F12" s="3">
        <f t="shared" si="0"/>
        <v>243</v>
      </c>
    </row>
    <row r="13" spans="2:6" ht="15" x14ac:dyDescent="0.2">
      <c r="B13" s="2" t="s">
        <v>13</v>
      </c>
      <c r="C13" s="1">
        <v>213</v>
      </c>
      <c r="D13" s="1">
        <v>139</v>
      </c>
      <c r="E13" s="1">
        <v>209</v>
      </c>
      <c r="F13" s="3">
        <f t="shared" si="0"/>
        <v>143</v>
      </c>
    </row>
    <row r="14" spans="2:6" ht="15" x14ac:dyDescent="0.2">
      <c r="B14" s="2" t="s">
        <v>14</v>
      </c>
      <c r="C14" s="1">
        <v>239</v>
      </c>
      <c r="D14" s="1">
        <v>107</v>
      </c>
      <c r="E14" s="1">
        <v>173</v>
      </c>
      <c r="F14" s="3">
        <f t="shared" si="0"/>
        <v>173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2093</v>
      </c>
      <c r="D16" s="8">
        <f>SUM(D8:D14)</f>
        <v>750</v>
      </c>
      <c r="E16" s="8">
        <f>SUM(E8:E14)</f>
        <v>865</v>
      </c>
      <c r="F16" s="8">
        <f>SUM(F8:F14)</f>
        <v>1978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J44"/>
  <sheetViews>
    <sheetView zoomScaleNormal="100" workbookViewId="0">
      <selection activeCell="G17" sqref="G17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436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84" t="s">
        <v>3</v>
      </c>
      <c r="B6" s="83" t="s">
        <v>437</v>
      </c>
      <c r="C6" s="83" t="s">
        <v>5</v>
      </c>
      <c r="D6" s="83" t="s">
        <v>6</v>
      </c>
      <c r="E6" s="199" t="s">
        <v>438</v>
      </c>
      <c r="F6" s="200"/>
      <c r="G6" s="201"/>
    </row>
    <row r="7" spans="1:10" ht="15" x14ac:dyDescent="0.2">
      <c r="A7" s="82"/>
      <c r="B7" s="81"/>
      <c r="C7" s="81"/>
      <c r="D7" s="81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3718</v>
      </c>
      <c r="C8" s="77">
        <v>479</v>
      </c>
      <c r="D8" s="77">
        <v>279</v>
      </c>
      <c r="E8" s="76">
        <v>3462</v>
      </c>
      <c r="F8" s="76">
        <v>456</v>
      </c>
      <c r="G8" s="75">
        <f t="shared" ref="G8:G15" si="0">B8+C8-D8</f>
        <v>3918</v>
      </c>
      <c r="H8" s="65"/>
      <c r="I8" s="74"/>
      <c r="J8" s="74"/>
    </row>
    <row r="9" spans="1:10" ht="15" x14ac:dyDescent="0.2">
      <c r="A9" s="78" t="s">
        <v>9</v>
      </c>
      <c r="B9" s="77">
        <v>2904</v>
      </c>
      <c r="C9" s="77">
        <v>547</v>
      </c>
      <c r="D9" s="77">
        <v>73</v>
      </c>
      <c r="E9" s="76">
        <v>1257</v>
      </c>
      <c r="F9" s="76">
        <v>2121</v>
      </c>
      <c r="G9" s="75">
        <f t="shared" si="0"/>
        <v>3378</v>
      </c>
      <c r="H9" s="65"/>
      <c r="I9" s="74"/>
      <c r="J9" s="74"/>
    </row>
    <row r="10" spans="1:10" ht="15" x14ac:dyDescent="0.2">
      <c r="A10" s="78" t="s">
        <v>344</v>
      </c>
      <c r="B10" s="77">
        <v>3055</v>
      </c>
      <c r="C10" s="77">
        <v>146</v>
      </c>
      <c r="D10" s="77">
        <v>84</v>
      </c>
      <c r="E10" s="76">
        <v>1215</v>
      </c>
      <c r="F10" s="76">
        <v>1902</v>
      </c>
      <c r="G10" s="75">
        <f t="shared" si="0"/>
        <v>3117</v>
      </c>
      <c r="H10" s="65"/>
      <c r="I10" s="74"/>
      <c r="J10" s="74"/>
    </row>
    <row r="11" spans="1:10" ht="15" x14ac:dyDescent="0.2">
      <c r="A11" s="78" t="s">
        <v>376</v>
      </c>
      <c r="B11" s="77">
        <v>1941</v>
      </c>
      <c r="C11" s="77">
        <v>276</v>
      </c>
      <c r="D11" s="77">
        <v>470</v>
      </c>
      <c r="E11" s="76">
        <v>1144</v>
      </c>
      <c r="F11" s="76">
        <v>603</v>
      </c>
      <c r="G11" s="75">
        <f t="shared" si="0"/>
        <v>1747</v>
      </c>
      <c r="H11" s="65"/>
      <c r="I11" s="74"/>
      <c r="J11" s="74"/>
    </row>
    <row r="12" spans="1:10" ht="15" x14ac:dyDescent="0.2">
      <c r="A12" s="78" t="s">
        <v>286</v>
      </c>
      <c r="B12" s="77">
        <v>5191</v>
      </c>
      <c r="C12" s="77">
        <v>97</v>
      </c>
      <c r="D12" s="77">
        <v>171</v>
      </c>
      <c r="E12" s="76">
        <v>2249</v>
      </c>
      <c r="F12" s="76">
        <v>2868</v>
      </c>
      <c r="G12" s="75">
        <f t="shared" si="0"/>
        <v>5117</v>
      </c>
      <c r="H12" s="65"/>
      <c r="I12" s="74"/>
      <c r="J12" s="74"/>
    </row>
    <row r="13" spans="1:10" ht="15" x14ac:dyDescent="0.2">
      <c r="A13" s="78" t="s">
        <v>431</v>
      </c>
      <c r="B13" s="77">
        <v>1477</v>
      </c>
      <c r="C13" s="77">
        <v>123</v>
      </c>
      <c r="D13" s="77">
        <v>112</v>
      </c>
      <c r="E13" s="76">
        <v>601</v>
      </c>
      <c r="F13" s="76">
        <v>887</v>
      </c>
      <c r="G13" s="75">
        <f t="shared" si="0"/>
        <v>1488</v>
      </c>
      <c r="H13" s="65"/>
      <c r="I13" s="74"/>
      <c r="J13" s="74"/>
    </row>
    <row r="14" spans="1:10" ht="15" x14ac:dyDescent="0.2">
      <c r="A14" s="78" t="s">
        <v>14</v>
      </c>
      <c r="B14" s="77">
        <v>1681</v>
      </c>
      <c r="C14" s="77">
        <v>251</v>
      </c>
      <c r="D14" s="77">
        <v>139</v>
      </c>
      <c r="E14" s="76">
        <v>1526</v>
      </c>
      <c r="F14" s="76">
        <v>267</v>
      </c>
      <c r="G14" s="75">
        <f t="shared" si="0"/>
        <v>1793</v>
      </c>
      <c r="H14" s="65"/>
      <c r="I14" s="74"/>
      <c r="J14" s="74"/>
    </row>
    <row r="15" spans="1:10" ht="15" x14ac:dyDescent="0.2">
      <c r="A15" s="78" t="s">
        <v>220</v>
      </c>
      <c r="B15" s="77">
        <v>3486</v>
      </c>
      <c r="C15" s="77">
        <v>310</v>
      </c>
      <c r="D15" s="77">
        <v>185</v>
      </c>
      <c r="E15" s="76">
        <v>3610</v>
      </c>
      <c r="F15" s="76">
        <v>1</v>
      </c>
      <c r="G15" s="75">
        <f t="shared" si="0"/>
        <v>3611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23453</v>
      </c>
      <c r="C17" s="67">
        <f>SUM(C8:C15)</f>
        <v>2229</v>
      </c>
      <c r="D17" s="67">
        <f>SUM(D8:D15)</f>
        <v>1513</v>
      </c>
      <c r="E17" s="67">
        <f>SUM(E8:E15)</f>
        <v>15064</v>
      </c>
      <c r="F17" s="67">
        <f>SUM(F8:F15)</f>
        <v>9105</v>
      </c>
      <c r="G17" s="66">
        <f>B17+C17-D17</f>
        <v>24169</v>
      </c>
      <c r="H17" s="65"/>
    </row>
    <row r="18" spans="1:8" ht="42.75" customHeight="1" x14ac:dyDescent="0.2">
      <c r="A18" s="202"/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J44"/>
  <sheetViews>
    <sheetView zoomScaleNormal="100" workbookViewId="0">
      <selection activeCell="G8" sqref="G8:G15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439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84" t="s">
        <v>3</v>
      </c>
      <c r="B6" s="83" t="s">
        <v>440</v>
      </c>
      <c r="C6" s="83" t="s">
        <v>5</v>
      </c>
      <c r="D6" s="83" t="s">
        <v>6</v>
      </c>
      <c r="E6" s="199" t="s">
        <v>441</v>
      </c>
      <c r="F6" s="200"/>
      <c r="G6" s="201"/>
    </row>
    <row r="7" spans="1:10" ht="15" x14ac:dyDescent="0.2">
      <c r="A7" s="82"/>
      <c r="B7" s="81"/>
      <c r="C7" s="81"/>
      <c r="D7" s="81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3918</v>
      </c>
      <c r="C8" s="77">
        <v>602</v>
      </c>
      <c r="D8" s="77">
        <v>413</v>
      </c>
      <c r="E8" s="76">
        <v>3632</v>
      </c>
      <c r="F8" s="76">
        <v>475</v>
      </c>
      <c r="G8" s="75">
        <f t="shared" ref="G8:G15" si="0">B8+C8-D8</f>
        <v>4107</v>
      </c>
      <c r="H8" s="65"/>
      <c r="I8" s="74"/>
      <c r="J8" s="74"/>
    </row>
    <row r="9" spans="1:10" ht="15" x14ac:dyDescent="0.2">
      <c r="A9" s="78" t="s">
        <v>9</v>
      </c>
      <c r="B9" s="77">
        <v>3378</v>
      </c>
      <c r="C9" s="77">
        <v>232</v>
      </c>
      <c r="D9" s="77">
        <v>34</v>
      </c>
      <c r="E9" s="76">
        <v>1450</v>
      </c>
      <c r="F9" s="76">
        <v>2126</v>
      </c>
      <c r="G9" s="75">
        <f t="shared" si="0"/>
        <v>3576</v>
      </c>
      <c r="H9" s="65"/>
      <c r="I9" s="74"/>
      <c r="J9" s="74"/>
    </row>
    <row r="10" spans="1:10" ht="15" x14ac:dyDescent="0.2">
      <c r="A10" s="78" t="s">
        <v>344</v>
      </c>
      <c r="B10" s="77">
        <v>3117</v>
      </c>
      <c r="C10" s="77">
        <v>178</v>
      </c>
      <c r="D10" s="77">
        <v>145</v>
      </c>
      <c r="E10" s="76">
        <v>1246</v>
      </c>
      <c r="F10" s="76">
        <v>1904</v>
      </c>
      <c r="G10" s="75">
        <f t="shared" si="0"/>
        <v>3150</v>
      </c>
      <c r="H10" s="65"/>
      <c r="I10" s="74"/>
      <c r="J10" s="74"/>
    </row>
    <row r="11" spans="1:10" ht="15" x14ac:dyDescent="0.2">
      <c r="A11" s="78" t="s">
        <v>376</v>
      </c>
      <c r="B11" s="77">
        <v>1747</v>
      </c>
      <c r="C11" s="77">
        <v>174</v>
      </c>
      <c r="D11" s="77">
        <v>212</v>
      </c>
      <c r="E11" s="76">
        <v>1103</v>
      </c>
      <c r="F11" s="76">
        <v>606</v>
      </c>
      <c r="G11" s="75">
        <f t="shared" si="0"/>
        <v>1709</v>
      </c>
      <c r="H11" s="65"/>
      <c r="I11" s="74"/>
      <c r="J11" s="74"/>
    </row>
    <row r="12" spans="1:10" ht="15" x14ac:dyDescent="0.2">
      <c r="A12" s="78" t="s">
        <v>286</v>
      </c>
      <c r="B12" s="77">
        <v>5117</v>
      </c>
      <c r="C12" s="77">
        <v>60</v>
      </c>
      <c r="D12" s="77">
        <v>161</v>
      </c>
      <c r="E12" s="76">
        <v>2145</v>
      </c>
      <c r="F12" s="76">
        <v>2871</v>
      </c>
      <c r="G12" s="75">
        <f t="shared" si="0"/>
        <v>5016</v>
      </c>
      <c r="H12" s="65"/>
      <c r="I12" s="74"/>
      <c r="J12" s="74"/>
    </row>
    <row r="13" spans="1:10" ht="15" x14ac:dyDescent="0.2">
      <c r="A13" s="78" t="s">
        <v>431</v>
      </c>
      <c r="B13" s="77">
        <v>1488</v>
      </c>
      <c r="C13" s="77">
        <v>226</v>
      </c>
      <c r="D13" s="77">
        <v>139</v>
      </c>
      <c r="E13" s="76">
        <v>659</v>
      </c>
      <c r="F13" s="76">
        <v>916</v>
      </c>
      <c r="G13" s="75">
        <f t="shared" si="0"/>
        <v>1575</v>
      </c>
      <c r="H13" s="65"/>
      <c r="I13" s="74"/>
      <c r="J13" s="74"/>
    </row>
    <row r="14" spans="1:10" ht="15" x14ac:dyDescent="0.2">
      <c r="A14" s="78" t="s">
        <v>14</v>
      </c>
      <c r="B14" s="77">
        <v>1793</v>
      </c>
      <c r="C14" s="77">
        <v>408</v>
      </c>
      <c r="D14" s="77">
        <v>180</v>
      </c>
      <c r="E14" s="76">
        <v>1752</v>
      </c>
      <c r="F14" s="76">
        <v>269</v>
      </c>
      <c r="G14" s="75">
        <f t="shared" si="0"/>
        <v>2021</v>
      </c>
      <c r="H14" s="65"/>
      <c r="I14" s="74"/>
      <c r="J14" s="74"/>
    </row>
    <row r="15" spans="1:10" ht="15" x14ac:dyDescent="0.2">
      <c r="A15" s="78" t="s">
        <v>220</v>
      </c>
      <c r="B15" s="77">
        <v>3611</v>
      </c>
      <c r="C15" s="77">
        <v>251</v>
      </c>
      <c r="D15" s="77">
        <v>53</v>
      </c>
      <c r="E15" s="76">
        <v>3808</v>
      </c>
      <c r="F15" s="76">
        <v>1</v>
      </c>
      <c r="G15" s="75">
        <f t="shared" si="0"/>
        <v>3809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24169</v>
      </c>
      <c r="C17" s="67">
        <f>SUM(C8:C15)</f>
        <v>2131</v>
      </c>
      <c r="D17" s="67">
        <f>SUM(D8:D15)</f>
        <v>1337</v>
      </c>
      <c r="E17" s="67">
        <f>SUM(E8:E15)</f>
        <v>15795</v>
      </c>
      <c r="F17" s="67">
        <f>SUM(F8:F15)</f>
        <v>9168</v>
      </c>
      <c r="G17" s="66">
        <f>B17+C17-D17</f>
        <v>24963</v>
      </c>
      <c r="H17" s="65"/>
    </row>
    <row r="18" spans="1:8" ht="42.75" customHeight="1" x14ac:dyDescent="0.2">
      <c r="A18" s="202"/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J44"/>
  <sheetViews>
    <sheetView zoomScaleNormal="100" workbookViewId="0">
      <selection activeCell="A3" sqref="A3:G3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442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84" t="s">
        <v>3</v>
      </c>
      <c r="B6" s="83" t="s">
        <v>443</v>
      </c>
      <c r="C6" s="83" t="s">
        <v>5</v>
      </c>
      <c r="D6" s="83" t="s">
        <v>6</v>
      </c>
      <c r="E6" s="199" t="s">
        <v>444</v>
      </c>
      <c r="F6" s="200"/>
      <c r="G6" s="201"/>
    </row>
    <row r="7" spans="1:10" ht="15" x14ac:dyDescent="0.2">
      <c r="A7" s="82"/>
      <c r="B7" s="81"/>
      <c r="C7" s="81"/>
      <c r="D7" s="81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4107</v>
      </c>
      <c r="C8" s="77">
        <v>373</v>
      </c>
      <c r="D8" s="77">
        <v>274</v>
      </c>
      <c r="E8" s="76">
        <v>3731</v>
      </c>
      <c r="F8" s="76">
        <v>475</v>
      </c>
      <c r="G8" s="75">
        <f t="shared" ref="G8:G15" si="0">B8+C8-D8</f>
        <v>4206</v>
      </c>
      <c r="H8" s="65"/>
      <c r="I8" s="74"/>
      <c r="J8" s="74"/>
    </row>
    <row r="9" spans="1:10" ht="15" x14ac:dyDescent="0.2">
      <c r="A9" s="78" t="s">
        <v>9</v>
      </c>
      <c r="B9" s="77">
        <v>3576</v>
      </c>
      <c r="C9" s="77">
        <v>124</v>
      </c>
      <c r="D9" s="77">
        <v>36</v>
      </c>
      <c r="E9" s="76">
        <v>1540</v>
      </c>
      <c r="F9" s="76">
        <v>2124</v>
      </c>
      <c r="G9" s="75">
        <f t="shared" si="0"/>
        <v>3664</v>
      </c>
      <c r="H9" s="65"/>
      <c r="I9" s="74"/>
      <c r="J9" s="74"/>
    </row>
    <row r="10" spans="1:10" ht="15" x14ac:dyDescent="0.2">
      <c r="A10" s="78" t="s">
        <v>344</v>
      </c>
      <c r="B10" s="77">
        <v>3150</v>
      </c>
      <c r="C10" s="77">
        <v>96</v>
      </c>
      <c r="D10" s="77">
        <v>72</v>
      </c>
      <c r="E10" s="76">
        <v>1265</v>
      </c>
      <c r="F10" s="76">
        <v>1909</v>
      </c>
      <c r="G10" s="75">
        <f t="shared" si="0"/>
        <v>3174</v>
      </c>
      <c r="H10" s="65"/>
      <c r="I10" s="74"/>
      <c r="J10" s="74"/>
    </row>
    <row r="11" spans="1:10" ht="15" x14ac:dyDescent="0.2">
      <c r="A11" s="78" t="s">
        <v>376</v>
      </c>
      <c r="B11" s="77">
        <v>1709</v>
      </c>
      <c r="C11" s="77">
        <v>272</v>
      </c>
      <c r="D11" s="77">
        <v>257</v>
      </c>
      <c r="E11" s="76">
        <v>1117</v>
      </c>
      <c r="F11" s="76">
        <v>607</v>
      </c>
      <c r="G11" s="75">
        <f t="shared" si="0"/>
        <v>1724</v>
      </c>
      <c r="H11" s="65"/>
      <c r="I11" s="74"/>
      <c r="J11" s="74"/>
    </row>
    <row r="12" spans="1:10" ht="15" x14ac:dyDescent="0.2">
      <c r="A12" s="78" t="s">
        <v>286</v>
      </c>
      <c r="B12" s="77">
        <v>5016</v>
      </c>
      <c r="C12" s="77">
        <v>135</v>
      </c>
      <c r="D12" s="77">
        <v>128</v>
      </c>
      <c r="E12" s="76">
        <v>2151</v>
      </c>
      <c r="F12" s="76">
        <v>2872</v>
      </c>
      <c r="G12" s="75">
        <f t="shared" si="0"/>
        <v>5023</v>
      </c>
      <c r="H12" s="65"/>
      <c r="I12" s="74"/>
      <c r="J12" s="74"/>
    </row>
    <row r="13" spans="1:10" ht="15" x14ac:dyDescent="0.2">
      <c r="A13" s="78" t="s">
        <v>431</v>
      </c>
      <c r="B13" s="77">
        <v>1575</v>
      </c>
      <c r="C13" s="77">
        <v>142</v>
      </c>
      <c r="D13" s="77">
        <v>173</v>
      </c>
      <c r="E13" s="76">
        <v>605</v>
      </c>
      <c r="F13" s="76">
        <v>939</v>
      </c>
      <c r="G13" s="75">
        <f>B13+C13-D13</f>
        <v>1544</v>
      </c>
      <c r="H13" s="65"/>
      <c r="I13" s="74"/>
      <c r="J13" s="74"/>
    </row>
    <row r="14" spans="1:10" ht="15" x14ac:dyDescent="0.2">
      <c r="A14" s="78" t="s">
        <v>14</v>
      </c>
      <c r="B14" s="77">
        <v>2021</v>
      </c>
      <c r="C14" s="77">
        <v>171</v>
      </c>
      <c r="D14" s="77">
        <v>407</v>
      </c>
      <c r="E14" s="76">
        <v>1491</v>
      </c>
      <c r="F14" s="76">
        <v>294</v>
      </c>
      <c r="G14" s="75">
        <f t="shared" si="0"/>
        <v>1785</v>
      </c>
      <c r="H14" s="65"/>
      <c r="I14" s="74"/>
      <c r="J14" s="74"/>
    </row>
    <row r="15" spans="1:10" ht="15" x14ac:dyDescent="0.2">
      <c r="A15" s="78" t="s">
        <v>220</v>
      </c>
      <c r="B15" s="77">
        <v>3809</v>
      </c>
      <c r="C15" s="77">
        <v>645</v>
      </c>
      <c r="D15" s="77">
        <v>237</v>
      </c>
      <c r="E15" s="76">
        <v>4216</v>
      </c>
      <c r="F15" s="76">
        <v>1</v>
      </c>
      <c r="G15" s="75">
        <f t="shared" si="0"/>
        <v>4217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24963</v>
      </c>
      <c r="C17" s="67">
        <f>SUM(C8:C15)</f>
        <v>1958</v>
      </c>
      <c r="D17" s="67">
        <f>SUM(D8:D15)</f>
        <v>1584</v>
      </c>
      <c r="E17" s="67">
        <f>SUM(E8:E15)</f>
        <v>16116</v>
      </c>
      <c r="F17" s="67">
        <f>SUM(F8:F15)</f>
        <v>9221</v>
      </c>
      <c r="G17" s="66">
        <f>B17+C17-D17</f>
        <v>25337</v>
      </c>
      <c r="H17" s="65"/>
    </row>
    <row r="18" spans="1:8" ht="42.75" customHeight="1" x14ac:dyDescent="0.2">
      <c r="A18" s="202"/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J44"/>
  <sheetViews>
    <sheetView zoomScaleNormal="100" workbookViewId="0">
      <selection activeCell="G8" sqref="G8:G15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445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446</v>
      </c>
      <c r="C6" s="204" t="s">
        <v>5</v>
      </c>
      <c r="D6" s="204" t="s">
        <v>6</v>
      </c>
      <c r="E6" s="199" t="s">
        <v>447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4206</v>
      </c>
      <c r="C8" s="77">
        <v>333</v>
      </c>
      <c r="D8" s="77">
        <v>477</v>
      </c>
      <c r="E8" s="76">
        <v>3549</v>
      </c>
      <c r="F8" s="76">
        <v>513</v>
      </c>
      <c r="G8" s="75">
        <f t="shared" ref="G8:G15" si="0">B8+C8-D8</f>
        <v>4062</v>
      </c>
      <c r="H8" s="65"/>
      <c r="I8" s="74"/>
      <c r="J8" s="74"/>
    </row>
    <row r="9" spans="1:10" ht="15" x14ac:dyDescent="0.2">
      <c r="A9" s="78" t="s">
        <v>9</v>
      </c>
      <c r="B9" s="77">
        <v>3664</v>
      </c>
      <c r="C9" s="77">
        <v>145</v>
      </c>
      <c r="D9" s="77">
        <v>64</v>
      </c>
      <c r="E9" s="76">
        <v>1623</v>
      </c>
      <c r="F9" s="76">
        <v>2122</v>
      </c>
      <c r="G9" s="75">
        <f t="shared" si="0"/>
        <v>3745</v>
      </c>
      <c r="H9" s="65"/>
      <c r="I9" s="74"/>
      <c r="J9" s="74"/>
    </row>
    <row r="10" spans="1:10" ht="15" x14ac:dyDescent="0.2">
      <c r="A10" s="78" t="s">
        <v>344</v>
      </c>
      <c r="B10" s="77">
        <v>3174</v>
      </c>
      <c r="C10" s="77">
        <v>175</v>
      </c>
      <c r="D10" s="77">
        <v>171</v>
      </c>
      <c r="E10" s="76">
        <v>1261</v>
      </c>
      <c r="F10" s="76">
        <v>1917</v>
      </c>
      <c r="G10" s="75">
        <f t="shared" si="0"/>
        <v>3178</v>
      </c>
      <c r="H10" s="65"/>
      <c r="I10" s="74"/>
      <c r="J10" s="74"/>
    </row>
    <row r="11" spans="1:10" ht="15" x14ac:dyDescent="0.2">
      <c r="A11" s="78" t="s">
        <v>376</v>
      </c>
      <c r="B11" s="77">
        <v>1724</v>
      </c>
      <c r="C11" s="77">
        <v>274</v>
      </c>
      <c r="D11" s="77">
        <v>121</v>
      </c>
      <c r="E11" s="76">
        <v>1252</v>
      </c>
      <c r="F11" s="76">
        <v>625</v>
      </c>
      <c r="G11" s="75">
        <f t="shared" si="0"/>
        <v>1877</v>
      </c>
      <c r="H11" s="65"/>
      <c r="I11" s="74"/>
      <c r="J11" s="74"/>
    </row>
    <row r="12" spans="1:10" ht="15" x14ac:dyDescent="0.2">
      <c r="A12" s="78" t="s">
        <v>286</v>
      </c>
      <c r="B12" s="77">
        <v>5023</v>
      </c>
      <c r="C12" s="77">
        <v>153</v>
      </c>
      <c r="D12" s="77">
        <v>119</v>
      </c>
      <c r="E12" s="76">
        <v>2187</v>
      </c>
      <c r="F12" s="76">
        <v>2870</v>
      </c>
      <c r="G12" s="75">
        <f t="shared" si="0"/>
        <v>5057</v>
      </c>
      <c r="H12" s="65"/>
      <c r="I12" s="74"/>
      <c r="J12" s="74"/>
    </row>
    <row r="13" spans="1:10" ht="15" x14ac:dyDescent="0.2">
      <c r="A13" s="78" t="s">
        <v>13</v>
      </c>
      <c r="B13" s="77">
        <v>1544</v>
      </c>
      <c r="C13" s="77">
        <v>112</v>
      </c>
      <c r="D13" s="77">
        <v>146</v>
      </c>
      <c r="E13" s="76">
        <v>559</v>
      </c>
      <c r="F13" s="76">
        <v>951</v>
      </c>
      <c r="G13" s="75">
        <f>B13+C13-D13</f>
        <v>1510</v>
      </c>
      <c r="H13" s="65"/>
      <c r="I13" s="74"/>
      <c r="J13" s="74"/>
    </row>
    <row r="14" spans="1:10" ht="15" x14ac:dyDescent="0.2">
      <c r="A14" s="78" t="s">
        <v>14</v>
      </c>
      <c r="B14" s="77">
        <v>1785</v>
      </c>
      <c r="C14" s="77">
        <v>224</v>
      </c>
      <c r="D14" s="77">
        <v>254</v>
      </c>
      <c r="E14" s="76">
        <v>1435</v>
      </c>
      <c r="F14" s="76">
        <v>320</v>
      </c>
      <c r="G14" s="75">
        <f t="shared" si="0"/>
        <v>1755</v>
      </c>
      <c r="H14" s="65"/>
      <c r="I14" s="74"/>
      <c r="J14" s="74"/>
    </row>
    <row r="15" spans="1:10" ht="15" x14ac:dyDescent="0.2">
      <c r="A15" s="78" t="s">
        <v>220</v>
      </c>
      <c r="B15" s="77">
        <v>4217</v>
      </c>
      <c r="C15" s="77">
        <v>87</v>
      </c>
      <c r="D15" s="77">
        <v>213</v>
      </c>
      <c r="E15" s="76">
        <v>4090</v>
      </c>
      <c r="F15" s="76">
        <v>1</v>
      </c>
      <c r="G15" s="75">
        <f t="shared" si="0"/>
        <v>4091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25337</v>
      </c>
      <c r="C17" s="67">
        <f>SUM(C8:C15)</f>
        <v>1503</v>
      </c>
      <c r="D17" s="67">
        <f>SUM(D8:D15)</f>
        <v>1565</v>
      </c>
      <c r="E17" s="67">
        <f>SUM(E8:E15)</f>
        <v>15956</v>
      </c>
      <c r="F17" s="67">
        <f>SUM(F8:F15)</f>
        <v>9319</v>
      </c>
      <c r="G17" s="66">
        <f>B17+C17-D17</f>
        <v>25275</v>
      </c>
      <c r="H17" s="65"/>
    </row>
    <row r="18" spans="1:8" ht="42.75" customHeight="1" x14ac:dyDescent="0.2">
      <c r="A18" s="202"/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9">
    <mergeCell ref="A2:G2"/>
    <mergeCell ref="A3:G3"/>
    <mergeCell ref="A4:G4"/>
    <mergeCell ref="E6:G6"/>
    <mergeCell ref="A18:G18"/>
    <mergeCell ref="B6:B7"/>
    <mergeCell ref="C6:C7"/>
    <mergeCell ref="D6:D7"/>
    <mergeCell ref="A6:A7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J44"/>
  <sheetViews>
    <sheetView zoomScaleNormal="100" workbookViewId="0">
      <selection activeCell="G17" sqref="G17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6" width="20.42578125" customWidth="1"/>
    <col min="7" max="7" width="18.8554687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81"/>
      <c r="F2" s="181"/>
      <c r="G2" s="156"/>
    </row>
    <row r="3" spans="1:10" ht="15" x14ac:dyDescent="0.2">
      <c r="A3" s="157" t="s">
        <v>1</v>
      </c>
      <c r="B3" s="158"/>
      <c r="C3" s="158"/>
      <c r="D3" s="158"/>
      <c r="E3" s="182"/>
      <c r="F3" s="182"/>
      <c r="G3" s="159"/>
    </row>
    <row r="4" spans="1:10" ht="15.75" thickBot="1" x14ac:dyDescent="0.25">
      <c r="A4" s="160" t="s">
        <v>448</v>
      </c>
      <c r="B4" s="161"/>
      <c r="C4" s="161"/>
      <c r="D4" s="161"/>
      <c r="E4" s="183"/>
      <c r="F4" s="183"/>
      <c r="G4" s="162"/>
    </row>
    <row r="5" spans="1:10" ht="13.9" customHeight="1" thickBot="1" x14ac:dyDescent="0.25"/>
    <row r="6" spans="1:10" ht="21" customHeight="1" x14ac:dyDescent="0.2">
      <c r="A6" s="29" t="s">
        <v>3</v>
      </c>
      <c r="B6" s="30" t="s">
        <v>429</v>
      </c>
      <c r="C6" s="30" t="s">
        <v>5</v>
      </c>
      <c r="D6" s="30" t="s">
        <v>6</v>
      </c>
      <c r="E6" s="184" t="s">
        <v>447</v>
      </c>
      <c r="F6" s="185"/>
      <c r="G6" s="186"/>
    </row>
    <row r="7" spans="1:10" ht="15" x14ac:dyDescent="0.2">
      <c r="A7" s="2"/>
      <c r="B7" s="28"/>
      <c r="C7" s="28"/>
      <c r="D7" s="28"/>
      <c r="E7" s="61" t="s">
        <v>413</v>
      </c>
      <c r="F7" s="61" t="s">
        <v>414</v>
      </c>
      <c r="G7" s="17" t="s">
        <v>415</v>
      </c>
    </row>
    <row r="8" spans="1:10" ht="15" x14ac:dyDescent="0.2">
      <c r="A8" s="38" t="s">
        <v>8</v>
      </c>
      <c r="B8" s="53">
        <f>'2ºSemestre2015'!G8</f>
        <v>3386</v>
      </c>
      <c r="C8" s="53">
        <f>'JAN16'!C8+'FEV16'!C8+'MAR16'!C8+'ABR16'!C8+'MAI16'!C8+'JUN16'!C8</f>
        <v>2530</v>
      </c>
      <c r="D8" s="53">
        <f>'JAN16'!D8+'FEV16'!D8+'MAR16'!D8+'ABR16'!D8+'MAI16'!D8+'JUN16'!D8</f>
        <v>1854</v>
      </c>
      <c r="E8" s="53">
        <v>3549</v>
      </c>
      <c r="F8" s="53">
        <v>513</v>
      </c>
      <c r="G8" s="54">
        <f>F8+E8</f>
        <v>4062</v>
      </c>
      <c r="H8" s="60"/>
      <c r="I8" s="39"/>
      <c r="J8" s="39"/>
    </row>
    <row r="9" spans="1:10" ht="15" x14ac:dyDescent="0.2">
      <c r="A9" s="38" t="s">
        <v>9</v>
      </c>
      <c r="B9" s="53">
        <f>'2ºSemestre2015'!G9</f>
        <v>2940</v>
      </c>
      <c r="C9" s="53">
        <f>'JAN16'!C9+'FEV16'!C9+'MAR16'!C9+'ABR16'!C9+'MAI16'!C9+'JUN16'!C9</f>
        <v>1063</v>
      </c>
      <c r="D9" s="53">
        <f>'JAN16'!D9+'FEV16'!D9+'MAR16'!D9+'ABR16'!D9+'MAI16'!D9+'JUN16'!D9</f>
        <v>258</v>
      </c>
      <c r="E9" s="62">
        <v>1623</v>
      </c>
      <c r="F9" s="62">
        <v>2122</v>
      </c>
      <c r="G9" s="54">
        <f t="shared" ref="G9:G15" si="0">F9+E9</f>
        <v>3745</v>
      </c>
      <c r="H9" s="60"/>
      <c r="I9" s="39"/>
      <c r="J9" s="39"/>
    </row>
    <row r="10" spans="1:10" ht="15" x14ac:dyDescent="0.2">
      <c r="A10" s="38" t="s">
        <v>344</v>
      </c>
      <c r="B10" s="53">
        <f>'2ºSemestre2015'!G10</f>
        <v>3038</v>
      </c>
      <c r="C10" s="53">
        <f>'JAN16'!C10+'FEV16'!C10+'MAR16'!C10+'ABR16'!C10+'MAI16'!C10+'JUN16'!C10</f>
        <v>659</v>
      </c>
      <c r="D10" s="53">
        <f>'JAN16'!D10+'FEV16'!D10+'MAR16'!D10+'ABR16'!D10+'MAI16'!D10+'JUN16'!D10</f>
        <v>519</v>
      </c>
      <c r="E10" s="62">
        <v>1261</v>
      </c>
      <c r="F10" s="62">
        <v>1917</v>
      </c>
      <c r="G10" s="54">
        <f t="shared" si="0"/>
        <v>3178</v>
      </c>
      <c r="H10" s="60"/>
      <c r="I10" s="39"/>
      <c r="J10" s="39"/>
    </row>
    <row r="11" spans="1:10" ht="15" x14ac:dyDescent="0.2">
      <c r="A11" s="38" t="s">
        <v>376</v>
      </c>
      <c r="B11" s="53">
        <f>'2ºSemestre2015'!G11</f>
        <v>1780</v>
      </c>
      <c r="C11" s="53">
        <f>'JAN16'!C11+'FEV16'!C11+'MAR16'!C11+'ABR16'!C11+'MAI16'!C11+'JUN16'!C11</f>
        <v>1352</v>
      </c>
      <c r="D11" s="53">
        <f>'JAN16'!D11+'FEV16'!D11+'MAR16'!D11+'ABR16'!D11+'MAI16'!D11+'JUN16'!D11</f>
        <v>1255</v>
      </c>
      <c r="E11" s="62">
        <v>1252</v>
      </c>
      <c r="F11" s="62">
        <v>625</v>
      </c>
      <c r="G11" s="54">
        <f t="shared" si="0"/>
        <v>1877</v>
      </c>
      <c r="H11" s="60"/>
      <c r="I11" s="39"/>
      <c r="J11" s="39"/>
    </row>
    <row r="12" spans="1:10" ht="15" x14ac:dyDescent="0.2">
      <c r="A12" s="38" t="s">
        <v>286</v>
      </c>
      <c r="B12" s="53">
        <f>'2ºSemestre2015'!G12</f>
        <v>5446</v>
      </c>
      <c r="C12" s="53">
        <f>'JAN16'!C12+'FEV16'!C12+'MAR16'!C12+'ABR16'!C12+'MAI16'!C12+'JUN16'!C12</f>
        <v>555</v>
      </c>
      <c r="D12" s="53">
        <f>'JAN16'!D12+'FEV16'!D12+'MAR16'!D12+'ABR16'!D12+'MAI16'!D12+'JUN16'!D12</f>
        <v>944</v>
      </c>
      <c r="E12" s="62">
        <v>2187</v>
      </c>
      <c r="F12" s="62">
        <v>2870</v>
      </c>
      <c r="G12" s="54">
        <f t="shared" si="0"/>
        <v>5057</v>
      </c>
      <c r="H12" s="60"/>
      <c r="I12" s="39"/>
      <c r="J12" s="39"/>
    </row>
    <row r="13" spans="1:10" ht="15" x14ac:dyDescent="0.2">
      <c r="A13" s="38" t="s">
        <v>197</v>
      </c>
      <c r="B13" s="53">
        <v>1308</v>
      </c>
      <c r="C13" s="53">
        <f>'JAN16'!C13+'FEV16'!C13+'MAR16'!C13+'ABR16'!C13+'MAI16'!C13+'JUN16'!C13</f>
        <v>906</v>
      </c>
      <c r="D13" s="53">
        <f>'JAN16'!D13+'FEV16'!D13+'MAR16'!D13+'ABR16'!D13+'MAI16'!D13+'JUN16'!D13</f>
        <v>704</v>
      </c>
      <c r="E13" s="62">
        <v>559</v>
      </c>
      <c r="F13" s="62">
        <v>951</v>
      </c>
      <c r="G13" s="54">
        <f t="shared" si="0"/>
        <v>1510</v>
      </c>
      <c r="H13" s="60"/>
      <c r="I13" s="39"/>
      <c r="J13" s="39"/>
    </row>
    <row r="14" spans="1:10" ht="15" x14ac:dyDescent="0.2">
      <c r="A14" s="38" t="s">
        <v>14</v>
      </c>
      <c r="B14" s="53">
        <f>'2ºSemestre2015'!G14</f>
        <v>799</v>
      </c>
      <c r="C14" s="53">
        <f>'JAN16'!C14+'FEV16'!C14+'MAR16'!C14+'ABR16'!C14+'MAI16'!C14+'JUN16'!C14</f>
        <v>2083</v>
      </c>
      <c r="D14" s="53">
        <f>'JAN16'!D14+'FEV16'!D14+'MAR16'!D14+'ABR16'!D14+'MAI16'!D14+'JUN16'!D14</f>
        <v>1127</v>
      </c>
      <c r="E14" s="62">
        <v>1435</v>
      </c>
      <c r="F14" s="62">
        <v>320</v>
      </c>
      <c r="G14" s="54">
        <f t="shared" si="0"/>
        <v>1755</v>
      </c>
      <c r="H14" s="60"/>
      <c r="I14" s="39"/>
      <c r="J14" s="39"/>
    </row>
    <row r="15" spans="1:10" ht="15" x14ac:dyDescent="0.2">
      <c r="A15" s="38" t="s">
        <v>220</v>
      </c>
      <c r="B15" s="53">
        <f>'2ºSemestre2015'!G15</f>
        <v>3249</v>
      </c>
      <c r="C15" s="53">
        <f>'JAN16'!C15+'FEV16'!C15+'MAR16'!C15+'ABR16'!C15+'MAI16'!C15+'JUN16'!C15</f>
        <v>1602</v>
      </c>
      <c r="D15" s="53">
        <f>'JAN16'!D15+'FEV16'!D15+'MAR16'!D15+'ABR16'!D15+'MAI16'!D15+'JUN16'!D15</f>
        <v>760</v>
      </c>
      <c r="E15" s="62">
        <v>4090</v>
      </c>
      <c r="F15" s="62">
        <v>1</v>
      </c>
      <c r="G15" s="54">
        <f t="shared" si="0"/>
        <v>4091</v>
      </c>
      <c r="H15" s="60"/>
      <c r="I15" s="39"/>
      <c r="J15" s="39"/>
    </row>
    <row r="16" spans="1:10" ht="15.75" thickBot="1" x14ac:dyDescent="0.25">
      <c r="A16" s="10"/>
      <c r="B16" s="55"/>
      <c r="C16" s="56"/>
      <c r="D16" s="55"/>
      <c r="E16" s="63"/>
      <c r="F16" s="63"/>
      <c r="G16" s="57"/>
    </row>
    <row r="17" spans="1:8" ht="15.75" thickBot="1" x14ac:dyDescent="0.25">
      <c r="A17" s="13" t="s">
        <v>15</v>
      </c>
      <c r="B17" s="58">
        <f t="shared" ref="B17:G17" si="1">SUM(B8:B15)</f>
        <v>21946</v>
      </c>
      <c r="C17" s="58">
        <f t="shared" si="1"/>
        <v>10750</v>
      </c>
      <c r="D17" s="58">
        <f t="shared" si="1"/>
        <v>7421</v>
      </c>
      <c r="E17" s="58">
        <f t="shared" si="1"/>
        <v>15956</v>
      </c>
      <c r="F17" s="58">
        <f t="shared" si="1"/>
        <v>9319</v>
      </c>
      <c r="G17" s="85">
        <f t="shared" si="1"/>
        <v>25275</v>
      </c>
      <c r="H17" s="86"/>
    </row>
    <row r="18" spans="1:8" ht="18.75" customHeight="1" x14ac:dyDescent="0.2">
      <c r="A18" s="177" t="s">
        <v>432</v>
      </c>
      <c r="B18" s="178"/>
      <c r="C18" s="178"/>
      <c r="D18" s="178"/>
      <c r="E18" s="178"/>
      <c r="F18" s="178"/>
      <c r="G18" s="178"/>
    </row>
    <row r="19" spans="1:8" ht="19.899999999999999" customHeight="1" x14ac:dyDescent="0.2">
      <c r="A19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J44"/>
  <sheetViews>
    <sheetView zoomScaleNormal="100" workbookViewId="0">
      <selection activeCell="A18" sqref="A18:G18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449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450</v>
      </c>
      <c r="C6" s="204" t="s">
        <v>5</v>
      </c>
      <c r="D6" s="204" t="s">
        <v>6</v>
      </c>
      <c r="E6" s="199" t="s">
        <v>451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4062</v>
      </c>
      <c r="C8" s="77">
        <v>528</v>
      </c>
      <c r="D8" s="77">
        <v>338</v>
      </c>
      <c r="E8" s="76">
        <v>3709</v>
      </c>
      <c r="F8" s="76">
        <v>543</v>
      </c>
      <c r="G8" s="75">
        <f t="shared" ref="G8:G15" si="0">B8+C8-D8</f>
        <v>4252</v>
      </c>
      <c r="H8" s="65"/>
      <c r="I8" s="74"/>
      <c r="J8" s="74"/>
    </row>
    <row r="9" spans="1:10" ht="15" x14ac:dyDescent="0.2">
      <c r="A9" s="78" t="s">
        <v>9</v>
      </c>
      <c r="B9" s="77">
        <v>3745</v>
      </c>
      <c r="C9" s="77">
        <v>123</v>
      </c>
      <c r="D9" s="77">
        <v>69</v>
      </c>
      <c r="E9" s="76">
        <v>1668</v>
      </c>
      <c r="F9" s="76">
        <v>2131</v>
      </c>
      <c r="G9" s="75">
        <f t="shared" si="0"/>
        <v>3799</v>
      </c>
      <c r="H9" s="65"/>
      <c r="I9" s="74"/>
      <c r="J9" s="74"/>
    </row>
    <row r="10" spans="1:10" ht="15" x14ac:dyDescent="0.2">
      <c r="A10" s="78" t="s">
        <v>344</v>
      </c>
      <c r="B10" s="77">
        <v>3178</v>
      </c>
      <c r="C10" s="77">
        <v>97</v>
      </c>
      <c r="D10" s="77">
        <v>144</v>
      </c>
      <c r="E10" s="76">
        <v>1212</v>
      </c>
      <c r="F10" s="76">
        <v>1919</v>
      </c>
      <c r="G10" s="75">
        <f t="shared" si="0"/>
        <v>3131</v>
      </c>
      <c r="H10" s="65"/>
      <c r="I10" s="74"/>
      <c r="J10" s="74"/>
    </row>
    <row r="11" spans="1:10" ht="15" x14ac:dyDescent="0.2">
      <c r="A11" s="78" t="s">
        <v>376</v>
      </c>
      <c r="B11" s="77">
        <v>1877</v>
      </c>
      <c r="C11" s="77">
        <v>205</v>
      </c>
      <c r="D11" s="77">
        <v>183</v>
      </c>
      <c r="E11" s="76">
        <v>1273</v>
      </c>
      <c r="F11" s="76">
        <v>626</v>
      </c>
      <c r="G11" s="75">
        <f t="shared" si="0"/>
        <v>1899</v>
      </c>
      <c r="H11" s="65"/>
      <c r="I11" s="74"/>
      <c r="J11" s="74"/>
    </row>
    <row r="12" spans="1:10" ht="15" x14ac:dyDescent="0.2">
      <c r="A12" s="78" t="s">
        <v>286</v>
      </c>
      <c r="B12" s="77">
        <v>5057</v>
      </c>
      <c r="C12" s="77">
        <v>923</v>
      </c>
      <c r="D12" s="77">
        <v>200</v>
      </c>
      <c r="E12" s="76">
        <v>2907</v>
      </c>
      <c r="F12" s="76">
        <v>2873</v>
      </c>
      <c r="G12" s="75">
        <f t="shared" si="0"/>
        <v>5780</v>
      </c>
      <c r="H12" s="65"/>
      <c r="I12" s="74"/>
      <c r="J12" s="74"/>
    </row>
    <row r="13" spans="1:10" ht="15" x14ac:dyDescent="0.2">
      <c r="A13" s="78" t="s">
        <v>13</v>
      </c>
      <c r="B13" s="77">
        <v>1510</v>
      </c>
      <c r="C13" s="77">
        <v>159</v>
      </c>
      <c r="D13" s="77">
        <v>108</v>
      </c>
      <c r="E13" s="76">
        <v>593</v>
      </c>
      <c r="F13" s="76">
        <v>968</v>
      </c>
      <c r="G13" s="75">
        <f>B13+C13-D13</f>
        <v>1561</v>
      </c>
      <c r="H13" s="65"/>
      <c r="I13" s="74"/>
      <c r="J13" s="74"/>
    </row>
    <row r="14" spans="1:10" ht="15" x14ac:dyDescent="0.2">
      <c r="A14" s="78" t="s">
        <v>14</v>
      </c>
      <c r="B14" s="77">
        <v>1755</v>
      </c>
      <c r="C14" s="77">
        <v>78</v>
      </c>
      <c r="D14" s="77">
        <v>236</v>
      </c>
      <c r="E14" s="76">
        <v>1246</v>
      </c>
      <c r="F14" s="76">
        <v>351</v>
      </c>
      <c r="G14" s="75">
        <f t="shared" si="0"/>
        <v>1597</v>
      </c>
      <c r="H14" s="65"/>
      <c r="I14" s="74"/>
      <c r="J14" s="74"/>
    </row>
    <row r="15" spans="1:10" ht="15" x14ac:dyDescent="0.2">
      <c r="A15" s="78" t="s">
        <v>452</v>
      </c>
      <c r="B15" s="77">
        <v>5311</v>
      </c>
      <c r="C15" s="77">
        <v>356</v>
      </c>
      <c r="D15" s="77">
        <v>286</v>
      </c>
      <c r="E15" s="76">
        <v>5380</v>
      </c>
      <c r="F15" s="76">
        <v>1</v>
      </c>
      <c r="G15" s="75">
        <f t="shared" si="0"/>
        <v>5381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26495</v>
      </c>
      <c r="C17" s="67">
        <f>SUM(C8:C15)</f>
        <v>2469</v>
      </c>
      <c r="D17" s="67">
        <f>SUM(D8:D15)</f>
        <v>1564</v>
      </c>
      <c r="E17" s="67">
        <f>SUM(E8:E15)</f>
        <v>17988</v>
      </c>
      <c r="F17" s="67">
        <f>SUM(F8:F15)</f>
        <v>9412</v>
      </c>
      <c r="G17" s="66">
        <f>B17+C17-D17</f>
        <v>27400</v>
      </c>
      <c r="H17" s="65"/>
    </row>
    <row r="18" spans="1:8" ht="13.5" customHeight="1" x14ac:dyDescent="0.2">
      <c r="A18" s="202" t="s">
        <v>453</v>
      </c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J44"/>
  <sheetViews>
    <sheetView zoomScaleNormal="100" workbookViewId="0">
      <selection activeCell="A18" sqref="A18:G18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454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455</v>
      </c>
      <c r="C6" s="204" t="s">
        <v>5</v>
      </c>
      <c r="D6" s="204" t="s">
        <v>6</v>
      </c>
      <c r="E6" s="199" t="s">
        <v>456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4252</v>
      </c>
      <c r="C8" s="77">
        <v>651</v>
      </c>
      <c r="D8" s="77">
        <v>224</v>
      </c>
      <c r="E8" s="76">
        <v>4127</v>
      </c>
      <c r="F8" s="76">
        <v>552</v>
      </c>
      <c r="G8" s="75">
        <f t="shared" ref="G8:G15" si="0">B8+C8-D8</f>
        <v>4679</v>
      </c>
      <c r="H8" s="65"/>
      <c r="I8" s="74"/>
      <c r="J8" s="74"/>
    </row>
    <row r="9" spans="1:10" ht="15" x14ac:dyDescent="0.2">
      <c r="A9" s="78" t="s">
        <v>9</v>
      </c>
      <c r="B9" s="77">
        <v>3799</v>
      </c>
      <c r="C9" s="77">
        <v>79</v>
      </c>
      <c r="D9" s="77">
        <v>110</v>
      </c>
      <c r="E9" s="76">
        <v>1638</v>
      </c>
      <c r="F9" s="76">
        <v>2130</v>
      </c>
      <c r="G9" s="75">
        <f t="shared" si="0"/>
        <v>3768</v>
      </c>
      <c r="H9" s="65"/>
      <c r="I9" s="74"/>
      <c r="J9" s="74"/>
    </row>
    <row r="10" spans="1:10" ht="15" x14ac:dyDescent="0.2">
      <c r="A10" s="78" t="s">
        <v>344</v>
      </c>
      <c r="B10" s="77">
        <v>3131</v>
      </c>
      <c r="C10" s="77">
        <v>251</v>
      </c>
      <c r="D10" s="77">
        <v>160</v>
      </c>
      <c r="E10" s="76">
        <v>1291</v>
      </c>
      <c r="F10" s="76">
        <v>1931</v>
      </c>
      <c r="G10" s="75">
        <f t="shared" si="0"/>
        <v>3222</v>
      </c>
      <c r="H10" s="65"/>
      <c r="I10" s="74"/>
      <c r="J10" s="74"/>
    </row>
    <row r="11" spans="1:10" ht="15" x14ac:dyDescent="0.2">
      <c r="A11" s="78" t="s">
        <v>376</v>
      </c>
      <c r="B11" s="77">
        <v>1899</v>
      </c>
      <c r="C11" s="77">
        <v>200</v>
      </c>
      <c r="D11" s="77">
        <v>180</v>
      </c>
      <c r="E11" s="76">
        <v>1308</v>
      </c>
      <c r="F11" s="76">
        <v>611</v>
      </c>
      <c r="G11" s="75">
        <f t="shared" si="0"/>
        <v>1919</v>
      </c>
      <c r="H11" s="65"/>
      <c r="I11" s="74"/>
      <c r="J11" s="74"/>
    </row>
    <row r="12" spans="1:10" ht="15" x14ac:dyDescent="0.2">
      <c r="A12" s="78" t="s">
        <v>286</v>
      </c>
      <c r="B12" s="77">
        <v>5780</v>
      </c>
      <c r="C12" s="77">
        <v>379</v>
      </c>
      <c r="D12" s="77">
        <v>177</v>
      </c>
      <c r="E12" s="76">
        <v>3109</v>
      </c>
      <c r="F12" s="76">
        <v>2873</v>
      </c>
      <c r="G12" s="75">
        <f t="shared" si="0"/>
        <v>5982</v>
      </c>
      <c r="H12" s="65"/>
      <c r="I12" s="74"/>
      <c r="J12" s="74"/>
    </row>
    <row r="13" spans="1:10" ht="15" x14ac:dyDescent="0.2">
      <c r="A13" s="78" t="s">
        <v>13</v>
      </c>
      <c r="B13" s="77">
        <v>1561</v>
      </c>
      <c r="C13" s="77">
        <v>197</v>
      </c>
      <c r="D13" s="77">
        <v>98</v>
      </c>
      <c r="E13" s="76">
        <v>691</v>
      </c>
      <c r="F13" s="76">
        <v>969</v>
      </c>
      <c r="G13" s="75">
        <f>B13+C13-D13</f>
        <v>1660</v>
      </c>
      <c r="H13" s="65"/>
      <c r="I13" s="74"/>
      <c r="J13" s="74"/>
    </row>
    <row r="14" spans="1:10" ht="15" x14ac:dyDescent="0.2">
      <c r="A14" s="78" t="s">
        <v>14</v>
      </c>
      <c r="B14" s="77">
        <v>1597</v>
      </c>
      <c r="C14" s="77">
        <v>447</v>
      </c>
      <c r="D14" s="77">
        <v>202</v>
      </c>
      <c r="E14" s="76">
        <v>1475</v>
      </c>
      <c r="F14" s="76">
        <v>367</v>
      </c>
      <c r="G14" s="75">
        <f t="shared" si="0"/>
        <v>1842</v>
      </c>
      <c r="H14" s="65"/>
      <c r="I14" s="74"/>
      <c r="J14" s="74"/>
    </row>
    <row r="15" spans="1:10" ht="15" x14ac:dyDescent="0.2">
      <c r="A15" s="78" t="s">
        <v>452</v>
      </c>
      <c r="B15" s="77">
        <v>5285</v>
      </c>
      <c r="C15" s="77">
        <v>514</v>
      </c>
      <c r="D15" s="77">
        <v>207</v>
      </c>
      <c r="E15" s="76">
        <v>5591</v>
      </c>
      <c r="F15" s="76">
        <v>1</v>
      </c>
      <c r="G15" s="75">
        <f t="shared" si="0"/>
        <v>5592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27304</v>
      </c>
      <c r="C17" s="67">
        <f>SUM(C8:C15)</f>
        <v>2718</v>
      </c>
      <c r="D17" s="67">
        <f>SUM(D8:D15)</f>
        <v>1358</v>
      </c>
      <c r="E17" s="67">
        <f>SUM(E8:E15)</f>
        <v>19230</v>
      </c>
      <c r="F17" s="67">
        <f>SUM(F8:F15)</f>
        <v>9434</v>
      </c>
      <c r="G17" s="66">
        <f>B17+C17-D17</f>
        <v>28664</v>
      </c>
      <c r="H17" s="65"/>
    </row>
    <row r="18" spans="1:8" ht="13.5" customHeight="1" x14ac:dyDescent="0.2">
      <c r="A18" s="202" t="s">
        <v>457</v>
      </c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J44"/>
  <sheetViews>
    <sheetView zoomScaleNormal="100" workbookViewId="0">
      <selection activeCell="A3" sqref="A3:G3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458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459</v>
      </c>
      <c r="C6" s="204" t="s">
        <v>5</v>
      </c>
      <c r="D6" s="204" t="s">
        <v>6</v>
      </c>
      <c r="E6" s="199" t="s">
        <v>460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4679</v>
      </c>
      <c r="C8" s="77">
        <v>493</v>
      </c>
      <c r="D8" s="77">
        <v>204</v>
      </c>
      <c r="E8" s="76">
        <v>4397</v>
      </c>
      <c r="F8" s="76">
        <v>571</v>
      </c>
      <c r="G8" s="75">
        <f t="shared" ref="G8:G15" si="0">B8+C8-D8</f>
        <v>4968</v>
      </c>
      <c r="H8" s="65"/>
      <c r="I8" s="74"/>
      <c r="J8" s="74"/>
    </row>
    <row r="9" spans="1:10" ht="15" x14ac:dyDescent="0.2">
      <c r="A9" s="78" t="s">
        <v>9</v>
      </c>
      <c r="B9" s="77">
        <v>3768</v>
      </c>
      <c r="C9" s="77">
        <v>172</v>
      </c>
      <c r="D9" s="77">
        <v>100</v>
      </c>
      <c r="E9" s="76">
        <v>1687</v>
      </c>
      <c r="F9" s="76">
        <v>2153</v>
      </c>
      <c r="G9" s="75">
        <f t="shared" si="0"/>
        <v>3840</v>
      </c>
      <c r="H9" s="65"/>
      <c r="I9" s="74"/>
      <c r="J9" s="74"/>
    </row>
    <row r="10" spans="1:10" ht="15" x14ac:dyDescent="0.2">
      <c r="A10" s="78" t="s">
        <v>344</v>
      </c>
      <c r="B10" s="77">
        <v>3222</v>
      </c>
      <c r="C10" s="77">
        <v>8</v>
      </c>
      <c r="D10" s="77">
        <v>95</v>
      </c>
      <c r="E10" s="76">
        <v>1206</v>
      </c>
      <c r="F10" s="76">
        <v>1929</v>
      </c>
      <c r="G10" s="75">
        <f t="shared" si="0"/>
        <v>3135</v>
      </c>
      <c r="H10" s="65"/>
      <c r="I10" s="74"/>
      <c r="J10" s="74"/>
    </row>
    <row r="11" spans="1:10" ht="15" x14ac:dyDescent="0.2">
      <c r="A11" s="78" t="s">
        <v>376</v>
      </c>
      <c r="B11" s="77">
        <v>1919</v>
      </c>
      <c r="C11" s="77">
        <v>60</v>
      </c>
      <c r="D11" s="77">
        <v>75</v>
      </c>
      <c r="E11" s="76">
        <v>1293</v>
      </c>
      <c r="F11" s="76">
        <v>611</v>
      </c>
      <c r="G11" s="75">
        <f t="shared" si="0"/>
        <v>1904</v>
      </c>
      <c r="H11" s="65"/>
      <c r="I11" s="74"/>
      <c r="J11" s="74"/>
    </row>
    <row r="12" spans="1:10" ht="15" x14ac:dyDescent="0.2">
      <c r="A12" s="78" t="s">
        <v>286</v>
      </c>
      <c r="B12" s="77">
        <v>5982</v>
      </c>
      <c r="C12" s="77">
        <v>317</v>
      </c>
      <c r="D12" s="77">
        <v>202</v>
      </c>
      <c r="E12" s="76">
        <v>3221</v>
      </c>
      <c r="F12" s="76">
        <v>2876</v>
      </c>
      <c r="G12" s="75">
        <f t="shared" si="0"/>
        <v>6097</v>
      </c>
      <c r="H12" s="65"/>
      <c r="I12" s="74"/>
      <c r="J12" s="74"/>
    </row>
    <row r="13" spans="1:10" ht="15" x14ac:dyDescent="0.2">
      <c r="A13" s="78" t="s">
        <v>13</v>
      </c>
      <c r="B13" s="77">
        <v>1660</v>
      </c>
      <c r="C13" s="77">
        <v>132</v>
      </c>
      <c r="D13" s="77">
        <v>153</v>
      </c>
      <c r="E13" s="76">
        <v>668</v>
      </c>
      <c r="F13" s="76">
        <v>971</v>
      </c>
      <c r="G13" s="75">
        <f>B13+C13-D13</f>
        <v>1639</v>
      </c>
      <c r="H13" s="65"/>
      <c r="I13" s="74"/>
      <c r="J13" s="74"/>
    </row>
    <row r="14" spans="1:10" ht="15" x14ac:dyDescent="0.2">
      <c r="A14" s="78" t="s">
        <v>14</v>
      </c>
      <c r="B14" s="77">
        <v>1842</v>
      </c>
      <c r="C14" s="77">
        <v>91</v>
      </c>
      <c r="D14" s="77">
        <v>287</v>
      </c>
      <c r="E14" s="76">
        <v>1242</v>
      </c>
      <c r="F14" s="76">
        <v>404</v>
      </c>
      <c r="G14" s="75">
        <f t="shared" si="0"/>
        <v>1646</v>
      </c>
      <c r="H14" s="65"/>
      <c r="I14" s="74"/>
      <c r="J14" s="74"/>
    </row>
    <row r="15" spans="1:10" ht="15" x14ac:dyDescent="0.2">
      <c r="A15" s="78" t="s">
        <v>220</v>
      </c>
      <c r="B15" s="77">
        <v>5592</v>
      </c>
      <c r="C15" s="77">
        <v>460</v>
      </c>
      <c r="D15" s="77">
        <v>540</v>
      </c>
      <c r="E15" s="76">
        <v>5511</v>
      </c>
      <c r="F15" s="76">
        <v>1</v>
      </c>
      <c r="G15" s="75">
        <f t="shared" si="0"/>
        <v>5512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28664</v>
      </c>
      <c r="C17" s="67">
        <f>SUM(C8:C15)</f>
        <v>1733</v>
      </c>
      <c r="D17" s="67">
        <f>SUM(D8:D15)</f>
        <v>1656</v>
      </c>
      <c r="E17" s="67">
        <f>SUM(E8:E15)</f>
        <v>19225</v>
      </c>
      <c r="F17" s="67">
        <f>SUM(F8:F15)</f>
        <v>9516</v>
      </c>
      <c r="G17" s="66">
        <f>B17+C17-D17</f>
        <v>28741</v>
      </c>
      <c r="H17" s="65"/>
    </row>
    <row r="18" spans="1:8" ht="13.5" customHeight="1" x14ac:dyDescent="0.2">
      <c r="A18" s="202"/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J44"/>
  <sheetViews>
    <sheetView zoomScaleNormal="100" workbookViewId="0">
      <selection activeCell="E14" sqref="E14:F14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461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462</v>
      </c>
      <c r="C6" s="204" t="s">
        <v>5</v>
      </c>
      <c r="D6" s="204" t="s">
        <v>6</v>
      </c>
      <c r="E6" s="199" t="s">
        <v>463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4968</v>
      </c>
      <c r="C8" s="77">
        <v>374</v>
      </c>
      <c r="D8" s="77">
        <v>360</v>
      </c>
      <c r="E8" s="76">
        <v>4361</v>
      </c>
      <c r="F8" s="76">
        <v>621</v>
      </c>
      <c r="G8" s="75">
        <f t="shared" ref="G8:G15" si="0">B8+C8-D8</f>
        <v>4982</v>
      </c>
      <c r="H8" s="65"/>
      <c r="I8" s="74"/>
      <c r="J8" s="74"/>
    </row>
    <row r="9" spans="1:10" ht="15" x14ac:dyDescent="0.2">
      <c r="A9" s="78" t="s">
        <v>9</v>
      </c>
      <c r="B9" s="77">
        <v>3840</v>
      </c>
      <c r="C9" s="77">
        <v>55</v>
      </c>
      <c r="D9" s="77">
        <v>103</v>
      </c>
      <c r="E9" s="76">
        <v>1644</v>
      </c>
      <c r="F9" s="76">
        <v>2148</v>
      </c>
      <c r="G9" s="75">
        <f t="shared" si="0"/>
        <v>3792</v>
      </c>
      <c r="H9" s="65"/>
      <c r="I9" s="74"/>
      <c r="J9" s="74"/>
    </row>
    <row r="10" spans="1:10" ht="15" x14ac:dyDescent="0.2">
      <c r="A10" s="78" t="s">
        <v>344</v>
      </c>
      <c r="B10" s="77">
        <v>3135</v>
      </c>
      <c r="C10" s="77">
        <v>230</v>
      </c>
      <c r="D10" s="77">
        <v>49</v>
      </c>
      <c r="E10" s="76">
        <v>1384</v>
      </c>
      <c r="F10" s="76">
        <v>1932</v>
      </c>
      <c r="G10" s="75">
        <f t="shared" si="0"/>
        <v>3316</v>
      </c>
      <c r="H10" s="65"/>
      <c r="I10" s="74"/>
      <c r="J10" s="74"/>
    </row>
    <row r="11" spans="1:10" ht="15" x14ac:dyDescent="0.2">
      <c r="A11" s="78" t="s">
        <v>376</v>
      </c>
      <c r="B11" s="77">
        <v>1904</v>
      </c>
      <c r="C11" s="77">
        <v>239</v>
      </c>
      <c r="D11" s="77">
        <v>228</v>
      </c>
      <c r="E11" s="76">
        <v>1302</v>
      </c>
      <c r="F11" s="76">
        <v>613</v>
      </c>
      <c r="G11" s="75">
        <f t="shared" si="0"/>
        <v>1915</v>
      </c>
      <c r="H11" s="65"/>
      <c r="I11" s="74"/>
      <c r="J11" s="74"/>
    </row>
    <row r="12" spans="1:10" ht="15" x14ac:dyDescent="0.2">
      <c r="A12" s="78" t="s">
        <v>286</v>
      </c>
      <c r="B12" s="77">
        <v>6097</v>
      </c>
      <c r="C12" s="77">
        <v>373</v>
      </c>
      <c r="D12" s="77">
        <v>402</v>
      </c>
      <c r="E12" s="76">
        <v>3172</v>
      </c>
      <c r="F12" s="76">
        <v>2896</v>
      </c>
      <c r="G12" s="75">
        <f t="shared" si="0"/>
        <v>6068</v>
      </c>
      <c r="H12" s="65"/>
      <c r="I12" s="74"/>
      <c r="J12" s="74"/>
    </row>
    <row r="13" spans="1:10" ht="15" x14ac:dyDescent="0.2">
      <c r="A13" s="78" t="s">
        <v>13</v>
      </c>
      <c r="B13" s="77">
        <v>1639</v>
      </c>
      <c r="C13" s="77">
        <v>127</v>
      </c>
      <c r="D13" s="77">
        <v>114</v>
      </c>
      <c r="E13" s="76">
        <v>677</v>
      </c>
      <c r="F13" s="76">
        <v>975</v>
      </c>
      <c r="G13" s="75">
        <f>B13+C13-D13</f>
        <v>1652</v>
      </c>
      <c r="H13" s="65"/>
      <c r="I13" s="74"/>
      <c r="J13" s="74"/>
    </row>
    <row r="14" spans="1:10" ht="15" x14ac:dyDescent="0.2">
      <c r="A14" s="78" t="s">
        <v>14</v>
      </c>
      <c r="B14" s="77">
        <v>1646</v>
      </c>
      <c r="C14" s="77">
        <v>215</v>
      </c>
      <c r="D14" s="77">
        <v>176</v>
      </c>
      <c r="E14" s="76">
        <v>1279</v>
      </c>
      <c r="F14" s="76">
        <v>406</v>
      </c>
      <c r="G14" s="75">
        <f t="shared" si="0"/>
        <v>1685</v>
      </c>
      <c r="H14" s="65"/>
      <c r="I14" s="74"/>
      <c r="J14" s="74"/>
    </row>
    <row r="15" spans="1:10" ht="15" x14ac:dyDescent="0.2">
      <c r="A15" s="78" t="s">
        <v>220</v>
      </c>
      <c r="B15" s="77">
        <v>5512</v>
      </c>
      <c r="C15" s="77">
        <v>643</v>
      </c>
      <c r="D15" s="77">
        <v>422</v>
      </c>
      <c r="E15" s="76">
        <v>5732</v>
      </c>
      <c r="F15" s="76">
        <v>1</v>
      </c>
      <c r="G15" s="75">
        <f t="shared" si="0"/>
        <v>5733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28741</v>
      </c>
      <c r="C17" s="67">
        <f>SUM(C8:C15)</f>
        <v>2256</v>
      </c>
      <c r="D17" s="67">
        <f>SUM(D8:D15)</f>
        <v>1854</v>
      </c>
      <c r="E17" s="67">
        <f>SUM(E8:E15)</f>
        <v>19551</v>
      </c>
      <c r="F17" s="67">
        <f>SUM(F8:F15)</f>
        <v>9592</v>
      </c>
      <c r="G17" s="66">
        <f>B17+C17-D17</f>
        <v>29143</v>
      </c>
      <c r="H17" s="65"/>
    </row>
    <row r="18" spans="1:8" ht="13.5" customHeight="1" x14ac:dyDescent="0.2">
      <c r="A18" s="202"/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J44"/>
  <sheetViews>
    <sheetView zoomScaleNormal="100" workbookViewId="0">
      <selection activeCell="I26" sqref="I26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464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465</v>
      </c>
      <c r="C6" s="204" t="s">
        <v>5</v>
      </c>
      <c r="D6" s="204" t="s">
        <v>6</v>
      </c>
      <c r="E6" s="199" t="s">
        <v>466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4982</v>
      </c>
      <c r="C8" s="77">
        <v>1334</v>
      </c>
      <c r="D8" s="77">
        <v>305</v>
      </c>
      <c r="E8" s="76">
        <v>5309</v>
      </c>
      <c r="F8" s="76">
        <v>702</v>
      </c>
      <c r="G8" s="75">
        <f t="shared" ref="G8:G15" si="0">B8+C8-D8</f>
        <v>6011</v>
      </c>
      <c r="H8" s="65"/>
      <c r="I8" s="74"/>
      <c r="J8" s="74"/>
    </row>
    <row r="9" spans="1:10" ht="15" x14ac:dyDescent="0.2">
      <c r="A9" s="78" t="s">
        <v>9</v>
      </c>
      <c r="B9" s="77">
        <v>3792</v>
      </c>
      <c r="C9" s="77">
        <v>75</v>
      </c>
      <c r="D9" s="77">
        <v>63</v>
      </c>
      <c r="E9" s="76">
        <v>1581</v>
      </c>
      <c r="F9" s="76">
        <v>2223</v>
      </c>
      <c r="G9" s="75">
        <f t="shared" si="0"/>
        <v>3804</v>
      </c>
      <c r="H9" s="65"/>
      <c r="I9" s="74"/>
      <c r="J9" s="74"/>
    </row>
    <row r="10" spans="1:10" ht="15" x14ac:dyDescent="0.2">
      <c r="A10" s="78" t="s">
        <v>344</v>
      </c>
      <c r="B10" s="77">
        <v>3316</v>
      </c>
      <c r="C10" s="77">
        <v>328</v>
      </c>
      <c r="D10" s="77">
        <v>188</v>
      </c>
      <c r="E10" s="76">
        <v>1524</v>
      </c>
      <c r="F10" s="76">
        <v>1932</v>
      </c>
      <c r="G10" s="75">
        <f t="shared" si="0"/>
        <v>3456</v>
      </c>
      <c r="H10" s="65"/>
      <c r="I10" s="74"/>
      <c r="J10" s="74"/>
    </row>
    <row r="11" spans="1:10" ht="15" x14ac:dyDescent="0.2">
      <c r="A11" s="78" t="s">
        <v>376</v>
      </c>
      <c r="B11" s="77">
        <v>1915</v>
      </c>
      <c r="C11" s="77">
        <v>158</v>
      </c>
      <c r="D11" s="77">
        <v>130</v>
      </c>
      <c r="E11" s="76">
        <v>1330</v>
      </c>
      <c r="F11" s="76">
        <v>613</v>
      </c>
      <c r="G11" s="75">
        <f t="shared" si="0"/>
        <v>1943</v>
      </c>
      <c r="H11" s="65"/>
      <c r="I11" s="74"/>
      <c r="J11" s="74"/>
    </row>
    <row r="12" spans="1:10" ht="15" x14ac:dyDescent="0.2">
      <c r="A12" s="78" t="s">
        <v>286</v>
      </c>
      <c r="B12" s="77">
        <v>6068</v>
      </c>
      <c r="C12" s="77">
        <v>509</v>
      </c>
      <c r="D12" s="77">
        <v>479</v>
      </c>
      <c r="E12" s="76">
        <v>3252</v>
      </c>
      <c r="F12" s="76">
        <v>2846</v>
      </c>
      <c r="G12" s="75">
        <f t="shared" si="0"/>
        <v>6098</v>
      </c>
      <c r="H12" s="65"/>
      <c r="I12" s="74"/>
      <c r="J12" s="74"/>
    </row>
    <row r="13" spans="1:10" ht="15" x14ac:dyDescent="0.2">
      <c r="A13" s="78" t="s">
        <v>13</v>
      </c>
      <c r="B13" s="77">
        <v>1652</v>
      </c>
      <c r="C13" s="77">
        <v>150</v>
      </c>
      <c r="D13" s="77">
        <v>134</v>
      </c>
      <c r="E13" s="76">
        <v>668</v>
      </c>
      <c r="F13" s="76">
        <v>1000</v>
      </c>
      <c r="G13" s="75">
        <f>B13+C13-D13</f>
        <v>1668</v>
      </c>
      <c r="H13" s="65"/>
      <c r="I13" s="74"/>
      <c r="J13" s="74"/>
    </row>
    <row r="14" spans="1:10" ht="15" x14ac:dyDescent="0.2">
      <c r="A14" s="78" t="s">
        <v>14</v>
      </c>
      <c r="B14" s="77">
        <v>1685</v>
      </c>
      <c r="C14" s="77">
        <v>277</v>
      </c>
      <c r="D14" s="77">
        <v>68</v>
      </c>
      <c r="E14" s="76">
        <v>1489</v>
      </c>
      <c r="F14" s="76">
        <v>405</v>
      </c>
      <c r="G14" s="75">
        <f t="shared" si="0"/>
        <v>1894</v>
      </c>
      <c r="H14" s="65"/>
      <c r="I14" s="74"/>
      <c r="J14" s="74"/>
    </row>
    <row r="15" spans="1:10" ht="15" x14ac:dyDescent="0.2">
      <c r="A15" s="78" t="s">
        <v>220</v>
      </c>
      <c r="B15" s="77">
        <v>5733</v>
      </c>
      <c r="C15" s="77">
        <v>263</v>
      </c>
      <c r="D15" s="77">
        <v>625</v>
      </c>
      <c r="E15" s="76">
        <v>5370</v>
      </c>
      <c r="F15" s="76">
        <v>1</v>
      </c>
      <c r="G15" s="75">
        <f t="shared" si="0"/>
        <v>5371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29143</v>
      </c>
      <c r="C17" s="67">
        <f>SUM(C8:C15)</f>
        <v>3094</v>
      </c>
      <c r="D17" s="67">
        <f>SUM(D8:D15)</f>
        <v>1992</v>
      </c>
      <c r="E17" s="67">
        <f>SUM(E8:E15)</f>
        <v>20523</v>
      </c>
      <c r="F17" s="67">
        <f>SUM(F8:F15)</f>
        <v>9722</v>
      </c>
      <c r="G17" s="66">
        <f>B17+C17-D17</f>
        <v>30245</v>
      </c>
      <c r="H17" s="65"/>
    </row>
    <row r="18" spans="1:8" ht="13.5" customHeight="1" x14ac:dyDescent="0.2">
      <c r="A18" s="202"/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64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51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52</v>
      </c>
      <c r="D6" s="8" t="s">
        <v>5</v>
      </c>
      <c r="E6" s="8" t="s">
        <v>6</v>
      </c>
      <c r="F6" s="14" t="s">
        <v>53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74</v>
      </c>
      <c r="D8" s="1">
        <v>105</v>
      </c>
      <c r="E8" s="1">
        <v>103</v>
      </c>
      <c r="F8" s="3">
        <f t="shared" ref="F8:F14" si="0">C8+D8-E8</f>
        <v>76</v>
      </c>
    </row>
    <row r="9" spans="2:6" ht="15" x14ac:dyDescent="0.2">
      <c r="B9" s="2" t="s">
        <v>9</v>
      </c>
      <c r="C9" s="1">
        <v>554</v>
      </c>
      <c r="D9" s="1">
        <v>184</v>
      </c>
      <c r="E9" s="1">
        <v>37</v>
      </c>
      <c r="F9" s="3">
        <f t="shared" si="0"/>
        <v>701</v>
      </c>
    </row>
    <row r="10" spans="2:6" ht="15" x14ac:dyDescent="0.2">
      <c r="B10" s="2" t="s">
        <v>10</v>
      </c>
      <c r="C10" s="1">
        <v>482</v>
      </c>
      <c r="D10" s="1">
        <v>111</v>
      </c>
      <c r="E10" s="1">
        <v>18</v>
      </c>
      <c r="F10" s="3">
        <f t="shared" si="0"/>
        <v>575</v>
      </c>
    </row>
    <row r="11" spans="2:6" ht="15" x14ac:dyDescent="0.2">
      <c r="B11" s="2" t="s">
        <v>11</v>
      </c>
      <c r="C11" s="1">
        <v>309</v>
      </c>
      <c r="D11" s="1">
        <v>184</v>
      </c>
      <c r="E11" s="1">
        <v>152</v>
      </c>
      <c r="F11" s="3">
        <f t="shared" si="0"/>
        <v>341</v>
      </c>
    </row>
    <row r="12" spans="2:6" ht="15" x14ac:dyDescent="0.2">
      <c r="B12" s="2" t="s">
        <v>35</v>
      </c>
      <c r="C12" s="1">
        <v>243</v>
      </c>
      <c r="D12" s="1">
        <v>166</v>
      </c>
      <c r="E12" s="1">
        <v>47</v>
      </c>
      <c r="F12" s="3">
        <f t="shared" si="0"/>
        <v>362</v>
      </c>
    </row>
    <row r="13" spans="2:6" ht="15" x14ac:dyDescent="0.2">
      <c r="B13" s="2" t="s">
        <v>13</v>
      </c>
      <c r="C13" s="1">
        <v>143</v>
      </c>
      <c r="D13" s="1">
        <v>111</v>
      </c>
      <c r="E13" s="1">
        <v>104</v>
      </c>
      <c r="F13" s="3">
        <f t="shared" si="0"/>
        <v>150</v>
      </c>
    </row>
    <row r="14" spans="2:6" ht="15" x14ac:dyDescent="0.2">
      <c r="B14" s="2" t="s">
        <v>14</v>
      </c>
      <c r="C14" s="1">
        <v>173</v>
      </c>
      <c r="D14" s="1">
        <v>3</v>
      </c>
      <c r="E14" s="1">
        <v>0</v>
      </c>
      <c r="F14" s="3">
        <f t="shared" si="0"/>
        <v>176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1978</v>
      </c>
      <c r="D16" s="8">
        <f>SUM(D8:D14)</f>
        <v>864</v>
      </c>
      <c r="E16" s="8">
        <f>SUM(E8:E14)</f>
        <v>461</v>
      </c>
      <c r="F16" s="9">
        <f>SUM(F8:F14)</f>
        <v>2381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J44"/>
  <sheetViews>
    <sheetView zoomScaleNormal="100" workbookViewId="0">
      <selection activeCell="I24" sqref="I24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467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468</v>
      </c>
      <c r="C6" s="204" t="s">
        <v>5</v>
      </c>
      <c r="D6" s="204" t="s">
        <v>6</v>
      </c>
      <c r="E6" s="199" t="s">
        <v>469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6011</v>
      </c>
      <c r="C8" s="77">
        <v>426</v>
      </c>
      <c r="D8" s="77">
        <v>427</v>
      </c>
      <c r="E8" s="76">
        <v>5279</v>
      </c>
      <c r="F8" s="76">
        <v>731</v>
      </c>
      <c r="G8" s="75">
        <f t="shared" ref="G8:G15" si="0">B8+C8-D8</f>
        <v>6010</v>
      </c>
      <c r="H8" s="65"/>
      <c r="I8" s="74"/>
      <c r="J8" s="74"/>
    </row>
    <row r="9" spans="1:10" ht="15" x14ac:dyDescent="0.2">
      <c r="A9" s="78" t="s">
        <v>9</v>
      </c>
      <c r="B9" s="77">
        <v>3804</v>
      </c>
      <c r="C9" s="77">
        <v>47</v>
      </c>
      <c r="D9" s="77">
        <v>47</v>
      </c>
      <c r="E9" s="76">
        <v>1558</v>
      </c>
      <c r="F9" s="76">
        <v>2246</v>
      </c>
      <c r="G9" s="75">
        <f t="shared" si="0"/>
        <v>3804</v>
      </c>
      <c r="H9" s="65"/>
      <c r="I9" s="74"/>
      <c r="J9" s="74"/>
    </row>
    <row r="10" spans="1:10" ht="15" x14ac:dyDescent="0.2">
      <c r="A10" s="78" t="s">
        <v>344</v>
      </c>
      <c r="B10" s="77">
        <v>3456</v>
      </c>
      <c r="C10" s="77">
        <v>6</v>
      </c>
      <c r="D10" s="77">
        <v>6</v>
      </c>
      <c r="E10" s="76">
        <v>1523</v>
      </c>
      <c r="F10" s="76">
        <v>1933</v>
      </c>
      <c r="G10" s="75">
        <f t="shared" si="0"/>
        <v>3456</v>
      </c>
      <c r="H10" s="65"/>
      <c r="I10" s="74"/>
      <c r="J10" s="74"/>
    </row>
    <row r="11" spans="1:10" ht="15" x14ac:dyDescent="0.2">
      <c r="A11" s="78" t="s">
        <v>376</v>
      </c>
      <c r="B11" s="77">
        <v>1943</v>
      </c>
      <c r="C11" s="77">
        <v>111</v>
      </c>
      <c r="D11" s="77">
        <v>44</v>
      </c>
      <c r="E11" s="76">
        <v>1397</v>
      </c>
      <c r="F11" s="76">
        <v>613</v>
      </c>
      <c r="G11" s="75">
        <f t="shared" si="0"/>
        <v>2010</v>
      </c>
      <c r="H11" s="65"/>
      <c r="I11" s="74"/>
      <c r="J11" s="74"/>
    </row>
    <row r="12" spans="1:10" ht="15" x14ac:dyDescent="0.2">
      <c r="A12" s="78" t="s">
        <v>286</v>
      </c>
      <c r="B12" s="77">
        <v>6098</v>
      </c>
      <c r="C12" s="77">
        <v>375</v>
      </c>
      <c r="D12" s="77">
        <v>435</v>
      </c>
      <c r="E12" s="76">
        <v>3180</v>
      </c>
      <c r="F12" s="76">
        <v>2858</v>
      </c>
      <c r="G12" s="75">
        <f t="shared" si="0"/>
        <v>6038</v>
      </c>
      <c r="H12" s="65"/>
      <c r="I12" s="74"/>
      <c r="J12" s="74"/>
    </row>
    <row r="13" spans="1:10" ht="15" x14ac:dyDescent="0.2">
      <c r="A13" s="78" t="s">
        <v>416</v>
      </c>
      <c r="B13" s="77">
        <v>1531</v>
      </c>
      <c r="C13" s="77">
        <v>114</v>
      </c>
      <c r="D13" s="77">
        <v>40</v>
      </c>
      <c r="E13" s="76">
        <v>602</v>
      </c>
      <c r="F13" s="76">
        <v>1003</v>
      </c>
      <c r="G13" s="75">
        <f>B13+C13-D13</f>
        <v>1605</v>
      </c>
      <c r="H13" s="65"/>
      <c r="I13" s="74"/>
      <c r="J13" s="74"/>
    </row>
    <row r="14" spans="1:10" ht="15" x14ac:dyDescent="0.2">
      <c r="A14" s="78" t="s">
        <v>14</v>
      </c>
      <c r="B14" s="77">
        <v>1894</v>
      </c>
      <c r="C14" s="77">
        <v>40</v>
      </c>
      <c r="D14" s="77">
        <v>159</v>
      </c>
      <c r="E14" s="76">
        <v>1368</v>
      </c>
      <c r="F14" s="76">
        <v>407</v>
      </c>
      <c r="G14" s="75">
        <f t="shared" si="0"/>
        <v>1775</v>
      </c>
      <c r="H14" s="65"/>
      <c r="I14" s="74"/>
      <c r="J14" s="74"/>
    </row>
    <row r="15" spans="1:10" ht="15" x14ac:dyDescent="0.2">
      <c r="A15" s="78" t="s">
        <v>470</v>
      </c>
      <c r="B15" s="77">
        <v>3953</v>
      </c>
      <c r="C15" s="77">
        <v>21</v>
      </c>
      <c r="D15" s="77">
        <v>97</v>
      </c>
      <c r="E15" s="76">
        <v>3877</v>
      </c>
      <c r="F15" s="76">
        <v>0</v>
      </c>
      <c r="G15" s="75">
        <f t="shared" si="0"/>
        <v>3877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28690</v>
      </c>
      <c r="C17" s="67">
        <f>SUM(C8:C15)</f>
        <v>1140</v>
      </c>
      <c r="D17" s="67">
        <f>SUM(D8:D15)</f>
        <v>1255</v>
      </c>
      <c r="E17" s="67">
        <f>SUM(E8:E15)</f>
        <v>18784</v>
      </c>
      <c r="F17" s="67">
        <f>SUM(F8:F15)</f>
        <v>9791</v>
      </c>
      <c r="G17" s="66">
        <f>B17+C17-D17</f>
        <v>28575</v>
      </c>
      <c r="H17" s="65"/>
    </row>
    <row r="18" spans="1:8" ht="29.25" customHeight="1" x14ac:dyDescent="0.2">
      <c r="A18" s="202" t="s">
        <v>471</v>
      </c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87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J44"/>
  <sheetViews>
    <sheetView zoomScaleNormal="100" workbookViewId="0">
      <selection activeCell="G17" sqref="G17"/>
    </sheetView>
  </sheetViews>
  <sheetFormatPr defaultRowHeight="12.75" x14ac:dyDescent="0.2"/>
  <cols>
    <col min="1" max="1" width="16.85546875" customWidth="1"/>
    <col min="2" max="2" width="16.42578125" customWidth="1"/>
    <col min="3" max="3" width="14.85546875" customWidth="1"/>
    <col min="4" max="6" width="20.42578125" customWidth="1"/>
    <col min="7" max="7" width="18.85546875" customWidth="1"/>
  </cols>
  <sheetData>
    <row r="1" spans="1:10" ht="13.5" thickBot="1" x14ac:dyDescent="0.25"/>
    <row r="2" spans="1:10" ht="15" x14ac:dyDescent="0.2">
      <c r="A2" s="154" t="s">
        <v>0</v>
      </c>
      <c r="B2" s="155"/>
      <c r="C2" s="155"/>
      <c r="D2" s="155"/>
      <c r="E2" s="181"/>
      <c r="F2" s="181"/>
      <c r="G2" s="156"/>
    </row>
    <row r="3" spans="1:10" ht="15" x14ac:dyDescent="0.2">
      <c r="A3" s="157" t="s">
        <v>1</v>
      </c>
      <c r="B3" s="158"/>
      <c r="C3" s="158"/>
      <c r="D3" s="158"/>
      <c r="E3" s="182"/>
      <c r="F3" s="182"/>
      <c r="G3" s="159"/>
    </row>
    <row r="4" spans="1:10" ht="15.75" thickBot="1" x14ac:dyDescent="0.25">
      <c r="A4" s="160" t="s">
        <v>472</v>
      </c>
      <c r="B4" s="161"/>
      <c r="C4" s="161"/>
      <c r="D4" s="161"/>
      <c r="E4" s="183"/>
      <c r="F4" s="183"/>
      <c r="G4" s="162"/>
    </row>
    <row r="5" spans="1:10" ht="13.9" customHeight="1" thickBot="1" x14ac:dyDescent="0.25"/>
    <row r="6" spans="1:10" ht="21" customHeight="1" x14ac:dyDescent="0.2">
      <c r="A6" s="29" t="s">
        <v>3</v>
      </c>
      <c r="B6" s="30" t="s">
        <v>450</v>
      </c>
      <c r="C6" s="30" t="s">
        <v>5</v>
      </c>
      <c r="D6" s="30" t="s">
        <v>6</v>
      </c>
      <c r="E6" s="184" t="s">
        <v>469</v>
      </c>
      <c r="F6" s="185"/>
      <c r="G6" s="186"/>
    </row>
    <row r="7" spans="1:10" ht="15" x14ac:dyDescent="0.2">
      <c r="A7" s="2"/>
      <c r="B7" s="28"/>
      <c r="C7" s="28"/>
      <c r="D7" s="28"/>
      <c r="E7" s="61" t="s">
        <v>413</v>
      </c>
      <c r="F7" s="61" t="s">
        <v>414</v>
      </c>
      <c r="G7" s="17" t="s">
        <v>415</v>
      </c>
    </row>
    <row r="8" spans="1:10" ht="15" x14ac:dyDescent="0.2">
      <c r="A8" s="38" t="s">
        <v>8</v>
      </c>
      <c r="B8" s="53">
        <v>4062</v>
      </c>
      <c r="C8" s="53">
        <f>'JUL16'!C8+'AGO16'!C8+'SET16'!C8+'OUT16'!C8+'NOV16'!C8+'DEZ16'!C8</f>
        <v>3806</v>
      </c>
      <c r="D8" s="53">
        <f>'JUL16'!D8+'AGO16'!D8+'SET16'!D8+'OUT16'!D8+'NOV16'!D8+'DEZ16'!D8</f>
        <v>1858</v>
      </c>
      <c r="E8" s="53">
        <v>5279</v>
      </c>
      <c r="F8" s="53">
        <v>731</v>
      </c>
      <c r="G8" s="54">
        <f>B8+C8-D8</f>
        <v>6010</v>
      </c>
      <c r="H8" s="60"/>
      <c r="I8" s="39"/>
      <c r="J8" s="39"/>
    </row>
    <row r="9" spans="1:10" ht="15" x14ac:dyDescent="0.2">
      <c r="A9" s="38" t="s">
        <v>9</v>
      </c>
      <c r="B9" s="53">
        <v>3745</v>
      </c>
      <c r="C9" s="53">
        <f>'JUL16'!C9+'AGO16'!C9+'SET16'!C9+'OUT16'!C9+'NOV16'!C9+'DEZ16'!C9</f>
        <v>551</v>
      </c>
      <c r="D9" s="53">
        <f>'JUL16'!D9+'AGO16'!D9+'SET16'!D9+'OUT16'!D9+'NOV16'!D9+'DEZ16'!D9</f>
        <v>492</v>
      </c>
      <c r="E9" s="62">
        <v>1558</v>
      </c>
      <c r="F9" s="62">
        <v>2246</v>
      </c>
      <c r="G9" s="54">
        <f t="shared" ref="G9:G15" si="0">B9+C9-D9</f>
        <v>3804</v>
      </c>
      <c r="H9" s="60"/>
      <c r="I9" s="39"/>
      <c r="J9" s="39"/>
    </row>
    <row r="10" spans="1:10" ht="15" x14ac:dyDescent="0.2">
      <c r="A10" s="38" t="s">
        <v>344</v>
      </c>
      <c r="B10" s="53">
        <v>3178</v>
      </c>
      <c r="C10" s="53">
        <f>'JUL16'!C10+'AGO16'!C10+'SET16'!C10+'OUT16'!C10+'NOV16'!C10+'DEZ16'!C10</f>
        <v>920</v>
      </c>
      <c r="D10" s="53">
        <f>'JUL16'!D10+'AGO16'!D10+'SET16'!D10+'OUT16'!D10+'NOV16'!D10+'DEZ16'!D10</f>
        <v>642</v>
      </c>
      <c r="E10" s="62">
        <v>1523</v>
      </c>
      <c r="F10" s="62">
        <v>1933</v>
      </c>
      <c r="G10" s="54">
        <f t="shared" si="0"/>
        <v>3456</v>
      </c>
      <c r="H10" s="60"/>
      <c r="I10" s="39"/>
      <c r="J10" s="39"/>
    </row>
    <row r="11" spans="1:10" ht="15" x14ac:dyDescent="0.2">
      <c r="A11" s="38" t="s">
        <v>376</v>
      </c>
      <c r="B11" s="53">
        <v>1877</v>
      </c>
      <c r="C11" s="53">
        <f>'JUL16'!C11+'AGO16'!C11+'SET16'!C11+'OUT16'!C11+'NOV16'!C11+'DEZ16'!C11</f>
        <v>973</v>
      </c>
      <c r="D11" s="53">
        <f>'JUL16'!D11+'AGO16'!D11+'SET16'!D11+'OUT16'!D11+'NOV16'!D11+'DEZ16'!D11</f>
        <v>840</v>
      </c>
      <c r="E11" s="62">
        <v>1397</v>
      </c>
      <c r="F11" s="62">
        <v>613</v>
      </c>
      <c r="G11" s="54">
        <f t="shared" si="0"/>
        <v>2010</v>
      </c>
      <c r="H11" s="60"/>
      <c r="I11" s="39"/>
      <c r="J11" s="39"/>
    </row>
    <row r="12" spans="1:10" ht="15" x14ac:dyDescent="0.2">
      <c r="A12" s="38" t="s">
        <v>286</v>
      </c>
      <c r="B12" s="53">
        <v>5057</v>
      </c>
      <c r="C12" s="53">
        <f>'JUL16'!C12+'AGO16'!C12+'SET16'!C12+'OUT16'!C12+'NOV16'!C12+'DEZ16'!C12</f>
        <v>2876</v>
      </c>
      <c r="D12" s="53">
        <f>'JUL16'!D12+'AGO16'!D12+'SET16'!D12+'OUT16'!D12+'NOV16'!D12+'DEZ16'!D12</f>
        <v>1895</v>
      </c>
      <c r="E12" s="62">
        <v>3180</v>
      </c>
      <c r="F12" s="62">
        <v>2858</v>
      </c>
      <c r="G12" s="54">
        <f t="shared" si="0"/>
        <v>6038</v>
      </c>
      <c r="H12" s="60"/>
      <c r="I12" s="39"/>
      <c r="J12" s="39"/>
    </row>
    <row r="13" spans="1:10" ht="15" x14ac:dyDescent="0.2">
      <c r="A13" s="38" t="s">
        <v>197</v>
      </c>
      <c r="B13" s="53">
        <v>1373</v>
      </c>
      <c r="C13" s="53">
        <f>'JUL16'!C13+'AGO16'!C13+'SET16'!C13+'OUT16'!C13+'NOV16'!C13+'DEZ16'!C13</f>
        <v>879</v>
      </c>
      <c r="D13" s="53">
        <f>'JUL16'!D13+'AGO16'!D13+'SET16'!D13+'OUT16'!D13+'NOV16'!D13+'DEZ16'!D13</f>
        <v>647</v>
      </c>
      <c r="E13" s="62">
        <v>602</v>
      </c>
      <c r="F13" s="62">
        <v>1003</v>
      </c>
      <c r="G13" s="54">
        <f t="shared" si="0"/>
        <v>1605</v>
      </c>
      <c r="H13" s="60"/>
      <c r="I13" s="60"/>
      <c r="J13" s="39"/>
    </row>
    <row r="14" spans="1:10" ht="15" x14ac:dyDescent="0.2">
      <c r="A14" s="38" t="s">
        <v>14</v>
      </c>
      <c r="B14" s="53">
        <v>1755</v>
      </c>
      <c r="C14" s="53">
        <f>'JUL16'!C14+'AGO16'!C14+'SET16'!C14+'OUT16'!C14+'NOV16'!C14+'DEZ16'!C14</f>
        <v>1148</v>
      </c>
      <c r="D14" s="53">
        <f>'JUL16'!D14+'AGO16'!D14+'SET16'!D14+'OUT16'!D14+'NOV16'!D14+'DEZ16'!D14</f>
        <v>1128</v>
      </c>
      <c r="E14" s="62">
        <v>1368</v>
      </c>
      <c r="F14" s="62">
        <v>407</v>
      </c>
      <c r="G14" s="54">
        <f t="shared" si="0"/>
        <v>1775</v>
      </c>
      <c r="H14" s="60"/>
      <c r="I14" s="39"/>
      <c r="J14" s="39"/>
    </row>
    <row r="15" spans="1:10" ht="15" x14ac:dyDescent="0.2">
      <c r="A15" s="38" t="s">
        <v>470</v>
      </c>
      <c r="B15" s="53">
        <v>3797</v>
      </c>
      <c r="C15" s="53">
        <f>'JUL16'!C15+'AGO16'!C15+'SET16'!C15+'OUT16'!C15+'NOV16'!C15+'DEZ16'!C15</f>
        <v>2257</v>
      </c>
      <c r="D15" s="53">
        <f>'JUL16'!D15+'AGO16'!D15+'SET16'!D15+'OUT16'!D15+'NOV16'!D15+'DEZ16'!D15</f>
        <v>2177</v>
      </c>
      <c r="E15" s="62">
        <v>3877</v>
      </c>
      <c r="F15" s="62">
        <v>0</v>
      </c>
      <c r="G15" s="54">
        <f t="shared" si="0"/>
        <v>3877</v>
      </c>
      <c r="H15" s="60"/>
      <c r="I15" s="60"/>
      <c r="J15" s="39"/>
    </row>
    <row r="16" spans="1:10" ht="15.75" thickBot="1" x14ac:dyDescent="0.25">
      <c r="A16" s="10"/>
      <c r="B16" s="55"/>
      <c r="C16" s="56"/>
      <c r="D16" s="55"/>
      <c r="E16" s="63"/>
      <c r="F16" s="63"/>
      <c r="G16" s="57"/>
      <c r="H16" s="60"/>
    </row>
    <row r="17" spans="1:8" ht="15.75" thickBot="1" x14ac:dyDescent="0.25">
      <c r="A17" s="13" t="s">
        <v>15</v>
      </c>
      <c r="B17" s="58">
        <f t="shared" ref="B17:G17" si="1">SUM(B8:B15)</f>
        <v>24844</v>
      </c>
      <c r="C17" s="58">
        <f t="shared" si="1"/>
        <v>13410</v>
      </c>
      <c r="D17" s="58">
        <f t="shared" si="1"/>
        <v>9679</v>
      </c>
      <c r="E17" s="58">
        <f t="shared" si="1"/>
        <v>18784</v>
      </c>
      <c r="F17" s="58">
        <f t="shared" si="1"/>
        <v>9791</v>
      </c>
      <c r="G17" s="85">
        <f t="shared" si="1"/>
        <v>28575</v>
      </c>
      <c r="H17" s="60"/>
    </row>
    <row r="18" spans="1:8" s="64" customFormat="1" ht="45" customHeight="1" x14ac:dyDescent="0.2">
      <c r="A18" s="202" t="s">
        <v>473</v>
      </c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t="s">
        <v>16</v>
      </c>
    </row>
    <row r="44" ht="35.450000000000003" customHeight="1" x14ac:dyDescent="0.2"/>
  </sheetData>
  <mergeCells count="5">
    <mergeCell ref="A2:G2"/>
    <mergeCell ref="A3:G3"/>
    <mergeCell ref="A4:G4"/>
    <mergeCell ref="E6:G6"/>
    <mergeCell ref="A18:G18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J44"/>
  <sheetViews>
    <sheetView zoomScaleNormal="100" workbookViewId="0">
      <selection activeCell="A18" sqref="A18:G18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474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475</v>
      </c>
      <c r="C6" s="204" t="s">
        <v>5</v>
      </c>
      <c r="D6" s="204" t="s">
        <v>6</v>
      </c>
      <c r="E6" s="199" t="s">
        <v>476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6010</v>
      </c>
      <c r="C8" s="77">
        <v>271</v>
      </c>
      <c r="D8" s="77">
        <v>85</v>
      </c>
      <c r="E8" s="76">
        <v>5427</v>
      </c>
      <c r="F8" s="76">
        <v>769</v>
      </c>
      <c r="G8" s="75">
        <f t="shared" ref="G8:G15" si="0">B8+C8-D8</f>
        <v>6196</v>
      </c>
      <c r="H8" s="65"/>
      <c r="I8" s="74"/>
      <c r="J8" s="74"/>
    </row>
    <row r="9" spans="1:10" ht="15" x14ac:dyDescent="0.2">
      <c r="A9" s="78" t="s">
        <v>9</v>
      </c>
      <c r="B9" s="77">
        <v>3804</v>
      </c>
      <c r="C9" s="77">
        <v>32</v>
      </c>
      <c r="D9" s="77">
        <v>0</v>
      </c>
      <c r="E9" s="76">
        <v>1584</v>
      </c>
      <c r="F9" s="76">
        <v>2252</v>
      </c>
      <c r="G9" s="75">
        <f t="shared" si="0"/>
        <v>3836</v>
      </c>
      <c r="H9" s="65"/>
      <c r="I9" s="74"/>
      <c r="J9" s="74"/>
    </row>
    <row r="10" spans="1:10" ht="15" x14ac:dyDescent="0.2">
      <c r="A10" s="78" t="s">
        <v>344</v>
      </c>
      <c r="B10" s="77">
        <v>3456</v>
      </c>
      <c r="C10" s="77">
        <v>4</v>
      </c>
      <c r="D10" s="77">
        <v>128</v>
      </c>
      <c r="E10" s="76">
        <v>1399</v>
      </c>
      <c r="F10" s="76">
        <v>1933</v>
      </c>
      <c r="G10" s="75">
        <f t="shared" si="0"/>
        <v>3332</v>
      </c>
      <c r="H10" s="65"/>
      <c r="I10" s="74"/>
      <c r="J10" s="74"/>
    </row>
    <row r="11" spans="1:10" ht="15" x14ac:dyDescent="0.2">
      <c r="A11" s="78" t="s">
        <v>376</v>
      </c>
      <c r="B11" s="77">
        <v>2010</v>
      </c>
      <c r="C11" s="77">
        <v>19</v>
      </c>
      <c r="D11" s="77">
        <v>0</v>
      </c>
      <c r="E11" s="76">
        <v>1416</v>
      </c>
      <c r="F11" s="76">
        <v>613</v>
      </c>
      <c r="G11" s="75">
        <f t="shared" si="0"/>
        <v>2029</v>
      </c>
      <c r="H11" s="65"/>
      <c r="I11" s="74"/>
      <c r="J11" s="74"/>
    </row>
    <row r="12" spans="1:10" ht="15" x14ac:dyDescent="0.2">
      <c r="A12" s="78" t="s">
        <v>286</v>
      </c>
      <c r="B12" s="77">
        <v>6038</v>
      </c>
      <c r="C12" s="77">
        <v>203</v>
      </c>
      <c r="D12" s="77">
        <v>13</v>
      </c>
      <c r="E12" s="76">
        <v>3341</v>
      </c>
      <c r="F12" s="76">
        <v>2887</v>
      </c>
      <c r="G12" s="75">
        <f t="shared" si="0"/>
        <v>6228</v>
      </c>
      <c r="H12" s="65"/>
      <c r="I12" s="74"/>
      <c r="J12" s="74"/>
    </row>
    <row r="13" spans="1:10" ht="15" x14ac:dyDescent="0.2">
      <c r="A13" s="78" t="s">
        <v>416</v>
      </c>
      <c r="B13" s="77">
        <v>1601</v>
      </c>
      <c r="C13" s="77">
        <v>103</v>
      </c>
      <c r="D13" s="77">
        <v>55</v>
      </c>
      <c r="E13" s="76">
        <v>641</v>
      </c>
      <c r="F13" s="76">
        <v>1008</v>
      </c>
      <c r="G13" s="75">
        <f>B13+C13-D13</f>
        <v>1649</v>
      </c>
      <c r="H13" s="65"/>
      <c r="I13" s="74"/>
      <c r="J13" s="74"/>
    </row>
    <row r="14" spans="1:10" ht="15" x14ac:dyDescent="0.2">
      <c r="A14" s="78" t="s">
        <v>14</v>
      </c>
      <c r="B14" s="77">
        <v>1775</v>
      </c>
      <c r="C14" s="77">
        <v>19</v>
      </c>
      <c r="D14" s="77">
        <v>5</v>
      </c>
      <c r="E14" s="76">
        <v>1382</v>
      </c>
      <c r="F14" s="76">
        <v>407</v>
      </c>
      <c r="G14" s="75">
        <f t="shared" si="0"/>
        <v>1789</v>
      </c>
      <c r="H14" s="65"/>
      <c r="I14" s="74"/>
      <c r="J14" s="74"/>
    </row>
    <row r="15" spans="1:10" ht="15" x14ac:dyDescent="0.2">
      <c r="A15" s="78" t="s">
        <v>220</v>
      </c>
      <c r="B15" s="77">
        <v>3877</v>
      </c>
      <c r="C15" s="77">
        <v>167</v>
      </c>
      <c r="D15" s="77">
        <v>4</v>
      </c>
      <c r="E15" s="76">
        <v>4040</v>
      </c>
      <c r="F15" s="76">
        <v>0</v>
      </c>
      <c r="G15" s="75">
        <f t="shared" si="0"/>
        <v>4040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28571</v>
      </c>
      <c r="C17" s="67">
        <f>SUM(C8:C15)</f>
        <v>818</v>
      </c>
      <c r="D17" s="67">
        <f>SUM(D8:D15)</f>
        <v>290</v>
      </c>
      <c r="E17" s="67">
        <f>SUM(E8:E15)</f>
        <v>19230</v>
      </c>
      <c r="F17" s="67">
        <f>SUM(F8:F15)</f>
        <v>9869</v>
      </c>
      <c r="G17" s="66">
        <f>B17+C17-D17</f>
        <v>29099</v>
      </c>
      <c r="H17" s="65"/>
    </row>
    <row r="18" spans="1:8" ht="15" customHeight="1" x14ac:dyDescent="0.2">
      <c r="A18" s="202" t="s">
        <v>477</v>
      </c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87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J44"/>
  <sheetViews>
    <sheetView zoomScaleNormal="100" workbookViewId="0">
      <selection activeCell="F16" sqref="F16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478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479</v>
      </c>
      <c r="C6" s="204" t="s">
        <v>5</v>
      </c>
      <c r="D6" s="204" t="s">
        <v>6</v>
      </c>
      <c r="E6" s="199" t="s">
        <v>480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6196</v>
      </c>
      <c r="C8" s="77">
        <v>180</v>
      </c>
      <c r="D8" s="77">
        <v>244</v>
      </c>
      <c r="E8" s="76">
        <v>5362</v>
      </c>
      <c r="F8" s="76">
        <v>770</v>
      </c>
      <c r="G8" s="75">
        <f t="shared" ref="G8:G15" si="0">B8+C8-D8</f>
        <v>6132</v>
      </c>
      <c r="H8" s="65"/>
      <c r="I8" s="74"/>
      <c r="J8" s="74"/>
    </row>
    <row r="9" spans="1:10" ht="15" x14ac:dyDescent="0.2">
      <c r="A9" s="78" t="s">
        <v>9</v>
      </c>
      <c r="B9" s="77">
        <v>3836</v>
      </c>
      <c r="C9" s="77">
        <v>116</v>
      </c>
      <c r="D9" s="77">
        <v>24</v>
      </c>
      <c r="E9" s="76">
        <v>1677</v>
      </c>
      <c r="F9" s="76">
        <v>2251</v>
      </c>
      <c r="G9" s="75">
        <f t="shared" si="0"/>
        <v>3928</v>
      </c>
      <c r="H9" s="65"/>
      <c r="I9" s="74"/>
      <c r="J9" s="74"/>
    </row>
    <row r="10" spans="1:10" ht="15" x14ac:dyDescent="0.2">
      <c r="A10" s="78" t="s">
        <v>344</v>
      </c>
      <c r="B10" s="77">
        <v>3332</v>
      </c>
      <c r="C10" s="77">
        <v>365</v>
      </c>
      <c r="D10" s="77">
        <v>38</v>
      </c>
      <c r="E10" s="76">
        <v>1713</v>
      </c>
      <c r="F10" s="76">
        <v>1946</v>
      </c>
      <c r="G10" s="75">
        <f t="shared" si="0"/>
        <v>3659</v>
      </c>
      <c r="H10" s="65"/>
      <c r="I10" s="74"/>
      <c r="J10" s="74"/>
    </row>
    <row r="11" spans="1:10" ht="15" x14ac:dyDescent="0.2">
      <c r="A11" s="78" t="s">
        <v>376</v>
      </c>
      <c r="B11" s="77">
        <v>2029</v>
      </c>
      <c r="C11" s="77">
        <v>159</v>
      </c>
      <c r="D11" s="77">
        <v>66</v>
      </c>
      <c r="E11" s="76">
        <v>1509</v>
      </c>
      <c r="F11" s="76">
        <v>613</v>
      </c>
      <c r="G11" s="75">
        <f t="shared" si="0"/>
        <v>2122</v>
      </c>
      <c r="H11" s="65"/>
      <c r="I11" s="74"/>
      <c r="J11" s="74"/>
    </row>
    <row r="12" spans="1:10" ht="15" x14ac:dyDescent="0.2">
      <c r="A12" s="78" t="s">
        <v>286</v>
      </c>
      <c r="B12" s="77">
        <v>6228</v>
      </c>
      <c r="C12" s="77">
        <v>208</v>
      </c>
      <c r="D12" s="77">
        <v>483</v>
      </c>
      <c r="E12" s="76">
        <v>3052</v>
      </c>
      <c r="F12" s="76">
        <v>2901</v>
      </c>
      <c r="G12" s="75">
        <f t="shared" si="0"/>
        <v>5953</v>
      </c>
      <c r="H12" s="65"/>
      <c r="I12" s="74"/>
      <c r="J12" s="74"/>
    </row>
    <row r="13" spans="1:10" ht="15" x14ac:dyDescent="0.2">
      <c r="A13" s="78" t="s">
        <v>13</v>
      </c>
      <c r="B13" s="77">
        <v>1649</v>
      </c>
      <c r="C13" s="77">
        <v>164</v>
      </c>
      <c r="D13" s="77">
        <v>92</v>
      </c>
      <c r="E13" s="76">
        <v>709</v>
      </c>
      <c r="F13" s="76">
        <v>1012</v>
      </c>
      <c r="G13" s="75">
        <f>B13+C13-D13</f>
        <v>1721</v>
      </c>
      <c r="H13" s="65"/>
      <c r="I13" s="74"/>
      <c r="J13" s="74"/>
    </row>
    <row r="14" spans="1:10" ht="15" x14ac:dyDescent="0.2">
      <c r="A14" s="78" t="s">
        <v>14</v>
      </c>
      <c r="B14" s="77">
        <v>1789</v>
      </c>
      <c r="C14" s="77">
        <v>45</v>
      </c>
      <c r="D14" s="77">
        <v>120</v>
      </c>
      <c r="E14" s="76">
        <v>1305</v>
      </c>
      <c r="F14" s="76">
        <v>409</v>
      </c>
      <c r="G14" s="75">
        <f t="shared" si="0"/>
        <v>1714</v>
      </c>
      <c r="H14" s="65"/>
      <c r="I14" s="74"/>
      <c r="J14" s="74"/>
    </row>
    <row r="15" spans="1:10" ht="15" x14ac:dyDescent="0.2">
      <c r="A15" s="78" t="s">
        <v>220</v>
      </c>
      <c r="B15" s="77">
        <v>4040</v>
      </c>
      <c r="C15" s="77">
        <v>156</v>
      </c>
      <c r="D15" s="77">
        <v>203</v>
      </c>
      <c r="E15" s="76">
        <v>3993</v>
      </c>
      <c r="F15" s="76">
        <v>0</v>
      </c>
      <c r="G15" s="75">
        <f t="shared" si="0"/>
        <v>3993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29099</v>
      </c>
      <c r="C17" s="67">
        <f>SUM(C8:C15)</f>
        <v>1393</v>
      </c>
      <c r="D17" s="67">
        <f>SUM(D8:D15)</f>
        <v>1270</v>
      </c>
      <c r="E17" s="67">
        <f>SUM(E8:E15)</f>
        <v>19320</v>
      </c>
      <c r="F17" s="67">
        <f>SUM(F8:F15)</f>
        <v>9902</v>
      </c>
      <c r="G17" s="66">
        <f>B17+C17-D17</f>
        <v>29222</v>
      </c>
      <c r="H17" s="65"/>
    </row>
    <row r="18" spans="1:8" ht="15" customHeight="1" x14ac:dyDescent="0.2">
      <c r="A18" s="202"/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87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J44"/>
  <sheetViews>
    <sheetView zoomScaleNormal="100" workbookViewId="0">
      <selection activeCell="D15" sqref="D15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481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482</v>
      </c>
      <c r="C6" s="204" t="s">
        <v>5</v>
      </c>
      <c r="D6" s="204" t="s">
        <v>6</v>
      </c>
      <c r="E6" s="199" t="s">
        <v>483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6132</v>
      </c>
      <c r="C8" s="77">
        <v>471</v>
      </c>
      <c r="D8" s="77">
        <v>243</v>
      </c>
      <c r="E8" s="76">
        <v>5584</v>
      </c>
      <c r="F8" s="76">
        <v>776</v>
      </c>
      <c r="G8" s="75">
        <f t="shared" ref="G8:G15" si="0">B8+C8-D8</f>
        <v>6360</v>
      </c>
      <c r="H8" s="65"/>
      <c r="I8" s="74"/>
      <c r="J8" s="74"/>
    </row>
    <row r="9" spans="1:10" ht="15" x14ac:dyDescent="0.2">
      <c r="A9" s="78" t="s">
        <v>9</v>
      </c>
      <c r="B9" s="77">
        <v>3928</v>
      </c>
      <c r="C9" s="77">
        <v>70</v>
      </c>
      <c r="D9" s="77">
        <v>70</v>
      </c>
      <c r="E9" s="76">
        <v>1677</v>
      </c>
      <c r="F9" s="76">
        <v>2251</v>
      </c>
      <c r="G9" s="75">
        <f t="shared" si="0"/>
        <v>3928</v>
      </c>
      <c r="H9" s="65"/>
      <c r="I9" s="74"/>
      <c r="J9" s="74"/>
    </row>
    <row r="10" spans="1:10" ht="15" x14ac:dyDescent="0.2">
      <c r="A10" s="78" t="s">
        <v>344</v>
      </c>
      <c r="B10" s="77">
        <v>3659</v>
      </c>
      <c r="C10" s="77">
        <v>9</v>
      </c>
      <c r="D10" s="77">
        <v>125</v>
      </c>
      <c r="E10" s="76">
        <v>1590</v>
      </c>
      <c r="F10" s="76">
        <v>1953</v>
      </c>
      <c r="G10" s="75">
        <f t="shared" si="0"/>
        <v>3543</v>
      </c>
      <c r="H10" s="65"/>
      <c r="I10" s="74"/>
      <c r="J10" s="74"/>
    </row>
    <row r="11" spans="1:10" ht="15" x14ac:dyDescent="0.2">
      <c r="A11" s="78" t="s">
        <v>376</v>
      </c>
      <c r="B11" s="77">
        <v>2122</v>
      </c>
      <c r="C11" s="77">
        <v>153</v>
      </c>
      <c r="D11" s="77">
        <v>26</v>
      </c>
      <c r="E11" s="76">
        <v>1636</v>
      </c>
      <c r="F11" s="76">
        <v>613</v>
      </c>
      <c r="G11" s="75">
        <f t="shared" si="0"/>
        <v>2249</v>
      </c>
      <c r="H11" s="65"/>
      <c r="I11" s="74"/>
      <c r="J11" s="74"/>
    </row>
    <row r="12" spans="1:10" ht="15" x14ac:dyDescent="0.2">
      <c r="A12" s="78" t="s">
        <v>286</v>
      </c>
      <c r="B12" s="77">
        <v>5953</v>
      </c>
      <c r="C12" s="77">
        <v>272</v>
      </c>
      <c r="D12" s="77">
        <v>255</v>
      </c>
      <c r="E12" s="76">
        <v>3030</v>
      </c>
      <c r="F12" s="76">
        <v>2940</v>
      </c>
      <c r="G12" s="75">
        <f t="shared" si="0"/>
        <v>5970</v>
      </c>
      <c r="H12" s="65"/>
      <c r="I12" s="74"/>
      <c r="J12" s="74"/>
    </row>
    <row r="13" spans="1:10" ht="15" x14ac:dyDescent="0.2">
      <c r="A13" s="78" t="s">
        <v>13</v>
      </c>
      <c r="B13" s="77">
        <v>1721</v>
      </c>
      <c r="C13" s="77">
        <v>211</v>
      </c>
      <c r="D13" s="77">
        <v>75</v>
      </c>
      <c r="E13" s="76">
        <v>831</v>
      </c>
      <c r="F13" s="76">
        <v>1026</v>
      </c>
      <c r="G13" s="75">
        <f>B13+C13-D13</f>
        <v>1857</v>
      </c>
      <c r="H13" s="65"/>
      <c r="I13" s="74"/>
      <c r="J13" s="74"/>
    </row>
    <row r="14" spans="1:10" ht="15" x14ac:dyDescent="0.2">
      <c r="A14" s="78" t="s">
        <v>14</v>
      </c>
      <c r="B14" s="77">
        <v>1714</v>
      </c>
      <c r="C14" s="77">
        <v>56</v>
      </c>
      <c r="D14" s="77">
        <v>83</v>
      </c>
      <c r="E14" s="76">
        <v>1278</v>
      </c>
      <c r="F14" s="76">
        <v>409</v>
      </c>
      <c r="G14" s="75">
        <f t="shared" si="0"/>
        <v>1687</v>
      </c>
      <c r="H14" s="65"/>
      <c r="I14" s="74"/>
      <c r="J14" s="74"/>
    </row>
    <row r="15" spans="1:10" ht="15" x14ac:dyDescent="0.2">
      <c r="A15" s="78" t="s">
        <v>452</v>
      </c>
      <c r="B15" s="77">
        <v>3942</v>
      </c>
      <c r="C15" s="77">
        <v>195</v>
      </c>
      <c r="D15" s="77">
        <v>235</v>
      </c>
      <c r="E15" s="76">
        <v>3902</v>
      </c>
      <c r="F15" s="76">
        <v>0</v>
      </c>
      <c r="G15" s="75">
        <f t="shared" si="0"/>
        <v>3902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29171</v>
      </c>
      <c r="C17" s="67">
        <f>SUM(C8:C15)</f>
        <v>1437</v>
      </c>
      <c r="D17" s="67">
        <f>SUM(D8:D15)</f>
        <v>1112</v>
      </c>
      <c r="E17" s="67">
        <f>SUM(E8:E15)</f>
        <v>19528</v>
      </c>
      <c r="F17" s="67">
        <f>SUM(F8:F15)</f>
        <v>9968</v>
      </c>
      <c r="G17" s="66">
        <f>B17+C17-D17</f>
        <v>29496</v>
      </c>
      <c r="H17" s="65"/>
    </row>
    <row r="18" spans="1:8" ht="15" customHeight="1" x14ac:dyDescent="0.2">
      <c r="A18" s="202" t="s">
        <v>477</v>
      </c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87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J44"/>
  <sheetViews>
    <sheetView zoomScaleNormal="100" workbookViewId="0">
      <selection activeCell="D15" sqref="D15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484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485</v>
      </c>
      <c r="C6" s="204" t="s">
        <v>5</v>
      </c>
      <c r="D6" s="204" t="s">
        <v>6</v>
      </c>
      <c r="E6" s="199" t="s">
        <v>486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6360</v>
      </c>
      <c r="C8" s="77">
        <v>535</v>
      </c>
      <c r="D8" s="77">
        <v>745</v>
      </c>
      <c r="E8" s="76">
        <v>5374</v>
      </c>
      <c r="F8" s="76">
        <v>776</v>
      </c>
      <c r="G8" s="75">
        <f t="shared" ref="G8:G15" si="0">B8+C8-D8</f>
        <v>6150</v>
      </c>
      <c r="H8" s="65">
        <f>E8+F8</f>
        <v>6150</v>
      </c>
      <c r="I8" s="74"/>
      <c r="J8" s="74"/>
    </row>
    <row r="9" spans="1:10" ht="15" x14ac:dyDescent="0.2">
      <c r="A9" s="78" t="s">
        <v>9</v>
      </c>
      <c r="B9" s="77">
        <v>3928</v>
      </c>
      <c r="C9" s="77">
        <v>191</v>
      </c>
      <c r="D9" s="77">
        <v>64</v>
      </c>
      <c r="E9" s="76">
        <v>1801</v>
      </c>
      <c r="F9" s="76">
        <v>2254</v>
      </c>
      <c r="G9" s="75">
        <f t="shared" si="0"/>
        <v>4055</v>
      </c>
      <c r="H9" s="65">
        <f t="shared" ref="H9:H15" si="1">E9+F9</f>
        <v>4055</v>
      </c>
      <c r="I9" s="74"/>
      <c r="J9" s="74"/>
    </row>
    <row r="10" spans="1:10" ht="15" x14ac:dyDescent="0.2">
      <c r="A10" s="78" t="s">
        <v>344</v>
      </c>
      <c r="B10" s="77">
        <v>3543</v>
      </c>
      <c r="C10" s="77">
        <v>121</v>
      </c>
      <c r="D10" s="77">
        <v>45</v>
      </c>
      <c r="E10" s="76">
        <v>1655</v>
      </c>
      <c r="F10" s="76">
        <v>1964</v>
      </c>
      <c r="G10" s="75">
        <f t="shared" si="0"/>
        <v>3619</v>
      </c>
      <c r="H10" s="65">
        <f t="shared" si="1"/>
        <v>3619</v>
      </c>
      <c r="I10" s="74"/>
      <c r="J10" s="74"/>
    </row>
    <row r="11" spans="1:10" ht="15" x14ac:dyDescent="0.2">
      <c r="A11" s="78" t="s">
        <v>376</v>
      </c>
      <c r="B11" s="77">
        <v>2249</v>
      </c>
      <c r="C11" s="77">
        <v>160</v>
      </c>
      <c r="D11" s="77">
        <v>176</v>
      </c>
      <c r="E11" s="76">
        <v>1618</v>
      </c>
      <c r="F11" s="76">
        <v>615</v>
      </c>
      <c r="G11" s="75">
        <f t="shared" si="0"/>
        <v>2233</v>
      </c>
      <c r="H11" s="65">
        <f t="shared" si="1"/>
        <v>2233</v>
      </c>
      <c r="I11" s="74"/>
      <c r="J11" s="74"/>
    </row>
    <row r="12" spans="1:10" ht="15" x14ac:dyDescent="0.2">
      <c r="A12" s="78" t="s">
        <v>286</v>
      </c>
      <c r="B12" s="77">
        <v>5970</v>
      </c>
      <c r="C12" s="77">
        <v>484</v>
      </c>
      <c r="D12" s="77">
        <v>315</v>
      </c>
      <c r="E12" s="76">
        <v>3152</v>
      </c>
      <c r="F12" s="76">
        <v>2987</v>
      </c>
      <c r="G12" s="75">
        <f t="shared" si="0"/>
        <v>6139</v>
      </c>
      <c r="H12" s="65">
        <f t="shared" si="1"/>
        <v>6139</v>
      </c>
      <c r="I12" s="74"/>
      <c r="J12" s="74"/>
    </row>
    <row r="13" spans="1:10" ht="15" x14ac:dyDescent="0.2">
      <c r="A13" s="78" t="s">
        <v>13</v>
      </c>
      <c r="B13" s="77">
        <v>1857</v>
      </c>
      <c r="C13" s="77">
        <v>107</v>
      </c>
      <c r="D13" s="77">
        <v>62</v>
      </c>
      <c r="E13" s="76">
        <v>876</v>
      </c>
      <c r="F13" s="76">
        <v>1026</v>
      </c>
      <c r="G13" s="75">
        <f>B13+C13-D13</f>
        <v>1902</v>
      </c>
      <c r="H13" s="65">
        <f t="shared" si="1"/>
        <v>1902</v>
      </c>
      <c r="I13" s="74"/>
      <c r="J13" s="74"/>
    </row>
    <row r="14" spans="1:10" ht="15" x14ac:dyDescent="0.2">
      <c r="A14" s="78" t="s">
        <v>14</v>
      </c>
      <c r="B14" s="77">
        <v>1687</v>
      </c>
      <c r="C14" s="77">
        <v>75</v>
      </c>
      <c r="D14" s="77">
        <v>72</v>
      </c>
      <c r="E14" s="76">
        <v>1284</v>
      </c>
      <c r="F14" s="76">
        <v>406</v>
      </c>
      <c r="G14" s="75">
        <f t="shared" si="0"/>
        <v>1690</v>
      </c>
      <c r="H14" s="65">
        <f t="shared" si="1"/>
        <v>1690</v>
      </c>
      <c r="I14" s="74"/>
      <c r="J14" s="74"/>
    </row>
    <row r="15" spans="1:10" ht="15" x14ac:dyDescent="0.2">
      <c r="A15" s="78" t="s">
        <v>452</v>
      </c>
      <c r="B15" s="77">
        <v>3902</v>
      </c>
      <c r="C15" s="77">
        <v>41</v>
      </c>
      <c r="D15" s="77">
        <v>273</v>
      </c>
      <c r="E15" s="76">
        <v>3670</v>
      </c>
      <c r="F15" s="76">
        <v>0</v>
      </c>
      <c r="G15" s="75">
        <f t="shared" si="0"/>
        <v>3670</v>
      </c>
      <c r="H15" s="65">
        <f t="shared" si="1"/>
        <v>3670</v>
      </c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29496</v>
      </c>
      <c r="C17" s="67">
        <f>SUM(C8:C15)</f>
        <v>1714</v>
      </c>
      <c r="D17" s="67">
        <f>SUM(D8:D15)</f>
        <v>1752</v>
      </c>
      <c r="E17" s="67">
        <f>SUM(E8:E15)</f>
        <v>19430</v>
      </c>
      <c r="F17" s="67">
        <f>SUM(F8:F15)</f>
        <v>10028</v>
      </c>
      <c r="G17" s="66">
        <f>B17+C17-D17</f>
        <v>29458</v>
      </c>
      <c r="H17" s="65"/>
    </row>
    <row r="18" spans="1:8" ht="15" customHeight="1" x14ac:dyDescent="0.2">
      <c r="A18" s="202" t="s">
        <v>477</v>
      </c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87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J44"/>
  <sheetViews>
    <sheetView zoomScaleNormal="100" workbookViewId="0">
      <selection activeCell="A18" sqref="A18:G18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3.5" thickBot="1" x14ac:dyDescent="0.25"/>
    <row r="2" spans="1:10" ht="15" x14ac:dyDescent="0.2">
      <c r="A2" s="187" t="s">
        <v>0</v>
      </c>
      <c r="B2" s="188"/>
      <c r="C2" s="188"/>
      <c r="D2" s="188"/>
      <c r="E2" s="189"/>
      <c r="F2" s="189"/>
      <c r="G2" s="190"/>
    </row>
    <row r="3" spans="1:10" ht="15" x14ac:dyDescent="0.2">
      <c r="A3" s="191" t="s">
        <v>1</v>
      </c>
      <c r="B3" s="192"/>
      <c r="C3" s="192"/>
      <c r="D3" s="192"/>
      <c r="E3" s="193"/>
      <c r="F3" s="193"/>
      <c r="G3" s="194"/>
    </row>
    <row r="4" spans="1:10" ht="15.75" thickBot="1" x14ac:dyDescent="0.25">
      <c r="A4" s="195" t="s">
        <v>487</v>
      </c>
      <c r="B4" s="196"/>
      <c r="C4" s="196"/>
      <c r="D4" s="196"/>
      <c r="E4" s="197"/>
      <c r="F4" s="197"/>
      <c r="G4" s="198"/>
    </row>
    <row r="5" spans="1:10" ht="13.9" customHeight="1" thickBot="1" x14ac:dyDescent="0.25"/>
    <row r="6" spans="1:10" ht="21" customHeight="1" x14ac:dyDescent="0.2">
      <c r="A6" s="206" t="s">
        <v>3</v>
      </c>
      <c r="B6" s="204" t="s">
        <v>488</v>
      </c>
      <c r="C6" s="204" t="s">
        <v>5</v>
      </c>
      <c r="D6" s="204" t="s">
        <v>6</v>
      </c>
      <c r="E6" s="199" t="s">
        <v>489</v>
      </c>
      <c r="F6" s="200"/>
      <c r="G6" s="201"/>
    </row>
    <row r="7" spans="1:10" ht="15" x14ac:dyDescent="0.2">
      <c r="A7" s="207"/>
      <c r="B7" s="205"/>
      <c r="C7" s="205"/>
      <c r="D7" s="205"/>
      <c r="E7" s="80" t="s">
        <v>413</v>
      </c>
      <c r="F7" s="80" t="s">
        <v>414</v>
      </c>
      <c r="G7" s="79" t="s">
        <v>415</v>
      </c>
    </row>
    <row r="8" spans="1:10" ht="15" x14ac:dyDescent="0.2">
      <c r="A8" s="78" t="s">
        <v>8</v>
      </c>
      <c r="B8" s="77">
        <v>6150</v>
      </c>
      <c r="C8" s="77">
        <v>507</v>
      </c>
      <c r="D8" s="77">
        <v>592</v>
      </c>
      <c r="E8" s="76">
        <v>5216</v>
      </c>
      <c r="F8" s="76">
        <v>5216</v>
      </c>
      <c r="G8" s="75">
        <v>849</v>
      </c>
      <c r="H8" s="65"/>
      <c r="I8" s="74"/>
      <c r="J8" s="74"/>
    </row>
    <row r="9" spans="1:10" ht="15" x14ac:dyDescent="0.2">
      <c r="A9" s="78" t="s">
        <v>9</v>
      </c>
      <c r="B9" s="77">
        <v>4055</v>
      </c>
      <c r="C9" s="77">
        <v>109</v>
      </c>
      <c r="D9" s="77">
        <v>67</v>
      </c>
      <c r="E9" s="76">
        <v>1814</v>
      </c>
      <c r="F9" s="76">
        <v>1814</v>
      </c>
      <c r="G9" s="75">
        <v>2283</v>
      </c>
      <c r="H9" s="65"/>
      <c r="I9" s="74"/>
      <c r="J9" s="74"/>
    </row>
    <row r="10" spans="1:10" ht="15" x14ac:dyDescent="0.2">
      <c r="A10" s="78" t="s">
        <v>344</v>
      </c>
      <c r="B10" s="77">
        <v>3619</v>
      </c>
      <c r="C10" s="77">
        <v>212</v>
      </c>
      <c r="D10" s="77">
        <v>115</v>
      </c>
      <c r="E10" s="76">
        <v>1743</v>
      </c>
      <c r="F10" s="76">
        <v>1743</v>
      </c>
      <c r="G10" s="75">
        <v>1973</v>
      </c>
      <c r="H10" s="65"/>
      <c r="I10" s="74"/>
      <c r="J10" s="74"/>
    </row>
    <row r="11" spans="1:10" ht="15" x14ac:dyDescent="0.2">
      <c r="A11" s="78" t="s">
        <v>376</v>
      </c>
      <c r="B11" s="77">
        <v>2235</v>
      </c>
      <c r="C11" s="77">
        <v>172</v>
      </c>
      <c r="D11" s="77">
        <v>93</v>
      </c>
      <c r="E11" s="76">
        <v>1697</v>
      </c>
      <c r="F11" s="76">
        <v>1697</v>
      </c>
      <c r="G11" s="75">
        <v>617</v>
      </c>
      <c r="H11" s="65"/>
      <c r="I11" s="74"/>
      <c r="J11" s="74"/>
    </row>
    <row r="12" spans="1:10" ht="15" x14ac:dyDescent="0.2">
      <c r="A12" s="78" t="s">
        <v>286</v>
      </c>
      <c r="B12" s="77">
        <v>6208</v>
      </c>
      <c r="C12" s="77">
        <v>483</v>
      </c>
      <c r="D12" s="77">
        <v>336</v>
      </c>
      <c r="E12" s="76">
        <v>3363</v>
      </c>
      <c r="F12" s="76">
        <v>3363</v>
      </c>
      <c r="G12" s="75">
        <v>2992</v>
      </c>
      <c r="H12" s="65"/>
      <c r="I12" s="74"/>
      <c r="J12" s="74"/>
    </row>
    <row r="13" spans="1:10" ht="15" x14ac:dyDescent="0.2">
      <c r="A13" s="78" t="s">
        <v>13</v>
      </c>
      <c r="B13" s="77">
        <v>1902</v>
      </c>
      <c r="C13" s="77">
        <v>145</v>
      </c>
      <c r="D13" s="77">
        <v>87</v>
      </c>
      <c r="E13" s="76">
        <v>926</v>
      </c>
      <c r="F13" s="76">
        <v>926</v>
      </c>
      <c r="G13" s="75">
        <v>1034</v>
      </c>
      <c r="H13" s="65"/>
      <c r="I13" s="74"/>
      <c r="J13" s="74"/>
    </row>
    <row r="14" spans="1:10" ht="15" x14ac:dyDescent="0.2">
      <c r="A14" s="78" t="s">
        <v>14</v>
      </c>
      <c r="B14" s="77">
        <v>1690</v>
      </c>
      <c r="C14" s="77">
        <v>75</v>
      </c>
      <c r="D14" s="77">
        <v>181</v>
      </c>
      <c r="E14" s="76">
        <v>1180</v>
      </c>
      <c r="F14" s="76">
        <v>1180</v>
      </c>
      <c r="G14" s="75">
        <v>404</v>
      </c>
      <c r="H14" s="65"/>
      <c r="I14" s="74"/>
      <c r="J14" s="74"/>
    </row>
    <row r="15" spans="1:10" ht="15" x14ac:dyDescent="0.2">
      <c r="A15" s="78" t="s">
        <v>452</v>
      </c>
      <c r="B15" s="77">
        <v>3674</v>
      </c>
      <c r="C15" s="77">
        <v>162</v>
      </c>
      <c r="D15" s="77">
        <v>479</v>
      </c>
      <c r="E15" s="76">
        <v>3335</v>
      </c>
      <c r="F15" s="76">
        <v>3335</v>
      </c>
      <c r="G15" s="75">
        <v>22</v>
      </c>
      <c r="H15" s="65"/>
      <c r="I15" s="74"/>
      <c r="J15" s="74"/>
    </row>
    <row r="16" spans="1:10" ht="15.75" thickBot="1" x14ac:dyDescent="0.25">
      <c r="A16" s="73"/>
      <c r="B16" s="71"/>
      <c r="C16" s="72"/>
      <c r="D16" s="71"/>
      <c r="E16" s="70"/>
      <c r="F16" s="70"/>
      <c r="G16" s="69"/>
      <c r="H16" s="65"/>
    </row>
    <row r="17" spans="1:8" ht="15.75" thickBot="1" x14ac:dyDescent="0.25">
      <c r="A17" s="68" t="s">
        <v>15</v>
      </c>
      <c r="B17" s="67">
        <f>SUM(B8:B15)</f>
        <v>29533</v>
      </c>
      <c r="C17" s="67">
        <f>SUM(C8:C15)</f>
        <v>1865</v>
      </c>
      <c r="D17" s="67">
        <f>SUM(D8:D15)</f>
        <v>1950</v>
      </c>
      <c r="E17" s="67">
        <f>SUM(E8:E15)</f>
        <v>19274</v>
      </c>
      <c r="F17" s="67">
        <f>SUM(F8:F15)</f>
        <v>19274</v>
      </c>
      <c r="G17" s="66">
        <f>B17+C17-D17</f>
        <v>29448</v>
      </c>
      <c r="H17" s="65"/>
    </row>
    <row r="18" spans="1:8" ht="15" customHeight="1" x14ac:dyDescent="0.2">
      <c r="A18" s="202" t="s">
        <v>477</v>
      </c>
      <c r="B18" s="203"/>
      <c r="C18" s="203"/>
      <c r="D18" s="203"/>
      <c r="E18" s="203"/>
      <c r="F18" s="203"/>
      <c r="G18" s="203"/>
    </row>
    <row r="19" spans="1:8" ht="19.899999999999999" customHeight="1" x14ac:dyDescent="0.2">
      <c r="A19" s="87" t="s">
        <v>16</v>
      </c>
    </row>
    <row r="44" ht="35.450000000000003" customHeight="1" x14ac:dyDescent="0.2"/>
  </sheetData>
  <mergeCells count="9">
    <mergeCell ref="A18:G18"/>
    <mergeCell ref="A2:G2"/>
    <mergeCell ref="A3:G3"/>
    <mergeCell ref="A4:G4"/>
    <mergeCell ref="A6:A7"/>
    <mergeCell ref="B6:B7"/>
    <mergeCell ref="C6:C7"/>
    <mergeCell ref="D6:D7"/>
    <mergeCell ref="E6:G6"/>
  </mergeCells>
  <pageMargins left="0.78740157499999996" right="0.78740157499999996" top="0.984251969" bottom="0.984251969" header="0.49212598499999999" footer="0.49212598499999999"/>
  <pageSetup scale="95" orientation="landscape" horizontalDpi="300" r:id="rId1"/>
  <headerFooter alignWithMargins="0"/>
  <rowBreaks count="1" manualBreakCount="1">
    <brk id="19" max="16383" man="1"/>
  </rowBreak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J43"/>
  <sheetViews>
    <sheetView workbookViewId="0">
      <selection activeCell="E14" sqref="E14:F14"/>
    </sheetView>
  </sheetViews>
  <sheetFormatPr defaultColWidth="9.140625" defaultRowHeight="12.75" x14ac:dyDescent="0.2"/>
  <cols>
    <col min="1" max="1" width="16.85546875" style="64" customWidth="1"/>
    <col min="2" max="2" width="16.42578125" style="64" customWidth="1"/>
    <col min="3" max="3" width="14.85546875" style="64" customWidth="1"/>
    <col min="4" max="6" width="20.42578125" style="64" customWidth="1"/>
    <col min="7" max="7" width="18.85546875" style="64" customWidth="1"/>
    <col min="8" max="16384" width="9.140625" style="64"/>
  </cols>
  <sheetData>
    <row r="1" spans="1:10" ht="15" x14ac:dyDescent="0.2">
      <c r="A1" s="187" t="s">
        <v>0</v>
      </c>
      <c r="B1" s="188"/>
      <c r="C1" s="188"/>
      <c r="D1" s="188"/>
      <c r="E1" s="189"/>
      <c r="F1" s="189"/>
      <c r="G1" s="190"/>
    </row>
    <row r="2" spans="1:10" ht="15" x14ac:dyDescent="0.2">
      <c r="A2" s="191" t="s">
        <v>1</v>
      </c>
      <c r="B2" s="192"/>
      <c r="C2" s="192"/>
      <c r="D2" s="192"/>
      <c r="E2" s="193"/>
      <c r="F2" s="193"/>
      <c r="G2" s="194"/>
    </row>
    <row r="3" spans="1:10" ht="15.75" thickBot="1" x14ac:dyDescent="0.25">
      <c r="A3" s="195" t="s">
        <v>490</v>
      </c>
      <c r="B3" s="196"/>
      <c r="C3" s="196"/>
      <c r="D3" s="196"/>
      <c r="E3" s="197"/>
      <c r="F3" s="197"/>
      <c r="G3" s="198"/>
    </row>
    <row r="4" spans="1:10" ht="13.9" customHeight="1" thickBot="1" x14ac:dyDescent="0.25"/>
    <row r="5" spans="1:10" ht="21" customHeight="1" x14ac:dyDescent="0.2">
      <c r="A5" s="206" t="s">
        <v>3</v>
      </c>
      <c r="B5" s="204" t="s">
        <v>491</v>
      </c>
      <c r="C5" s="204" t="s">
        <v>5</v>
      </c>
      <c r="D5" s="204" t="s">
        <v>6</v>
      </c>
      <c r="E5" s="199" t="s">
        <v>492</v>
      </c>
      <c r="F5" s="200"/>
      <c r="G5" s="201"/>
    </row>
    <row r="6" spans="1:10" ht="15" x14ac:dyDescent="0.2">
      <c r="A6" s="207"/>
      <c r="B6" s="205"/>
      <c r="C6" s="205"/>
      <c r="D6" s="205"/>
      <c r="E6" s="80" t="s">
        <v>413</v>
      </c>
      <c r="F6" s="80" t="s">
        <v>414</v>
      </c>
      <c r="G6" s="79" t="s">
        <v>415</v>
      </c>
    </row>
    <row r="7" spans="1:10" ht="15" x14ac:dyDescent="0.2">
      <c r="A7" s="78" t="s">
        <v>8</v>
      </c>
      <c r="B7" s="77">
        <v>6065</v>
      </c>
      <c r="C7" s="77">
        <v>260</v>
      </c>
      <c r="D7" s="77">
        <v>434</v>
      </c>
      <c r="E7" s="76">
        <v>5052</v>
      </c>
      <c r="F7" s="76">
        <v>839</v>
      </c>
      <c r="G7" s="75">
        <f>E7+F7</f>
        <v>5891</v>
      </c>
      <c r="H7" s="65">
        <f>B7+C7-D7</f>
        <v>5891</v>
      </c>
      <c r="I7" s="65"/>
      <c r="J7" s="74"/>
    </row>
    <row r="8" spans="1:10" ht="15" x14ac:dyDescent="0.2">
      <c r="A8" s="78" t="s">
        <v>9</v>
      </c>
      <c r="B8" s="77">
        <v>4097</v>
      </c>
      <c r="C8" s="77">
        <v>109</v>
      </c>
      <c r="D8" s="77">
        <v>90</v>
      </c>
      <c r="E8" s="76">
        <v>1778</v>
      </c>
      <c r="F8" s="76">
        <v>2338</v>
      </c>
      <c r="G8" s="75">
        <f t="shared" ref="G8:G14" si="0">E8+F8</f>
        <v>4116</v>
      </c>
      <c r="H8" s="65">
        <f t="shared" ref="H8:H14" si="1">B8+C8-D8</f>
        <v>4116</v>
      </c>
      <c r="I8" s="65"/>
      <c r="J8" s="74"/>
    </row>
    <row r="9" spans="1:10" ht="15" x14ac:dyDescent="0.2">
      <c r="A9" s="78" t="s">
        <v>344</v>
      </c>
      <c r="B9" s="77">
        <v>3716</v>
      </c>
      <c r="C9" s="77">
        <v>154</v>
      </c>
      <c r="D9" s="77">
        <v>162</v>
      </c>
      <c r="E9" s="76">
        <v>1735</v>
      </c>
      <c r="F9" s="76">
        <v>1973</v>
      </c>
      <c r="G9" s="75">
        <f t="shared" si="0"/>
        <v>3708</v>
      </c>
      <c r="H9" s="65">
        <f t="shared" si="1"/>
        <v>3708</v>
      </c>
      <c r="I9" s="65"/>
      <c r="J9" s="74"/>
    </row>
    <row r="10" spans="1:10" ht="15" x14ac:dyDescent="0.2">
      <c r="A10" s="78" t="s">
        <v>376</v>
      </c>
      <c r="B10" s="77">
        <v>2322</v>
      </c>
      <c r="C10" s="77">
        <v>191</v>
      </c>
      <c r="D10" s="77">
        <v>171</v>
      </c>
      <c r="E10" s="76">
        <v>1725</v>
      </c>
      <c r="F10" s="76">
        <v>617</v>
      </c>
      <c r="G10" s="75">
        <f t="shared" si="0"/>
        <v>2342</v>
      </c>
      <c r="H10" s="65">
        <f t="shared" si="1"/>
        <v>2342</v>
      </c>
      <c r="I10" s="65"/>
      <c r="J10" s="74"/>
    </row>
    <row r="11" spans="1:10" ht="15" x14ac:dyDescent="0.2">
      <c r="A11" s="78" t="s">
        <v>286</v>
      </c>
      <c r="B11" s="77">
        <v>6401</v>
      </c>
      <c r="C11" s="77">
        <v>558</v>
      </c>
      <c r="D11" s="77">
        <v>357</v>
      </c>
      <c r="E11" s="76">
        <v>3608</v>
      </c>
      <c r="F11" s="76">
        <v>2994</v>
      </c>
      <c r="G11" s="75">
        <f t="shared" si="0"/>
        <v>6602</v>
      </c>
      <c r="H11" s="65">
        <f t="shared" si="1"/>
        <v>6602</v>
      </c>
      <c r="I11" s="65"/>
      <c r="J11" s="74"/>
    </row>
    <row r="12" spans="1:10" ht="15" x14ac:dyDescent="0.2">
      <c r="A12" s="78" t="s">
        <v>13</v>
      </c>
      <c r="B12" s="77">
        <v>1960</v>
      </c>
      <c r="C12" s="77">
        <v>84</v>
      </c>
      <c r="D12" s="77">
        <v>31</v>
      </c>
      <c r="E12" s="76">
        <v>980</v>
      </c>
      <c r="F12" s="76">
        <v>1033</v>
      </c>
      <c r="G12" s="75">
        <f t="shared" si="0"/>
        <v>2013</v>
      </c>
      <c r="H12" s="65">
        <f t="shared" si="1"/>
        <v>2013</v>
      </c>
      <c r="I12" s="65"/>
      <c r="J12" s="74"/>
    </row>
    <row r="13" spans="1:10" ht="15" x14ac:dyDescent="0.2">
      <c r="A13" s="78" t="s">
        <v>14</v>
      </c>
      <c r="B13" s="77">
        <v>1588</v>
      </c>
      <c r="C13" s="77">
        <v>136</v>
      </c>
      <c r="D13" s="77">
        <v>12</v>
      </c>
      <c r="E13" s="76">
        <v>1304</v>
      </c>
      <c r="F13" s="76">
        <v>408</v>
      </c>
      <c r="G13" s="75">
        <f t="shared" si="0"/>
        <v>1712</v>
      </c>
      <c r="H13" s="65">
        <f t="shared" si="1"/>
        <v>1712</v>
      </c>
      <c r="I13" s="65"/>
      <c r="J13" s="74"/>
    </row>
    <row r="14" spans="1:10" ht="15" x14ac:dyDescent="0.2">
      <c r="A14" s="78" t="s">
        <v>220</v>
      </c>
      <c r="B14" s="77">
        <v>3358</v>
      </c>
      <c r="C14" s="77">
        <v>176</v>
      </c>
      <c r="D14" s="77">
        <v>278</v>
      </c>
      <c r="E14" s="76">
        <v>3234</v>
      </c>
      <c r="F14" s="76">
        <v>22</v>
      </c>
      <c r="G14" s="75">
        <f t="shared" si="0"/>
        <v>3256</v>
      </c>
      <c r="H14" s="65">
        <f t="shared" si="1"/>
        <v>3256</v>
      </c>
      <c r="I14" s="65"/>
      <c r="J14" s="74"/>
    </row>
    <row r="15" spans="1:10" ht="15.75" thickBot="1" x14ac:dyDescent="0.25">
      <c r="A15" s="73"/>
      <c r="B15" s="71"/>
      <c r="C15" s="72"/>
      <c r="D15" s="71"/>
      <c r="E15" s="70"/>
      <c r="F15" s="70"/>
      <c r="G15" s="69"/>
      <c r="H15" s="65"/>
    </row>
    <row r="16" spans="1:10" ht="15.75" thickBot="1" x14ac:dyDescent="0.25">
      <c r="A16" s="68" t="s">
        <v>15</v>
      </c>
      <c r="B16" s="67">
        <f>SUM(B7:B14)</f>
        <v>29507</v>
      </c>
      <c r="C16" s="67">
        <f>SUM(C7:C14)</f>
        <v>1668</v>
      </c>
      <c r="D16" s="67">
        <f>SUM(D7:D14)</f>
        <v>1535</v>
      </c>
      <c r="E16" s="67">
        <f>SUM(E7:E14)</f>
        <v>19416</v>
      </c>
      <c r="F16" s="67">
        <f>SUM(F7:F14)</f>
        <v>10224</v>
      </c>
      <c r="G16" s="66">
        <f>B16+C16-D16</f>
        <v>29640</v>
      </c>
      <c r="H16" s="65"/>
      <c r="I16" s="88"/>
    </row>
    <row r="17" spans="1:7" ht="15" customHeight="1" x14ac:dyDescent="0.2">
      <c r="A17" s="202"/>
      <c r="B17" s="203"/>
      <c r="C17" s="203"/>
      <c r="D17" s="203"/>
      <c r="E17" s="203"/>
      <c r="F17" s="203"/>
      <c r="G17" s="203"/>
    </row>
    <row r="18" spans="1:7" ht="19.899999999999999" customHeight="1" x14ac:dyDescent="0.2">
      <c r="A18" s="87" t="s">
        <v>16</v>
      </c>
    </row>
    <row r="43" ht="35.450000000000003" customHeight="1" x14ac:dyDescent="0.2"/>
  </sheetData>
  <mergeCells count="9">
    <mergeCell ref="A17:G17"/>
    <mergeCell ref="A1:G1"/>
    <mergeCell ref="A2:G2"/>
    <mergeCell ref="A3:G3"/>
    <mergeCell ref="A5:A6"/>
    <mergeCell ref="B5:B6"/>
    <mergeCell ref="C5:C6"/>
    <mergeCell ref="D5:D6"/>
    <mergeCell ref="E5:G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J54"/>
  <sheetViews>
    <sheetView zoomScaleNormal="100" zoomScaleSheetLayoutView="100" workbookViewId="0">
      <selection activeCell="A3" sqref="A3:G3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16384" width="9.140625" style="89"/>
  </cols>
  <sheetData>
    <row r="1" spans="1:10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10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10" ht="35.25" customHeight="1" x14ac:dyDescent="0.2">
      <c r="A3" s="212" t="s">
        <v>493</v>
      </c>
      <c r="B3" s="211"/>
      <c r="C3" s="211"/>
      <c r="D3" s="211"/>
      <c r="E3" s="211"/>
      <c r="F3" s="211"/>
      <c r="G3" s="211"/>
    </row>
    <row r="4" spans="1:10" ht="13.9" customHeight="1" thickBot="1" x14ac:dyDescent="0.25"/>
    <row r="5" spans="1:10" ht="36" customHeight="1" x14ac:dyDescent="0.2">
      <c r="A5" s="216" t="s">
        <v>3</v>
      </c>
      <c r="B5" s="213" t="s">
        <v>494</v>
      </c>
      <c r="C5" s="214" t="s">
        <v>5</v>
      </c>
      <c r="D5" s="213" t="s">
        <v>495</v>
      </c>
      <c r="E5" s="213" t="s">
        <v>496</v>
      </c>
      <c r="F5" s="214"/>
      <c r="G5" s="215"/>
    </row>
    <row r="6" spans="1:10" ht="15" customHeight="1" x14ac:dyDescent="0.2">
      <c r="A6" s="217"/>
      <c r="B6" s="218"/>
      <c r="C6" s="219"/>
      <c r="D6" s="218"/>
      <c r="E6" s="103" t="s">
        <v>497</v>
      </c>
      <c r="F6" s="103" t="s">
        <v>498</v>
      </c>
      <c r="G6" s="104" t="s">
        <v>15</v>
      </c>
    </row>
    <row r="7" spans="1:10" ht="15" x14ac:dyDescent="0.2">
      <c r="A7" s="105" t="s">
        <v>8</v>
      </c>
      <c r="B7" s="106">
        <f>'JAN17'!B8</f>
        <v>6010</v>
      </c>
      <c r="C7" s="106">
        <f>SUM('JAN17'!C8,'FEV17'!C8,'MAR17'!C8,'ABR17'!C8,'MAI17'!C8,'JUN17'!C7)</f>
        <v>2224</v>
      </c>
      <c r="D7" s="106">
        <f>SUM('JAN17'!D8,'FEV17'!D8,'MAR17'!D8,'ABR17'!D8,'MAI17'!D8,'JUN17'!D7)</f>
        <v>2343</v>
      </c>
      <c r="E7" s="106">
        <f>'JUN17'!E7</f>
        <v>5052</v>
      </c>
      <c r="F7" s="106">
        <f>'JUN17'!F7</f>
        <v>839</v>
      </c>
      <c r="G7" s="107">
        <f>'JUN17'!G7</f>
        <v>5891</v>
      </c>
      <c r="H7" s="108"/>
      <c r="I7" s="109"/>
      <c r="J7" s="109"/>
    </row>
    <row r="8" spans="1:10" ht="15" x14ac:dyDescent="0.2">
      <c r="A8" s="105" t="s">
        <v>9</v>
      </c>
      <c r="B8" s="106">
        <f>'JAN17'!B9</f>
        <v>3804</v>
      </c>
      <c r="C8" s="106">
        <f>SUM('JAN17'!C9,'FEV17'!C9,'MAR17'!C9,'ABR17'!C9,'MAI17'!C9,'JUN17'!C8)</f>
        <v>627</v>
      </c>
      <c r="D8" s="106">
        <f>SUM('JAN17'!D9,'FEV17'!D9,'MAR17'!D9,'ABR17'!D9,'MAI17'!D9,'JUN17'!D8)</f>
        <v>315</v>
      </c>
      <c r="E8" s="106">
        <f>'JUN17'!E8</f>
        <v>1778</v>
      </c>
      <c r="F8" s="106">
        <f>'JUN17'!F8</f>
        <v>2338</v>
      </c>
      <c r="G8" s="107">
        <f>'JUN17'!G8</f>
        <v>4116</v>
      </c>
      <c r="H8" s="108"/>
      <c r="I8" s="109"/>
      <c r="J8" s="109"/>
    </row>
    <row r="9" spans="1:10" ht="15" x14ac:dyDescent="0.2">
      <c r="A9" s="105" t="s">
        <v>344</v>
      </c>
      <c r="B9" s="106">
        <f>'JAN17'!B10</f>
        <v>3456</v>
      </c>
      <c r="C9" s="106">
        <f>SUM('JAN17'!C10,'FEV17'!C10,'MAR17'!C10,'ABR17'!C10,'MAI17'!C10,'JUN17'!C9)</f>
        <v>865</v>
      </c>
      <c r="D9" s="106">
        <f>SUM('JAN17'!D10,'FEV17'!D10,'MAR17'!D10,'ABR17'!D10,'MAI17'!D10,'JUN17'!D9)</f>
        <v>613</v>
      </c>
      <c r="E9" s="106">
        <f>'JUN17'!E9</f>
        <v>1735</v>
      </c>
      <c r="F9" s="106">
        <f>'JUN17'!F9</f>
        <v>1973</v>
      </c>
      <c r="G9" s="107">
        <f>'JUN17'!G9</f>
        <v>3708</v>
      </c>
      <c r="H9" s="108"/>
      <c r="I9" s="109"/>
      <c r="J9" s="109"/>
    </row>
    <row r="10" spans="1:10" ht="15" x14ac:dyDescent="0.2">
      <c r="A10" s="105" t="s">
        <v>376</v>
      </c>
      <c r="B10" s="106">
        <f>'JAN17'!B11</f>
        <v>2010</v>
      </c>
      <c r="C10" s="106">
        <f>SUM('JAN17'!C11,'FEV17'!C11,'MAR17'!C11,'ABR17'!C11,'MAI17'!C11,'JUN17'!C10)</f>
        <v>854</v>
      </c>
      <c r="D10" s="106">
        <f>SUM('JAN17'!D11,'FEV17'!D11,'MAR17'!D11,'ABR17'!D11,'MAI17'!D11,'JUN17'!D10)</f>
        <v>532</v>
      </c>
      <c r="E10" s="106">
        <f>'JUN17'!E10</f>
        <v>1725</v>
      </c>
      <c r="F10" s="106">
        <f>'JUN17'!F10</f>
        <v>617</v>
      </c>
      <c r="G10" s="107">
        <f>'JUN17'!G10</f>
        <v>2342</v>
      </c>
      <c r="H10" s="108"/>
      <c r="I10" s="109"/>
      <c r="J10" s="109"/>
    </row>
    <row r="11" spans="1:10" ht="15" x14ac:dyDescent="0.2">
      <c r="A11" s="105" t="s">
        <v>286</v>
      </c>
      <c r="B11" s="106">
        <f>'JAN17'!B12</f>
        <v>6038</v>
      </c>
      <c r="C11" s="106">
        <f>SUM('JAN17'!C12,'FEV17'!C12,'MAR17'!C12,'ABR17'!C12,'MAI17'!C12,'JUN17'!C11)</f>
        <v>2208</v>
      </c>
      <c r="D11" s="106">
        <f>SUM('JAN17'!D12,'FEV17'!D12,'MAR17'!D12,'ABR17'!D12,'MAI17'!D12,'JUN17'!D11)</f>
        <v>1759</v>
      </c>
      <c r="E11" s="106">
        <f>'JUN17'!E11</f>
        <v>3608</v>
      </c>
      <c r="F11" s="106">
        <f>'JUN17'!F11</f>
        <v>2994</v>
      </c>
      <c r="G11" s="107">
        <f>'JUN17'!G11</f>
        <v>6602</v>
      </c>
      <c r="H11" s="108"/>
      <c r="I11" s="109"/>
      <c r="J11" s="109"/>
    </row>
    <row r="12" spans="1:10" ht="15" x14ac:dyDescent="0.2">
      <c r="A12" s="105" t="s">
        <v>416</v>
      </c>
      <c r="B12" s="106">
        <f>'JAN17'!B13</f>
        <v>1601</v>
      </c>
      <c r="C12" s="106">
        <f>SUM('JAN17'!C13,'FEV17'!C13,'MAR17'!C13,'ABR17'!C13,'MAI17'!C13,'JUN17'!C12)</f>
        <v>814</v>
      </c>
      <c r="D12" s="106">
        <f>SUM('JAN17'!D13,'FEV17'!D13,'MAR17'!D13,'ABR17'!D13,'MAI17'!D13,'JUN17'!D12)</f>
        <v>402</v>
      </c>
      <c r="E12" s="106">
        <f>'JUN17'!E12</f>
        <v>980</v>
      </c>
      <c r="F12" s="106">
        <f>'JUN17'!F12</f>
        <v>1033</v>
      </c>
      <c r="G12" s="107">
        <f>'JUN17'!G12</f>
        <v>2013</v>
      </c>
      <c r="H12" s="108"/>
      <c r="I12" s="108"/>
      <c r="J12" s="109"/>
    </row>
    <row r="13" spans="1:10" ht="15" x14ac:dyDescent="0.2">
      <c r="A13" s="105" t="s">
        <v>14</v>
      </c>
      <c r="B13" s="106">
        <f>'JAN17'!B14</f>
        <v>1775</v>
      </c>
      <c r="C13" s="106">
        <f>SUM('JAN17'!C14,'FEV17'!C14,'MAR17'!C14,'ABR17'!C14,'MAI17'!C14,'JUN17'!C13)</f>
        <v>406</v>
      </c>
      <c r="D13" s="106">
        <f>SUM('JAN17'!D14,'FEV17'!D14,'MAR17'!D14,'ABR17'!D14,'MAI17'!D14,'JUN17'!D13)</f>
        <v>473</v>
      </c>
      <c r="E13" s="106">
        <f>'JUN17'!E13</f>
        <v>1304</v>
      </c>
      <c r="F13" s="106">
        <f>'JUN17'!F13</f>
        <v>408</v>
      </c>
      <c r="G13" s="107">
        <f>'JUN17'!G13</f>
        <v>1712</v>
      </c>
      <c r="H13" s="108"/>
      <c r="I13" s="109"/>
      <c r="J13" s="109"/>
    </row>
    <row r="14" spans="1:10" ht="15.75" thickBot="1" x14ac:dyDescent="0.25">
      <c r="A14" s="110" t="s">
        <v>452</v>
      </c>
      <c r="B14" s="111">
        <f>'JAN17'!B15</f>
        <v>3877</v>
      </c>
      <c r="C14" s="111">
        <f>SUM('JAN17'!C15,'FEV17'!C15,'MAR17'!C15,'ABR17'!C15,'MAI17'!C15,'JUN17'!C14)</f>
        <v>897</v>
      </c>
      <c r="D14" s="111">
        <f>SUM('JAN17'!D15,'FEV17'!D15,'MAR17'!D15,'ABR17'!D15,'MAI17'!D15,'JUN17'!D14)</f>
        <v>1472</v>
      </c>
      <c r="E14" s="111">
        <f>'JUN17'!E14</f>
        <v>3234</v>
      </c>
      <c r="F14" s="111">
        <f>'JUN17'!F14</f>
        <v>22</v>
      </c>
      <c r="G14" s="112">
        <f>'JUN17'!G14</f>
        <v>3256</v>
      </c>
      <c r="H14" s="108"/>
      <c r="I14" s="108"/>
      <c r="J14" s="109"/>
    </row>
    <row r="15" spans="1:10" ht="26.25" customHeight="1" thickBot="1" x14ac:dyDescent="0.25">
      <c r="A15" s="113" t="s">
        <v>15</v>
      </c>
      <c r="B15" s="114">
        <f t="shared" ref="B15:G15" si="0">SUM(B7:B14)</f>
        <v>28571</v>
      </c>
      <c r="C15" s="114">
        <f t="shared" si="0"/>
        <v>8895</v>
      </c>
      <c r="D15" s="114">
        <f t="shared" si="0"/>
        <v>7909</v>
      </c>
      <c r="E15" s="114">
        <f t="shared" si="0"/>
        <v>19416</v>
      </c>
      <c r="F15" s="114">
        <f t="shared" si="0"/>
        <v>10224</v>
      </c>
      <c r="G15" s="115">
        <f t="shared" si="0"/>
        <v>29640</v>
      </c>
      <c r="H15" s="108">
        <f>B15+C15-D15</f>
        <v>29557</v>
      </c>
      <c r="I15" s="120">
        <f>G15-H15</f>
        <v>83</v>
      </c>
    </row>
    <row r="16" spans="1:10" ht="15" x14ac:dyDescent="0.2">
      <c r="A16" s="208" t="s">
        <v>477</v>
      </c>
      <c r="B16" s="209"/>
      <c r="C16" s="209"/>
      <c r="D16" s="209"/>
      <c r="E16" s="209"/>
      <c r="F16" s="209"/>
      <c r="G16" s="209"/>
      <c r="H16" s="108"/>
    </row>
    <row r="17" spans="1:1" ht="15" customHeight="1" x14ac:dyDescent="0.2">
      <c r="A17" s="101" t="s">
        <v>499</v>
      </c>
    </row>
    <row r="42" ht="35.450000000000003" customHeight="1" x14ac:dyDescent="0.2"/>
    <row r="53" spans="1:7" ht="13.5" thickBot="1" x14ac:dyDescent="0.25">
      <c r="A53" s="116"/>
      <c r="B53" s="116"/>
      <c r="C53" s="116"/>
      <c r="D53" s="116"/>
      <c r="E53" s="116"/>
      <c r="F53" s="116"/>
      <c r="G53" s="116"/>
    </row>
    <row r="54" spans="1:7" ht="13.5" thickTop="1" x14ac:dyDescent="0.2"/>
  </sheetData>
  <mergeCells count="9">
    <mergeCell ref="A16:G16"/>
    <mergeCell ref="A1:G1"/>
    <mergeCell ref="A2:G2"/>
    <mergeCell ref="A3:G3"/>
    <mergeCell ref="E5:G5"/>
    <mergeCell ref="A5:A6"/>
    <mergeCell ref="B5:B6"/>
    <mergeCell ref="C5:C6"/>
    <mergeCell ref="D5:D6"/>
  </mergeCells>
  <printOptions horizontalCentered="1" verticalCentered="1"/>
  <pageMargins left="0.23622047244094491" right="0.23622047244094491" top="0.39370078740157483" bottom="0.19685039370078741" header="0.31496062992125984" footer="0.31496062992125984"/>
  <pageSetup paperSize="9" orientation="portrait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H52"/>
  <sheetViews>
    <sheetView zoomScaleNormal="100" zoomScaleSheetLayoutView="100" workbookViewId="0">
      <selection activeCell="B14" sqref="B14"/>
    </sheetView>
  </sheetViews>
  <sheetFormatPr defaultColWidth="9.140625" defaultRowHeight="12.75" x14ac:dyDescent="0.2"/>
  <cols>
    <col min="1" max="1" width="15.28515625" style="64" customWidth="1"/>
    <col min="2" max="4" width="14.85546875" style="64" customWidth="1"/>
    <col min="5" max="7" width="17.140625" style="64" customWidth="1"/>
    <col min="8" max="16384" width="9.140625" style="64"/>
  </cols>
  <sheetData>
    <row r="1" spans="1:8" ht="15" x14ac:dyDescent="0.2">
      <c r="A1" s="187" t="s">
        <v>0</v>
      </c>
      <c r="B1" s="188"/>
      <c r="C1" s="188"/>
      <c r="D1" s="188"/>
      <c r="E1" s="189"/>
      <c r="F1" s="189"/>
      <c r="G1" s="190"/>
    </row>
    <row r="2" spans="1:8" ht="15" x14ac:dyDescent="0.2">
      <c r="A2" s="191" t="s">
        <v>1</v>
      </c>
      <c r="B2" s="192"/>
      <c r="C2" s="192"/>
      <c r="D2" s="192"/>
      <c r="E2" s="193"/>
      <c r="F2" s="193"/>
      <c r="G2" s="194"/>
    </row>
    <row r="3" spans="1:8" ht="15.75" thickBot="1" x14ac:dyDescent="0.25">
      <c r="A3" s="195" t="s">
        <v>500</v>
      </c>
      <c r="B3" s="196"/>
      <c r="C3" s="196"/>
      <c r="D3" s="196"/>
      <c r="E3" s="197"/>
      <c r="F3" s="197"/>
      <c r="G3" s="198"/>
    </row>
    <row r="4" spans="1:8" ht="13.9" customHeight="1" thickBot="1" x14ac:dyDescent="0.25"/>
    <row r="5" spans="1:8" ht="21" customHeight="1" x14ac:dyDescent="0.2">
      <c r="A5" s="206" t="s">
        <v>3</v>
      </c>
      <c r="B5" s="204" t="s">
        <v>501</v>
      </c>
      <c r="C5" s="204" t="s">
        <v>5</v>
      </c>
      <c r="D5" s="220" t="s">
        <v>6</v>
      </c>
      <c r="E5" s="199" t="s">
        <v>502</v>
      </c>
      <c r="F5" s="200"/>
      <c r="G5" s="201"/>
    </row>
    <row r="6" spans="1:8" ht="15" x14ac:dyDescent="0.2">
      <c r="A6" s="207"/>
      <c r="B6" s="205"/>
      <c r="C6" s="205"/>
      <c r="D6" s="221"/>
      <c r="E6" s="80" t="s">
        <v>413</v>
      </c>
      <c r="F6" s="80" t="s">
        <v>414</v>
      </c>
      <c r="G6" s="79" t="s">
        <v>415</v>
      </c>
    </row>
    <row r="7" spans="1:8" ht="15" x14ac:dyDescent="0.2">
      <c r="A7" s="78" t="s">
        <v>8</v>
      </c>
      <c r="B7" s="77">
        <v>5891</v>
      </c>
      <c r="C7" s="77">
        <v>336</v>
      </c>
      <c r="D7" s="77">
        <v>551</v>
      </c>
      <c r="E7" s="76">
        <v>4833</v>
      </c>
      <c r="F7" s="77">
        <v>843</v>
      </c>
      <c r="G7" s="75">
        <f>E7+F7</f>
        <v>5676</v>
      </c>
      <c r="H7" s="117">
        <f>B7+C7-D7</f>
        <v>5676</v>
      </c>
    </row>
    <row r="8" spans="1:8" ht="15" x14ac:dyDescent="0.2">
      <c r="A8" s="78" t="s">
        <v>9</v>
      </c>
      <c r="B8" s="77">
        <v>4116</v>
      </c>
      <c r="C8" s="77">
        <v>115</v>
      </c>
      <c r="D8" s="77">
        <v>105</v>
      </c>
      <c r="E8" s="76">
        <v>1775</v>
      </c>
      <c r="F8" s="77">
        <v>2351</v>
      </c>
      <c r="G8" s="75">
        <f t="shared" ref="G8:G14" si="0">E8+F8</f>
        <v>4126</v>
      </c>
      <c r="H8" s="117">
        <f t="shared" ref="H8:H14" si="1">B8+C8-D8</f>
        <v>4126</v>
      </c>
    </row>
    <row r="9" spans="1:8" ht="15" x14ac:dyDescent="0.2">
      <c r="A9" s="78" t="s">
        <v>344</v>
      </c>
      <c r="B9" s="77">
        <v>3708</v>
      </c>
      <c r="C9" s="77">
        <v>135</v>
      </c>
      <c r="D9" s="77">
        <v>82</v>
      </c>
      <c r="E9" s="76">
        <v>1778</v>
      </c>
      <c r="F9" s="77">
        <v>1983</v>
      </c>
      <c r="G9" s="75">
        <f t="shared" si="0"/>
        <v>3761</v>
      </c>
      <c r="H9" s="117">
        <f t="shared" si="1"/>
        <v>3761</v>
      </c>
    </row>
    <row r="10" spans="1:8" ht="15" x14ac:dyDescent="0.2">
      <c r="A10" s="78" t="s">
        <v>376</v>
      </c>
      <c r="B10" s="77">
        <v>2342</v>
      </c>
      <c r="C10" s="77">
        <v>192</v>
      </c>
      <c r="D10" s="77">
        <v>83</v>
      </c>
      <c r="E10" s="76">
        <v>1834</v>
      </c>
      <c r="F10" s="77">
        <v>617</v>
      </c>
      <c r="G10" s="75">
        <f t="shared" si="0"/>
        <v>2451</v>
      </c>
      <c r="H10" s="117">
        <f t="shared" si="1"/>
        <v>2451</v>
      </c>
    </row>
    <row r="11" spans="1:8" ht="15" x14ac:dyDescent="0.2">
      <c r="A11" s="78" t="s">
        <v>286</v>
      </c>
      <c r="B11" s="77">
        <v>6602</v>
      </c>
      <c r="C11" s="77">
        <v>720</v>
      </c>
      <c r="D11" s="77">
        <v>576</v>
      </c>
      <c r="E11" s="76">
        <v>3743</v>
      </c>
      <c r="F11" s="77">
        <v>3003</v>
      </c>
      <c r="G11" s="75">
        <f t="shared" si="0"/>
        <v>6746</v>
      </c>
      <c r="H11" s="117">
        <f t="shared" si="1"/>
        <v>6746</v>
      </c>
    </row>
    <row r="12" spans="1:8" ht="15" x14ac:dyDescent="0.2">
      <c r="A12" s="78" t="s">
        <v>13</v>
      </c>
      <c r="B12" s="77">
        <v>2013</v>
      </c>
      <c r="C12" s="77">
        <v>86</v>
      </c>
      <c r="D12" s="77">
        <v>150</v>
      </c>
      <c r="E12" s="76">
        <v>911</v>
      </c>
      <c r="F12" s="77">
        <v>1038</v>
      </c>
      <c r="G12" s="75">
        <f t="shared" si="0"/>
        <v>1949</v>
      </c>
      <c r="H12" s="117">
        <f t="shared" si="1"/>
        <v>1949</v>
      </c>
    </row>
    <row r="13" spans="1:8" ht="15" x14ac:dyDescent="0.2">
      <c r="A13" s="78" t="s">
        <v>14</v>
      </c>
      <c r="B13" s="77">
        <v>1712</v>
      </c>
      <c r="C13" s="77">
        <v>13</v>
      </c>
      <c r="D13" s="77">
        <v>79</v>
      </c>
      <c r="E13" s="76">
        <v>1239</v>
      </c>
      <c r="F13" s="77">
        <v>407</v>
      </c>
      <c r="G13" s="75">
        <f t="shared" si="0"/>
        <v>1646</v>
      </c>
      <c r="H13" s="117">
        <f t="shared" si="1"/>
        <v>1646</v>
      </c>
    </row>
    <row r="14" spans="1:8" ht="15" x14ac:dyDescent="0.2">
      <c r="A14" s="78" t="s">
        <v>220</v>
      </c>
      <c r="B14" s="77">
        <v>3256</v>
      </c>
      <c r="C14" s="77">
        <v>53</v>
      </c>
      <c r="D14" s="77">
        <v>214</v>
      </c>
      <c r="E14" s="76">
        <v>3052</v>
      </c>
      <c r="F14" s="77">
        <v>43</v>
      </c>
      <c r="G14" s="75">
        <f t="shared" si="0"/>
        <v>3095</v>
      </c>
      <c r="H14" s="117">
        <f t="shared" si="1"/>
        <v>3095</v>
      </c>
    </row>
    <row r="15" spans="1:8" ht="15.75" thickBot="1" x14ac:dyDescent="0.25">
      <c r="A15" s="73"/>
      <c r="B15" s="71"/>
      <c r="C15" s="72"/>
      <c r="D15" s="71"/>
      <c r="E15" s="70"/>
      <c r="F15" s="70"/>
      <c r="G15" s="69"/>
      <c r="H15" s="88">
        <f>SUM(H7:H14)</f>
        <v>29450</v>
      </c>
    </row>
    <row r="16" spans="1:8" ht="15.75" thickBot="1" x14ac:dyDescent="0.25">
      <c r="A16" s="68" t="s">
        <v>15</v>
      </c>
      <c r="B16" s="67">
        <f t="shared" ref="B16:G16" si="2">SUM(B7:B14)</f>
        <v>29640</v>
      </c>
      <c r="C16" s="67">
        <f t="shared" si="2"/>
        <v>1650</v>
      </c>
      <c r="D16" s="67">
        <f t="shared" si="2"/>
        <v>1840</v>
      </c>
      <c r="E16" s="67">
        <f t="shared" si="2"/>
        <v>19165</v>
      </c>
      <c r="F16" s="67">
        <f t="shared" si="2"/>
        <v>10285</v>
      </c>
      <c r="G16" s="66">
        <f t="shared" si="2"/>
        <v>29450</v>
      </c>
    </row>
    <row r="17" spans="1:7" ht="15" customHeight="1" x14ac:dyDescent="0.2">
      <c r="A17" s="202"/>
      <c r="B17" s="203"/>
      <c r="C17" s="203"/>
      <c r="D17" s="203"/>
      <c r="E17" s="203"/>
      <c r="F17" s="203"/>
      <c r="G17" s="203"/>
    </row>
    <row r="18" spans="1:7" ht="19.899999999999999" customHeight="1" x14ac:dyDescent="0.2">
      <c r="A18" s="87" t="s">
        <v>503</v>
      </c>
    </row>
    <row r="43" ht="35.450000000000003" customHeight="1" x14ac:dyDescent="0.2"/>
    <row r="52" ht="13.5" customHeight="1" x14ac:dyDescent="0.2"/>
  </sheetData>
  <mergeCells count="9">
    <mergeCell ref="A17:G17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54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55</v>
      </c>
      <c r="D6" s="8" t="s">
        <v>5</v>
      </c>
      <c r="E6" s="8" t="s">
        <v>6</v>
      </c>
      <c r="F6" s="14" t="s">
        <v>56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76</v>
      </c>
      <c r="D8" s="1">
        <v>93</v>
      </c>
      <c r="E8" s="1">
        <v>88</v>
      </c>
      <c r="F8" s="3">
        <f t="shared" ref="F8:F14" si="0">C8+D8-E8</f>
        <v>81</v>
      </c>
    </row>
    <row r="9" spans="2:6" ht="15" x14ac:dyDescent="0.2">
      <c r="B9" s="2" t="s">
        <v>9</v>
      </c>
      <c r="C9" s="1">
        <v>701</v>
      </c>
      <c r="D9" s="1">
        <v>15</v>
      </c>
      <c r="E9" s="1">
        <v>11</v>
      </c>
      <c r="F9" s="3">
        <f t="shared" si="0"/>
        <v>705</v>
      </c>
    </row>
    <row r="10" spans="2:6" ht="15" x14ac:dyDescent="0.2">
      <c r="B10" s="2" t="s">
        <v>10</v>
      </c>
      <c r="C10" s="1">
        <v>575</v>
      </c>
      <c r="D10" s="1">
        <v>55</v>
      </c>
      <c r="E10" s="1">
        <v>25</v>
      </c>
      <c r="F10" s="3">
        <f t="shared" si="0"/>
        <v>605</v>
      </c>
    </row>
    <row r="11" spans="2:6" ht="15" x14ac:dyDescent="0.2">
      <c r="B11" s="2" t="s">
        <v>11</v>
      </c>
      <c r="C11" s="1">
        <v>341</v>
      </c>
      <c r="D11" s="1">
        <v>101</v>
      </c>
      <c r="E11" s="1">
        <v>158</v>
      </c>
      <c r="F11" s="3">
        <f t="shared" si="0"/>
        <v>284</v>
      </c>
    </row>
    <row r="12" spans="2:6" ht="15" x14ac:dyDescent="0.2">
      <c r="B12" s="2" t="s">
        <v>35</v>
      </c>
      <c r="C12" s="1">
        <v>362</v>
      </c>
      <c r="D12" s="1">
        <v>222</v>
      </c>
      <c r="E12" s="1">
        <v>189</v>
      </c>
      <c r="F12" s="3">
        <f t="shared" si="0"/>
        <v>395</v>
      </c>
    </row>
    <row r="13" spans="2:6" ht="15" x14ac:dyDescent="0.2">
      <c r="B13" s="2" t="s">
        <v>13</v>
      </c>
      <c r="C13" s="1">
        <v>150</v>
      </c>
      <c r="D13" s="1">
        <v>99</v>
      </c>
      <c r="E13" s="1">
        <v>103</v>
      </c>
      <c r="F13" s="3">
        <f t="shared" si="0"/>
        <v>146</v>
      </c>
    </row>
    <row r="14" spans="2:6" ht="15" x14ac:dyDescent="0.2">
      <c r="B14" s="2" t="s">
        <v>14</v>
      </c>
      <c r="C14" s="1">
        <v>176</v>
      </c>
      <c r="D14" s="1">
        <v>266</v>
      </c>
      <c r="E14" s="1">
        <v>93</v>
      </c>
      <c r="F14" s="3">
        <f t="shared" si="0"/>
        <v>349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2381</v>
      </c>
      <c r="D16" s="8">
        <f>SUM(D8:D14)</f>
        <v>851</v>
      </c>
      <c r="E16" s="8">
        <f>SUM(E8:E14)</f>
        <v>667</v>
      </c>
      <c r="F16" s="9">
        <f>SUM(F8:F14)</f>
        <v>2565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H52"/>
  <sheetViews>
    <sheetView zoomScaleNormal="100" zoomScaleSheetLayoutView="100" workbookViewId="0">
      <selection activeCell="E16" sqref="E16:F16"/>
    </sheetView>
  </sheetViews>
  <sheetFormatPr defaultColWidth="9.140625" defaultRowHeight="12.75" x14ac:dyDescent="0.2"/>
  <cols>
    <col min="1" max="1" width="15.28515625" style="64" customWidth="1"/>
    <col min="2" max="4" width="14.85546875" style="64" customWidth="1"/>
    <col min="5" max="7" width="17.140625" style="64" customWidth="1"/>
    <col min="8" max="16384" width="9.140625" style="64"/>
  </cols>
  <sheetData>
    <row r="1" spans="1:8" ht="15" x14ac:dyDescent="0.2">
      <c r="A1" s="187" t="s">
        <v>0</v>
      </c>
      <c r="B1" s="188"/>
      <c r="C1" s="188"/>
      <c r="D1" s="188"/>
      <c r="E1" s="189"/>
      <c r="F1" s="189"/>
      <c r="G1" s="190"/>
    </row>
    <row r="2" spans="1:8" ht="15" x14ac:dyDescent="0.2">
      <c r="A2" s="191" t="s">
        <v>1</v>
      </c>
      <c r="B2" s="192"/>
      <c r="C2" s="192"/>
      <c r="D2" s="192"/>
      <c r="E2" s="193"/>
      <c r="F2" s="193"/>
      <c r="G2" s="194"/>
    </row>
    <row r="3" spans="1:8" ht="15.75" thickBot="1" x14ac:dyDescent="0.25">
      <c r="A3" s="195" t="s">
        <v>504</v>
      </c>
      <c r="B3" s="196"/>
      <c r="C3" s="196"/>
      <c r="D3" s="196"/>
      <c r="E3" s="197"/>
      <c r="F3" s="197"/>
      <c r="G3" s="198"/>
    </row>
    <row r="4" spans="1:8" ht="13.9" customHeight="1" thickBot="1" x14ac:dyDescent="0.25"/>
    <row r="5" spans="1:8" ht="21" customHeight="1" x14ac:dyDescent="0.2">
      <c r="A5" s="206" t="s">
        <v>3</v>
      </c>
      <c r="B5" s="204" t="s">
        <v>505</v>
      </c>
      <c r="C5" s="204" t="s">
        <v>5</v>
      </c>
      <c r="D5" s="220" t="s">
        <v>6</v>
      </c>
      <c r="E5" s="199" t="s">
        <v>506</v>
      </c>
      <c r="F5" s="200"/>
      <c r="G5" s="201"/>
    </row>
    <row r="6" spans="1:8" ht="15" x14ac:dyDescent="0.2">
      <c r="A6" s="207"/>
      <c r="B6" s="205"/>
      <c r="C6" s="205"/>
      <c r="D6" s="221"/>
      <c r="E6" s="80" t="s">
        <v>413</v>
      </c>
      <c r="F6" s="80" t="s">
        <v>414</v>
      </c>
      <c r="G6" s="79" t="s">
        <v>415</v>
      </c>
    </row>
    <row r="7" spans="1:8" ht="15" x14ac:dyDescent="0.2">
      <c r="A7" s="78" t="s">
        <v>8</v>
      </c>
      <c r="B7" s="77">
        <v>5676</v>
      </c>
      <c r="C7" s="77">
        <v>307</v>
      </c>
      <c r="D7" s="77">
        <v>612</v>
      </c>
      <c r="E7" s="76">
        <v>4532</v>
      </c>
      <c r="F7" s="77">
        <v>839</v>
      </c>
      <c r="G7" s="75">
        <f>E7+F7</f>
        <v>5371</v>
      </c>
      <c r="H7" s="88">
        <f>B7+C7-D7</f>
        <v>5371</v>
      </c>
    </row>
    <row r="8" spans="1:8" ht="15" x14ac:dyDescent="0.2">
      <c r="A8" s="78" t="s">
        <v>9</v>
      </c>
      <c r="B8" s="77">
        <v>4126</v>
      </c>
      <c r="C8" s="77">
        <v>212</v>
      </c>
      <c r="D8" s="77">
        <v>131</v>
      </c>
      <c r="E8" s="76">
        <v>1850</v>
      </c>
      <c r="F8" s="77">
        <v>2357</v>
      </c>
      <c r="G8" s="75">
        <f t="shared" ref="G8:G14" si="0">E8+F8</f>
        <v>4207</v>
      </c>
      <c r="H8" s="88">
        <f t="shared" ref="H8:H14" si="1">B8+C8-D8</f>
        <v>4207</v>
      </c>
    </row>
    <row r="9" spans="1:8" ht="15" x14ac:dyDescent="0.2">
      <c r="A9" s="78" t="s">
        <v>344</v>
      </c>
      <c r="B9" s="77">
        <v>3761</v>
      </c>
      <c r="C9" s="77">
        <v>207</v>
      </c>
      <c r="D9" s="77">
        <v>82</v>
      </c>
      <c r="E9" s="76">
        <v>1859</v>
      </c>
      <c r="F9" s="77">
        <v>2027</v>
      </c>
      <c r="G9" s="75">
        <f t="shared" si="0"/>
        <v>3886</v>
      </c>
      <c r="H9" s="88">
        <f t="shared" si="1"/>
        <v>3886</v>
      </c>
    </row>
    <row r="10" spans="1:8" ht="15" x14ac:dyDescent="0.2">
      <c r="A10" s="78" t="s">
        <v>376</v>
      </c>
      <c r="B10" s="77">
        <v>2451</v>
      </c>
      <c r="C10" s="77">
        <v>252</v>
      </c>
      <c r="D10" s="77">
        <v>229</v>
      </c>
      <c r="E10" s="76">
        <v>1844</v>
      </c>
      <c r="F10" s="77">
        <v>630</v>
      </c>
      <c r="G10" s="75">
        <f t="shared" si="0"/>
        <v>2474</v>
      </c>
      <c r="H10" s="88">
        <f t="shared" si="1"/>
        <v>2474</v>
      </c>
    </row>
    <row r="11" spans="1:8" ht="15" x14ac:dyDescent="0.2">
      <c r="A11" s="78" t="s">
        <v>286</v>
      </c>
      <c r="B11" s="77">
        <v>6746</v>
      </c>
      <c r="C11" s="77">
        <v>601</v>
      </c>
      <c r="D11" s="77">
        <v>302</v>
      </c>
      <c r="E11" s="76">
        <v>4015</v>
      </c>
      <c r="F11" s="77">
        <v>3030</v>
      </c>
      <c r="G11" s="75">
        <f t="shared" si="0"/>
        <v>7045</v>
      </c>
      <c r="H11" s="88">
        <f t="shared" si="1"/>
        <v>7045</v>
      </c>
    </row>
    <row r="12" spans="1:8" ht="15" x14ac:dyDescent="0.2">
      <c r="A12" s="78" t="s">
        <v>13</v>
      </c>
      <c r="B12" s="77">
        <v>1949</v>
      </c>
      <c r="C12" s="77">
        <v>152</v>
      </c>
      <c r="D12" s="77">
        <v>201</v>
      </c>
      <c r="E12" s="76">
        <v>850</v>
      </c>
      <c r="F12" s="77">
        <v>1050</v>
      </c>
      <c r="G12" s="75">
        <f t="shared" si="0"/>
        <v>1900</v>
      </c>
      <c r="H12" s="88">
        <f t="shared" si="1"/>
        <v>1900</v>
      </c>
    </row>
    <row r="13" spans="1:8" ht="15" x14ac:dyDescent="0.2">
      <c r="A13" s="78" t="s">
        <v>14</v>
      </c>
      <c r="B13" s="77">
        <v>1646</v>
      </c>
      <c r="C13" s="77">
        <v>196</v>
      </c>
      <c r="D13" s="77">
        <v>70</v>
      </c>
      <c r="E13" s="76">
        <v>1365</v>
      </c>
      <c r="F13" s="77">
        <v>407</v>
      </c>
      <c r="G13" s="75">
        <f t="shared" si="0"/>
        <v>1772</v>
      </c>
      <c r="H13" s="88">
        <f t="shared" si="1"/>
        <v>1772</v>
      </c>
    </row>
    <row r="14" spans="1:8" ht="15" x14ac:dyDescent="0.2">
      <c r="A14" s="78" t="s">
        <v>220</v>
      </c>
      <c r="B14" s="77">
        <v>3095</v>
      </c>
      <c r="C14" s="77">
        <v>134</v>
      </c>
      <c r="D14" s="77">
        <v>292</v>
      </c>
      <c r="E14" s="76">
        <v>2893</v>
      </c>
      <c r="F14" s="77">
        <v>44</v>
      </c>
      <c r="G14" s="75">
        <f t="shared" si="0"/>
        <v>2937</v>
      </c>
      <c r="H14" s="88">
        <f t="shared" si="1"/>
        <v>2937</v>
      </c>
    </row>
    <row r="15" spans="1:8" ht="15.75" thickBot="1" x14ac:dyDescent="0.25">
      <c r="A15" s="73"/>
      <c r="B15" s="71"/>
      <c r="C15" s="72"/>
      <c r="D15" s="71"/>
      <c r="E15" s="70"/>
      <c r="F15" s="70"/>
      <c r="G15" s="69"/>
      <c r="H15" s="88">
        <f>SUM(H7:H14)</f>
        <v>29592</v>
      </c>
    </row>
    <row r="16" spans="1:8" ht="15.75" thickBot="1" x14ac:dyDescent="0.25">
      <c r="A16" s="68" t="s">
        <v>15</v>
      </c>
      <c r="B16" s="67">
        <f>SUM(B7:B14)</f>
        <v>29450</v>
      </c>
      <c r="C16" s="67">
        <f>SUM(C7:C14)</f>
        <v>2061</v>
      </c>
      <c r="D16" s="67">
        <f>SUM(D7:D14)</f>
        <v>1919</v>
      </c>
      <c r="E16" s="67">
        <f>SUM(E7:E14)</f>
        <v>19208</v>
      </c>
      <c r="F16" s="67">
        <f>SUM(F7:F14)</f>
        <v>10384</v>
      </c>
      <c r="G16" s="66">
        <f>B16+C16-D16</f>
        <v>29592</v>
      </c>
    </row>
    <row r="17" spans="1:7" ht="15" customHeight="1" x14ac:dyDescent="0.2">
      <c r="A17" s="202"/>
      <c r="B17" s="203"/>
      <c r="C17" s="203"/>
      <c r="D17" s="203"/>
      <c r="E17" s="203"/>
      <c r="F17" s="203"/>
      <c r="G17" s="203"/>
    </row>
    <row r="18" spans="1:7" ht="19.899999999999999" customHeight="1" x14ac:dyDescent="0.2">
      <c r="A18" s="87" t="s">
        <v>503</v>
      </c>
    </row>
    <row r="43" ht="35.450000000000003" customHeight="1" x14ac:dyDescent="0.2"/>
    <row r="52" ht="13.5" customHeight="1" x14ac:dyDescent="0.2"/>
  </sheetData>
  <mergeCells count="9">
    <mergeCell ref="A17:G17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G51"/>
  <sheetViews>
    <sheetView zoomScaleNormal="100" zoomScaleSheetLayoutView="100" workbookViewId="0">
      <selection activeCell="G12" sqref="G12"/>
    </sheetView>
  </sheetViews>
  <sheetFormatPr defaultColWidth="9.140625" defaultRowHeight="12.75" x14ac:dyDescent="0.2"/>
  <cols>
    <col min="1" max="1" width="15.140625" style="90" customWidth="1"/>
    <col min="2" max="7" width="14.28515625" style="90" customWidth="1"/>
    <col min="8" max="16384" width="9.140625" style="90"/>
  </cols>
  <sheetData>
    <row r="1" spans="1:7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7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7" s="89" customFormat="1" ht="35.25" customHeight="1" x14ac:dyDescent="0.2">
      <c r="A3" s="212" t="s">
        <v>507</v>
      </c>
      <c r="B3" s="211"/>
      <c r="C3" s="211"/>
      <c r="D3" s="211"/>
      <c r="E3" s="211"/>
      <c r="F3" s="211"/>
      <c r="G3" s="211"/>
    </row>
    <row r="4" spans="1:7" ht="6.75" customHeight="1" thickBot="1" x14ac:dyDescent="0.25">
      <c r="A4" s="91"/>
      <c r="B4" s="91"/>
      <c r="C4" s="91"/>
      <c r="D4" s="91"/>
      <c r="E4" s="91"/>
      <c r="F4" s="91"/>
      <c r="G4" s="91"/>
    </row>
    <row r="5" spans="1:7" ht="21" customHeight="1" x14ac:dyDescent="0.2">
      <c r="A5" s="145" t="s">
        <v>3</v>
      </c>
      <c r="B5" s="147" t="s">
        <v>508</v>
      </c>
      <c r="C5" s="149" t="s">
        <v>5</v>
      </c>
      <c r="D5" s="147" t="s">
        <v>509</v>
      </c>
      <c r="E5" s="151" t="s">
        <v>510</v>
      </c>
      <c r="F5" s="152"/>
      <c r="G5" s="153"/>
    </row>
    <row r="6" spans="1:7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7" ht="15" x14ac:dyDescent="0.2">
      <c r="A7" s="94" t="s">
        <v>8</v>
      </c>
      <c r="B7" s="95">
        <v>5371</v>
      </c>
      <c r="C7" s="118">
        <v>290</v>
      </c>
      <c r="D7" s="95">
        <v>293</v>
      </c>
      <c r="E7" s="96">
        <v>4529</v>
      </c>
      <c r="F7" s="95">
        <v>839</v>
      </c>
      <c r="G7" s="97">
        <f>E7+F7</f>
        <v>5368</v>
      </c>
    </row>
    <row r="8" spans="1:7" ht="15" x14ac:dyDescent="0.2">
      <c r="A8" s="94" t="s">
        <v>9</v>
      </c>
      <c r="B8" s="95">
        <v>4207</v>
      </c>
      <c r="C8" s="95">
        <v>90</v>
      </c>
      <c r="D8" s="95">
        <v>63</v>
      </c>
      <c r="E8" s="96">
        <v>1874</v>
      </c>
      <c r="F8" s="95">
        <v>2360</v>
      </c>
      <c r="G8" s="97">
        <f t="shared" ref="G8:G14" si="0">E8+F8</f>
        <v>4234</v>
      </c>
    </row>
    <row r="9" spans="1:7" ht="15" x14ac:dyDescent="0.2">
      <c r="A9" s="94" t="s">
        <v>344</v>
      </c>
      <c r="B9" s="95">
        <v>3886</v>
      </c>
      <c r="C9" s="95">
        <v>5</v>
      </c>
      <c r="D9" s="95">
        <v>39</v>
      </c>
      <c r="E9" s="96">
        <v>1760</v>
      </c>
      <c r="F9" s="95">
        <v>2092</v>
      </c>
      <c r="G9" s="97">
        <f t="shared" si="0"/>
        <v>3852</v>
      </c>
    </row>
    <row r="10" spans="1:7" ht="15" x14ac:dyDescent="0.2">
      <c r="A10" s="94" t="s">
        <v>376</v>
      </c>
      <c r="B10" s="95">
        <v>2474</v>
      </c>
      <c r="C10" s="95">
        <v>261</v>
      </c>
      <c r="D10" s="95">
        <v>138</v>
      </c>
      <c r="E10" s="96">
        <v>1966</v>
      </c>
      <c r="F10" s="95">
        <v>631</v>
      </c>
      <c r="G10" s="97">
        <f t="shared" si="0"/>
        <v>2597</v>
      </c>
    </row>
    <row r="11" spans="1:7" ht="15" x14ac:dyDescent="0.2">
      <c r="A11" s="94" t="s">
        <v>286</v>
      </c>
      <c r="B11" s="95">
        <v>7045</v>
      </c>
      <c r="C11" s="95">
        <v>471</v>
      </c>
      <c r="D11" s="95">
        <v>179</v>
      </c>
      <c r="E11" s="96">
        <v>4325</v>
      </c>
      <c r="F11" s="95">
        <v>3012</v>
      </c>
      <c r="G11" s="97">
        <f t="shared" si="0"/>
        <v>7337</v>
      </c>
    </row>
    <row r="12" spans="1:7" ht="15" x14ac:dyDescent="0.2">
      <c r="A12" s="94" t="s">
        <v>13</v>
      </c>
      <c r="B12" s="95">
        <v>1900</v>
      </c>
      <c r="C12" s="95">
        <v>184</v>
      </c>
      <c r="D12" s="95">
        <v>212</v>
      </c>
      <c r="E12" s="96">
        <v>810</v>
      </c>
      <c r="F12" s="95">
        <v>1062</v>
      </c>
      <c r="G12" s="97">
        <f t="shared" si="0"/>
        <v>1872</v>
      </c>
    </row>
    <row r="13" spans="1:7" ht="15" x14ac:dyDescent="0.2">
      <c r="A13" s="94" t="s">
        <v>14</v>
      </c>
      <c r="B13" s="95">
        <v>1772</v>
      </c>
      <c r="C13" s="95">
        <v>238</v>
      </c>
      <c r="D13" s="95">
        <v>76</v>
      </c>
      <c r="E13" s="96">
        <v>1527</v>
      </c>
      <c r="F13" s="95">
        <v>407</v>
      </c>
      <c r="G13" s="97">
        <f t="shared" si="0"/>
        <v>1934</v>
      </c>
    </row>
    <row r="14" spans="1:7" ht="15.75" thickBot="1" x14ac:dyDescent="0.25">
      <c r="A14" s="94" t="s">
        <v>220</v>
      </c>
      <c r="B14" s="95">
        <v>3161</v>
      </c>
      <c r="C14" s="95">
        <v>162</v>
      </c>
      <c r="D14" s="95">
        <v>208</v>
      </c>
      <c r="E14" s="96">
        <v>2867</v>
      </c>
      <c r="F14" s="95">
        <v>248</v>
      </c>
      <c r="G14" s="97">
        <f t="shared" si="0"/>
        <v>3115</v>
      </c>
    </row>
    <row r="15" spans="1:7" ht="23.25" customHeight="1" thickBot="1" x14ac:dyDescent="0.25">
      <c r="A15" s="98" t="s">
        <v>15</v>
      </c>
      <c r="B15" s="99">
        <f>SUM(B7:B14)</f>
        <v>29816</v>
      </c>
      <c r="C15" s="99">
        <f>SUM(C7:C14)</f>
        <v>1701</v>
      </c>
      <c r="D15" s="99">
        <f>SUM(D7:D14)</f>
        <v>1208</v>
      </c>
      <c r="E15" s="99">
        <f>SUM(E7:E14)</f>
        <v>19658</v>
      </c>
      <c r="F15" s="99">
        <f>SUM(F7:F14)</f>
        <v>10651</v>
      </c>
      <c r="G15" s="100">
        <f>B15+C15-D15</f>
        <v>30309</v>
      </c>
    </row>
    <row r="16" spans="1:7" s="89" customFormat="1" ht="18" customHeight="1" x14ac:dyDescent="0.2">
      <c r="A16" s="101" t="s">
        <v>511</v>
      </c>
    </row>
    <row r="17" spans="1:1" s="89" customFormat="1" ht="15" customHeight="1" x14ac:dyDescent="0.2">
      <c r="A17" s="101" t="s">
        <v>499</v>
      </c>
    </row>
    <row r="18" spans="1:1" ht="28.5" customHeight="1" x14ac:dyDescent="0.2"/>
    <row r="42" spans="1:7" ht="35.450000000000003" customHeight="1" x14ac:dyDescent="0.2"/>
    <row r="48" spans="1:7" ht="18" customHeight="1" thickBot="1" x14ac:dyDescent="0.25">
      <c r="A48" s="102"/>
      <c r="B48" s="102"/>
      <c r="C48" s="102"/>
      <c r="D48" s="102"/>
      <c r="E48" s="102"/>
      <c r="F48" s="102"/>
      <c r="G48" s="102"/>
    </row>
    <row r="49" ht="13.5" thickTop="1" x14ac:dyDescent="0.2"/>
    <row r="51" ht="13.5" customHeight="1" x14ac:dyDescent="0.2"/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H52"/>
  <sheetViews>
    <sheetView zoomScaleNormal="100" workbookViewId="0">
      <selection activeCell="B12" sqref="B12"/>
    </sheetView>
  </sheetViews>
  <sheetFormatPr defaultColWidth="9.140625" defaultRowHeight="12.75" x14ac:dyDescent="0.2"/>
  <cols>
    <col min="1" max="1" width="15.140625" style="90" customWidth="1"/>
    <col min="2" max="7" width="14.28515625" style="90" customWidth="1"/>
    <col min="8" max="16384" width="9.140625" style="90"/>
  </cols>
  <sheetData>
    <row r="1" spans="1:8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8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8" s="89" customFormat="1" ht="35.25" customHeight="1" x14ac:dyDescent="0.2">
      <c r="A3" s="212" t="s">
        <v>512</v>
      </c>
      <c r="B3" s="211"/>
      <c r="C3" s="211"/>
      <c r="D3" s="211"/>
      <c r="E3" s="211"/>
      <c r="F3" s="211"/>
      <c r="G3" s="211"/>
    </row>
    <row r="4" spans="1:8" ht="6.75" customHeight="1" thickBot="1" x14ac:dyDescent="0.25">
      <c r="A4" s="91"/>
      <c r="B4" s="91"/>
      <c r="C4" s="91"/>
      <c r="D4" s="91"/>
      <c r="E4" s="91"/>
      <c r="F4" s="91"/>
      <c r="G4" s="91"/>
    </row>
    <row r="5" spans="1:8" ht="21" customHeight="1" x14ac:dyDescent="0.2">
      <c r="A5" s="145" t="s">
        <v>3</v>
      </c>
      <c r="B5" s="147" t="s">
        <v>513</v>
      </c>
      <c r="C5" s="149" t="s">
        <v>5</v>
      </c>
      <c r="D5" s="147" t="s">
        <v>509</v>
      </c>
      <c r="E5" s="151" t="s">
        <v>514</v>
      </c>
      <c r="F5" s="152"/>
      <c r="G5" s="153"/>
    </row>
    <row r="6" spans="1:8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8" ht="15" x14ac:dyDescent="0.2">
      <c r="A7" s="94" t="s">
        <v>8</v>
      </c>
      <c r="B7" s="95">
        <v>5368</v>
      </c>
      <c r="C7" s="95">
        <v>445</v>
      </c>
      <c r="D7" s="95">
        <v>356</v>
      </c>
      <c r="E7" s="96">
        <v>4618</v>
      </c>
      <c r="F7" s="95">
        <v>839</v>
      </c>
      <c r="G7" s="97">
        <f>E7+F7</f>
        <v>5457</v>
      </c>
      <c r="H7" s="117">
        <f>B7+C7-D7</f>
        <v>5457</v>
      </c>
    </row>
    <row r="8" spans="1:8" ht="15" x14ac:dyDescent="0.2">
      <c r="A8" s="94" t="s">
        <v>9</v>
      </c>
      <c r="B8" s="95">
        <v>4234</v>
      </c>
      <c r="C8" s="95">
        <v>92</v>
      </c>
      <c r="D8" s="95">
        <v>94</v>
      </c>
      <c r="E8" s="96">
        <v>1857</v>
      </c>
      <c r="F8" s="95">
        <v>2375</v>
      </c>
      <c r="G8" s="97">
        <f t="shared" ref="G8:G14" si="0">E8+F8</f>
        <v>4232</v>
      </c>
      <c r="H8" s="117">
        <f t="shared" ref="H8:H14" si="1">B8+C8-D8</f>
        <v>4232</v>
      </c>
    </row>
    <row r="9" spans="1:8" ht="15" x14ac:dyDescent="0.2">
      <c r="A9" s="94" t="s">
        <v>344</v>
      </c>
      <c r="B9" s="95">
        <v>3852</v>
      </c>
      <c r="C9" s="95">
        <v>368</v>
      </c>
      <c r="D9" s="95">
        <v>141</v>
      </c>
      <c r="E9" s="96">
        <v>1974</v>
      </c>
      <c r="F9" s="95">
        <v>2105</v>
      </c>
      <c r="G9" s="97">
        <f t="shared" si="0"/>
        <v>4079</v>
      </c>
      <c r="H9" s="117">
        <f t="shared" si="1"/>
        <v>4079</v>
      </c>
    </row>
    <row r="10" spans="1:8" ht="15" x14ac:dyDescent="0.2">
      <c r="A10" s="94" t="s">
        <v>376</v>
      </c>
      <c r="B10" s="95">
        <v>2597</v>
      </c>
      <c r="C10" s="95">
        <v>249</v>
      </c>
      <c r="D10" s="95">
        <v>330</v>
      </c>
      <c r="E10" s="96">
        <v>1884</v>
      </c>
      <c r="F10" s="95">
        <v>632</v>
      </c>
      <c r="G10" s="97">
        <f t="shared" si="0"/>
        <v>2516</v>
      </c>
      <c r="H10" s="117">
        <f t="shared" si="1"/>
        <v>2516</v>
      </c>
    </row>
    <row r="11" spans="1:8" ht="15" x14ac:dyDescent="0.2">
      <c r="A11" s="94" t="s">
        <v>286</v>
      </c>
      <c r="B11" s="95">
        <v>7337</v>
      </c>
      <c r="C11" s="95">
        <v>462</v>
      </c>
      <c r="D11" s="95">
        <v>361</v>
      </c>
      <c r="E11" s="96">
        <v>4420</v>
      </c>
      <c r="F11" s="95">
        <v>3018</v>
      </c>
      <c r="G11" s="97">
        <f t="shared" si="0"/>
        <v>7438</v>
      </c>
      <c r="H11" s="117">
        <f t="shared" si="1"/>
        <v>7438</v>
      </c>
    </row>
    <row r="12" spans="1:8" ht="15" x14ac:dyDescent="0.2">
      <c r="A12" s="94" t="s">
        <v>416</v>
      </c>
      <c r="B12" s="95">
        <v>1873</v>
      </c>
      <c r="C12" s="95">
        <v>125</v>
      </c>
      <c r="D12" s="95">
        <v>67</v>
      </c>
      <c r="E12" s="96">
        <v>887</v>
      </c>
      <c r="F12" s="95">
        <v>1044</v>
      </c>
      <c r="G12" s="97">
        <f t="shared" si="0"/>
        <v>1931</v>
      </c>
      <c r="H12" s="117">
        <f t="shared" si="1"/>
        <v>1931</v>
      </c>
    </row>
    <row r="13" spans="1:8" ht="15" x14ac:dyDescent="0.2">
      <c r="A13" s="94" t="s">
        <v>14</v>
      </c>
      <c r="B13" s="95">
        <v>1934</v>
      </c>
      <c r="C13" s="95">
        <v>125</v>
      </c>
      <c r="D13" s="95">
        <v>82</v>
      </c>
      <c r="E13" s="96">
        <v>1571</v>
      </c>
      <c r="F13" s="95">
        <v>406</v>
      </c>
      <c r="G13" s="97">
        <f t="shared" si="0"/>
        <v>1977</v>
      </c>
      <c r="H13" s="117">
        <f t="shared" si="1"/>
        <v>1977</v>
      </c>
    </row>
    <row r="14" spans="1:8" ht="15.75" thickBot="1" x14ac:dyDescent="0.25">
      <c r="A14" s="94" t="s">
        <v>220</v>
      </c>
      <c r="B14" s="95">
        <v>3115</v>
      </c>
      <c r="C14" s="95">
        <v>65</v>
      </c>
      <c r="D14" s="95">
        <v>343</v>
      </c>
      <c r="E14" s="96">
        <v>2588</v>
      </c>
      <c r="F14" s="95">
        <v>249</v>
      </c>
      <c r="G14" s="97">
        <f t="shared" si="0"/>
        <v>2837</v>
      </c>
      <c r="H14" s="117">
        <f t="shared" si="1"/>
        <v>2837</v>
      </c>
    </row>
    <row r="15" spans="1:8" ht="23.25" customHeight="1" thickBot="1" x14ac:dyDescent="0.25">
      <c r="A15" s="98" t="s">
        <v>15</v>
      </c>
      <c r="B15" s="99">
        <f>SUM(B7:B14)</f>
        <v>30310</v>
      </c>
      <c r="C15" s="99">
        <f>SUM(C7:C14)</f>
        <v>1931</v>
      </c>
      <c r="D15" s="99">
        <f>SUM(D7:D14)</f>
        <v>1774</v>
      </c>
      <c r="E15" s="99">
        <f>SUM(E7:E14)</f>
        <v>19799</v>
      </c>
      <c r="F15" s="99">
        <f>SUM(F7:F14)</f>
        <v>10668</v>
      </c>
      <c r="G15" s="100">
        <f>B15+C15-D15</f>
        <v>30467</v>
      </c>
      <c r="H15" s="117">
        <f>SUM(H7:H14)</f>
        <v>30467</v>
      </c>
    </row>
    <row r="16" spans="1:8" ht="3.75" customHeight="1" x14ac:dyDescent="0.2">
      <c r="A16" s="222"/>
      <c r="B16" s="223"/>
      <c r="C16" s="223"/>
      <c r="D16" s="223"/>
      <c r="E16" s="223"/>
      <c r="F16" s="223"/>
      <c r="G16" s="223"/>
    </row>
    <row r="17" spans="1:7" ht="15" customHeight="1" x14ac:dyDescent="0.2">
      <c r="A17" s="101" t="s">
        <v>515</v>
      </c>
      <c r="B17" s="119"/>
      <c r="C17" s="119"/>
      <c r="D17" s="119"/>
      <c r="E17" s="119"/>
      <c r="F17" s="119"/>
      <c r="G17" s="119"/>
    </row>
    <row r="18" spans="1:7" s="89" customFormat="1" ht="15" customHeight="1" x14ac:dyDescent="0.2">
      <c r="A18" s="101" t="s">
        <v>499</v>
      </c>
    </row>
    <row r="19" spans="1:7" ht="28.5" customHeight="1" x14ac:dyDescent="0.2"/>
    <row r="43" ht="35.450000000000003" customHeight="1" x14ac:dyDescent="0.2"/>
    <row r="49" spans="1:7" ht="18" customHeight="1" thickBot="1" x14ac:dyDescent="0.25">
      <c r="A49" s="102"/>
      <c r="B49" s="102"/>
      <c r="C49" s="102"/>
      <c r="D49" s="102"/>
      <c r="E49" s="102"/>
      <c r="F49" s="102"/>
      <c r="G49" s="102"/>
    </row>
    <row r="50" spans="1:7" ht="13.5" thickTop="1" x14ac:dyDescent="0.2"/>
    <row r="52" spans="1:7" ht="13.5" customHeight="1" x14ac:dyDescent="0.2"/>
  </sheetData>
  <mergeCells count="9">
    <mergeCell ref="A16:G16"/>
    <mergeCell ref="A1:G1"/>
    <mergeCell ref="A2:G2"/>
    <mergeCell ref="A3:G3"/>
    <mergeCell ref="A5:A6"/>
    <mergeCell ref="B5:B6"/>
    <mergeCell ref="C5:C6"/>
    <mergeCell ref="D5:D6"/>
    <mergeCell ref="E5:G5"/>
  </mergeCells>
  <pageMargins left="0.511811024" right="0.511811024" top="0.78740157499999996" bottom="0.78740157499999996" header="0.31496062000000002" footer="0.31496062000000002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I52"/>
  <sheetViews>
    <sheetView workbookViewId="0">
      <selection activeCell="A17" sqref="A17"/>
    </sheetView>
  </sheetViews>
  <sheetFormatPr defaultColWidth="9.140625" defaultRowHeight="12.75" x14ac:dyDescent="0.2"/>
  <cols>
    <col min="1" max="1" width="15.140625" style="90" customWidth="1"/>
    <col min="2" max="7" width="14.28515625" style="90" customWidth="1"/>
    <col min="8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516</v>
      </c>
      <c r="B3" s="211"/>
      <c r="C3" s="211"/>
      <c r="D3" s="211"/>
      <c r="E3" s="211"/>
      <c r="F3" s="211"/>
      <c r="G3" s="211"/>
    </row>
    <row r="4" spans="1:9" ht="6.75" customHeight="1" thickBot="1" x14ac:dyDescent="0.25">
      <c r="A4" s="91"/>
      <c r="B4" s="91"/>
      <c r="C4" s="91"/>
      <c r="D4" s="91"/>
      <c r="E4" s="91"/>
      <c r="F4" s="91"/>
      <c r="G4" s="91"/>
    </row>
    <row r="5" spans="1:9" ht="21" customHeight="1" x14ac:dyDescent="0.2">
      <c r="A5" s="145" t="s">
        <v>3</v>
      </c>
      <c r="B5" s="147" t="s">
        <v>517</v>
      </c>
      <c r="C5" s="149" t="s">
        <v>5</v>
      </c>
      <c r="D5" s="147" t="s">
        <v>509</v>
      </c>
      <c r="E5" s="151" t="s">
        <v>518</v>
      </c>
      <c r="F5" s="152"/>
      <c r="G5" s="153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9" ht="15" x14ac:dyDescent="0.2">
      <c r="A7" s="94" t="s">
        <v>8</v>
      </c>
      <c r="B7" s="95">
        <v>5457</v>
      </c>
      <c r="C7" s="95">
        <v>350</v>
      </c>
      <c r="D7" s="95">
        <v>142</v>
      </c>
      <c r="E7" s="96">
        <v>4826</v>
      </c>
      <c r="F7" s="95">
        <v>839</v>
      </c>
      <c r="G7" s="97">
        <f>E7+F7</f>
        <v>5665</v>
      </c>
      <c r="H7" s="117"/>
    </row>
    <row r="8" spans="1:9" ht="15" x14ac:dyDescent="0.2">
      <c r="A8" s="94" t="s">
        <v>9</v>
      </c>
      <c r="B8" s="95">
        <v>4232</v>
      </c>
      <c r="C8" s="95">
        <v>99</v>
      </c>
      <c r="D8" s="95">
        <v>114</v>
      </c>
      <c r="E8" s="96">
        <v>1848</v>
      </c>
      <c r="F8" s="95">
        <v>2369</v>
      </c>
      <c r="G8" s="97">
        <f t="shared" ref="G8:G14" si="0">E8+F8</f>
        <v>4217</v>
      </c>
      <c r="H8" s="117"/>
    </row>
    <row r="9" spans="1:9" ht="15" x14ac:dyDescent="0.2">
      <c r="A9" s="94" t="s">
        <v>344</v>
      </c>
      <c r="B9" s="95">
        <v>4079</v>
      </c>
      <c r="C9" s="95">
        <v>391</v>
      </c>
      <c r="D9" s="95">
        <v>75</v>
      </c>
      <c r="E9" s="96">
        <v>2281</v>
      </c>
      <c r="F9" s="95">
        <v>2114</v>
      </c>
      <c r="G9" s="97">
        <f t="shared" si="0"/>
        <v>4395</v>
      </c>
      <c r="H9" s="117"/>
    </row>
    <row r="10" spans="1:9" ht="15" x14ac:dyDescent="0.2">
      <c r="A10" s="94" t="s">
        <v>376</v>
      </c>
      <c r="B10" s="95">
        <v>2516</v>
      </c>
      <c r="C10" s="95">
        <v>168</v>
      </c>
      <c r="D10" s="95">
        <v>316</v>
      </c>
      <c r="E10" s="96">
        <v>1736</v>
      </c>
      <c r="F10" s="95">
        <v>632</v>
      </c>
      <c r="G10" s="97">
        <f t="shared" si="0"/>
        <v>2368</v>
      </c>
      <c r="H10" s="117"/>
    </row>
    <row r="11" spans="1:9" ht="15" x14ac:dyDescent="0.2">
      <c r="A11" s="94" t="s">
        <v>286</v>
      </c>
      <c r="B11" s="95">
        <v>7438</v>
      </c>
      <c r="C11" s="95">
        <v>166</v>
      </c>
      <c r="D11" s="95">
        <v>304</v>
      </c>
      <c r="E11" s="96">
        <v>4281</v>
      </c>
      <c r="F11" s="95">
        <v>3019</v>
      </c>
      <c r="G11" s="97">
        <f t="shared" si="0"/>
        <v>7300</v>
      </c>
      <c r="H11" s="117"/>
    </row>
    <row r="12" spans="1:9" ht="15" x14ac:dyDescent="0.2">
      <c r="A12" s="94" t="s">
        <v>13</v>
      </c>
      <c r="B12" s="95">
        <v>1931</v>
      </c>
      <c r="C12" s="95">
        <v>111</v>
      </c>
      <c r="D12" s="95">
        <v>182</v>
      </c>
      <c r="E12" s="96">
        <v>809</v>
      </c>
      <c r="F12" s="95">
        <v>1051</v>
      </c>
      <c r="G12" s="97">
        <f t="shared" si="0"/>
        <v>1860</v>
      </c>
      <c r="H12" s="117">
        <f>B12+C12-D12</f>
        <v>1860</v>
      </c>
      <c r="I12" s="117"/>
    </row>
    <row r="13" spans="1:9" ht="15" x14ac:dyDescent="0.2">
      <c r="A13" s="94" t="s">
        <v>519</v>
      </c>
      <c r="B13" s="95">
        <v>1967</v>
      </c>
      <c r="C13" s="95">
        <v>189</v>
      </c>
      <c r="D13" s="95">
        <v>66</v>
      </c>
      <c r="E13" s="96">
        <v>1693</v>
      </c>
      <c r="F13" s="95">
        <v>407</v>
      </c>
      <c r="G13" s="97">
        <f t="shared" si="0"/>
        <v>2100</v>
      </c>
      <c r="H13" s="117"/>
    </row>
    <row r="14" spans="1:9" ht="15.75" thickBot="1" x14ac:dyDescent="0.25">
      <c r="A14" s="94" t="s">
        <v>220</v>
      </c>
      <c r="B14" s="95">
        <v>2837</v>
      </c>
      <c r="C14" s="95">
        <v>208</v>
      </c>
      <c r="D14" s="95">
        <v>267</v>
      </c>
      <c r="E14" s="96">
        <v>2509</v>
      </c>
      <c r="F14" s="95">
        <v>269</v>
      </c>
      <c r="G14" s="97">
        <f t="shared" si="0"/>
        <v>2778</v>
      </c>
      <c r="H14" s="117"/>
    </row>
    <row r="15" spans="1:9" ht="23.25" customHeight="1" thickBot="1" x14ac:dyDescent="0.25">
      <c r="A15" s="98" t="s">
        <v>15</v>
      </c>
      <c r="B15" s="99">
        <f>SUM(B7:B14)</f>
        <v>30457</v>
      </c>
      <c r="C15" s="99">
        <f>SUM(C7:C14)</f>
        <v>1682</v>
      </c>
      <c r="D15" s="99">
        <v>1466</v>
      </c>
      <c r="E15" s="99">
        <f>SUM(E7:E14)</f>
        <v>19983</v>
      </c>
      <c r="F15" s="99">
        <f>SUM(F7:F14)</f>
        <v>10700</v>
      </c>
      <c r="G15" s="100">
        <f>SUM(G7:G14)</f>
        <v>30683</v>
      </c>
      <c r="H15" s="117"/>
    </row>
    <row r="16" spans="1:9" ht="3.75" customHeight="1" x14ac:dyDescent="0.2">
      <c r="A16" s="222"/>
      <c r="B16" s="223"/>
      <c r="C16" s="223"/>
      <c r="D16" s="223"/>
      <c r="E16" s="223"/>
      <c r="F16" s="223"/>
      <c r="G16" s="223"/>
    </row>
    <row r="17" spans="1:7" ht="15" customHeight="1" x14ac:dyDescent="0.2">
      <c r="A17" s="101" t="s">
        <v>520</v>
      </c>
      <c r="B17" s="119"/>
      <c r="C17" s="119"/>
      <c r="D17" s="119"/>
      <c r="E17" s="119"/>
      <c r="F17" s="119"/>
      <c r="G17" s="119"/>
    </row>
    <row r="18" spans="1:7" s="89" customFormat="1" ht="15" customHeight="1" x14ac:dyDescent="0.2">
      <c r="A18" s="101" t="s">
        <v>499</v>
      </c>
    </row>
    <row r="19" spans="1:7" ht="28.5" customHeight="1" x14ac:dyDescent="0.2"/>
    <row r="43" ht="35.450000000000003" customHeight="1" x14ac:dyDescent="0.2"/>
    <row r="49" spans="1:7" ht="18" customHeight="1" thickBot="1" x14ac:dyDescent="0.25">
      <c r="A49" s="102"/>
      <c r="B49" s="102"/>
      <c r="C49" s="102"/>
      <c r="D49" s="102"/>
      <c r="E49" s="102"/>
      <c r="F49" s="102"/>
      <c r="G49" s="102"/>
    </row>
    <row r="50" spans="1:7" ht="13.5" thickTop="1" x14ac:dyDescent="0.2"/>
    <row r="52" spans="1:7" ht="13.5" customHeight="1" x14ac:dyDescent="0.2"/>
  </sheetData>
  <mergeCells count="9">
    <mergeCell ref="A16:G16"/>
    <mergeCell ref="A1:G1"/>
    <mergeCell ref="A2:G2"/>
    <mergeCell ref="A3:G3"/>
    <mergeCell ref="A5:A6"/>
    <mergeCell ref="B5:B6"/>
    <mergeCell ref="C5:C6"/>
    <mergeCell ref="D5:D6"/>
    <mergeCell ref="E5:G5"/>
  </mergeCells>
  <pageMargins left="0.511811024" right="0.511811024" top="0.78740157499999996" bottom="0.78740157499999996" header="0.31496062000000002" footer="0.31496062000000002"/>
  <pageSetup paperSize="9" scale="90" orientation="portrait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I54"/>
  <sheetViews>
    <sheetView zoomScaleNormal="100" workbookViewId="0">
      <selection activeCell="G7" sqref="G7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4.1406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521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522</v>
      </c>
      <c r="C5" s="149" t="s">
        <v>5</v>
      </c>
      <c r="D5" s="147" t="s">
        <v>509</v>
      </c>
      <c r="E5" s="151" t="s">
        <v>523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5665</v>
      </c>
      <c r="C7" s="95">
        <v>228</v>
      </c>
      <c r="D7" s="95">
        <v>276</v>
      </c>
      <c r="E7" s="96">
        <v>4776</v>
      </c>
      <c r="F7" s="95">
        <v>841</v>
      </c>
      <c r="G7" s="97">
        <f t="shared" ref="G7:G13" si="0">B7+C7-D7</f>
        <v>5617</v>
      </c>
      <c r="H7" s="117"/>
    </row>
    <row r="8" spans="1:9" ht="15" x14ac:dyDescent="0.2">
      <c r="A8" s="94" t="s">
        <v>9</v>
      </c>
      <c r="B8" s="95">
        <v>4217</v>
      </c>
      <c r="C8" s="95">
        <v>67</v>
      </c>
      <c r="D8" s="95">
        <v>29</v>
      </c>
      <c r="E8" s="96">
        <v>1878</v>
      </c>
      <c r="F8" s="95">
        <v>2377</v>
      </c>
      <c r="G8" s="97">
        <f t="shared" si="0"/>
        <v>4255</v>
      </c>
      <c r="H8" s="117"/>
    </row>
    <row r="9" spans="1:9" ht="15" x14ac:dyDescent="0.2">
      <c r="A9" s="94" t="s">
        <v>344</v>
      </c>
      <c r="B9" s="95">
        <v>4395</v>
      </c>
      <c r="C9" s="95">
        <v>79</v>
      </c>
      <c r="D9" s="95">
        <v>202</v>
      </c>
      <c r="E9" s="96">
        <v>2147</v>
      </c>
      <c r="F9" s="95">
        <v>2125</v>
      </c>
      <c r="G9" s="97">
        <f t="shared" si="0"/>
        <v>4272</v>
      </c>
      <c r="H9" s="117"/>
    </row>
    <row r="10" spans="1:9" ht="15" x14ac:dyDescent="0.2">
      <c r="A10" s="94" t="s">
        <v>376</v>
      </c>
      <c r="B10" s="95">
        <v>2368</v>
      </c>
      <c r="C10" s="95">
        <v>84</v>
      </c>
      <c r="D10" s="95">
        <v>234</v>
      </c>
      <c r="E10" s="96">
        <v>1586</v>
      </c>
      <c r="F10" s="95">
        <v>632</v>
      </c>
      <c r="G10" s="97">
        <f t="shared" si="0"/>
        <v>2218</v>
      </c>
      <c r="H10" s="117"/>
    </row>
    <row r="11" spans="1:9" ht="15" x14ac:dyDescent="0.2">
      <c r="A11" s="94" t="s">
        <v>286</v>
      </c>
      <c r="B11" s="95">
        <v>7300</v>
      </c>
      <c r="C11" s="95">
        <v>171</v>
      </c>
      <c r="D11" s="95">
        <v>129</v>
      </c>
      <c r="E11" s="96">
        <v>4303</v>
      </c>
      <c r="F11" s="95">
        <v>3039</v>
      </c>
      <c r="G11" s="97">
        <f t="shared" si="0"/>
        <v>7342</v>
      </c>
      <c r="H11" s="117"/>
    </row>
    <row r="12" spans="1:9" ht="15" x14ac:dyDescent="0.2">
      <c r="A12" s="94" t="s">
        <v>13</v>
      </c>
      <c r="B12" s="95">
        <v>1860</v>
      </c>
      <c r="C12" s="95">
        <v>44</v>
      </c>
      <c r="D12" s="95">
        <v>105</v>
      </c>
      <c r="E12" s="96">
        <v>741</v>
      </c>
      <c r="F12" s="95">
        <v>1058</v>
      </c>
      <c r="G12" s="97">
        <f t="shared" si="0"/>
        <v>1799</v>
      </c>
      <c r="H12" s="117"/>
      <c r="I12" s="117"/>
    </row>
    <row r="13" spans="1:9" ht="15" x14ac:dyDescent="0.2">
      <c r="A13" s="94" t="s">
        <v>519</v>
      </c>
      <c r="B13" s="95">
        <v>2100</v>
      </c>
      <c r="C13" s="95">
        <v>86</v>
      </c>
      <c r="D13" s="95">
        <v>67</v>
      </c>
      <c r="E13" s="96">
        <v>1712</v>
      </c>
      <c r="F13" s="95">
        <v>407</v>
      </c>
      <c r="G13" s="97">
        <f t="shared" si="0"/>
        <v>2119</v>
      </c>
      <c r="H13" s="117"/>
    </row>
    <row r="14" spans="1:9" ht="15.75" thickBot="1" x14ac:dyDescent="0.25">
      <c r="A14" s="94" t="s">
        <v>220</v>
      </c>
      <c r="B14" s="95">
        <v>2778</v>
      </c>
      <c r="C14" s="95">
        <v>162</v>
      </c>
      <c r="D14" s="95">
        <v>230</v>
      </c>
      <c r="E14" s="96">
        <v>2348</v>
      </c>
      <c r="F14" s="95">
        <v>362</v>
      </c>
      <c r="G14" s="97">
        <f>B14+C14-D14</f>
        <v>2710</v>
      </c>
      <c r="H14" s="117"/>
    </row>
    <row r="15" spans="1:9" ht="23.25" customHeight="1" thickBot="1" x14ac:dyDescent="0.25">
      <c r="A15" s="98" t="s">
        <v>15</v>
      </c>
      <c r="B15" s="99">
        <f>SUM(B7:B14)</f>
        <v>30683</v>
      </c>
      <c r="C15" s="99">
        <f>SUM(C7:C14)</f>
        <v>921</v>
      </c>
      <c r="D15" s="99">
        <f>SUM(D7:D14)</f>
        <v>1272</v>
      </c>
      <c r="E15" s="99">
        <f>SUM(E7:E14)</f>
        <v>19491</v>
      </c>
      <c r="F15" s="99">
        <f>SUM(F7:F14)</f>
        <v>10841</v>
      </c>
      <c r="G15" s="100">
        <f>B15+C15-D15</f>
        <v>30332</v>
      </c>
      <c r="H15" s="117"/>
    </row>
    <row r="16" spans="1:9" ht="3.75" customHeight="1" x14ac:dyDescent="0.2">
      <c r="A16" s="101"/>
    </row>
    <row r="17" spans="1:1" s="89" customFormat="1" ht="15" customHeight="1" x14ac:dyDescent="0.2">
      <c r="A17" s="101" t="s">
        <v>499</v>
      </c>
    </row>
    <row r="18" spans="1:1" ht="28.5" customHeight="1" x14ac:dyDescent="0.2">
      <c r="A18" s="101"/>
    </row>
    <row r="42" ht="35.450000000000003" customHeight="1" x14ac:dyDescent="0.2"/>
    <row r="48" ht="18" customHeight="1" x14ac:dyDescent="0.2"/>
    <row r="51" spans="1:7" ht="13.5" customHeight="1" x14ac:dyDescent="0.2"/>
    <row r="53" spans="1:7" ht="13.5" thickBot="1" x14ac:dyDescent="0.25">
      <c r="A53" s="116"/>
      <c r="B53" s="116"/>
      <c r="C53" s="116"/>
      <c r="D53" s="116"/>
      <c r="E53" s="116"/>
      <c r="F53" s="116"/>
      <c r="G53" s="116"/>
    </row>
    <row r="54" spans="1:7" ht="13.5" thickTop="1" x14ac:dyDescent="0.2"/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colBreaks count="1" manualBreakCount="1">
    <brk id="8" max="1048575" man="1"/>
  </colBreaks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I54"/>
  <sheetViews>
    <sheetView zoomScaleNormal="100" workbookViewId="0">
      <selection activeCell="C7" sqref="C7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4.140625" style="89" customWidth="1"/>
    <col min="9" max="16384" width="9.140625" style="89"/>
  </cols>
  <sheetData>
    <row r="1" spans="1:9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ht="35.25" customHeight="1" x14ac:dyDescent="0.2">
      <c r="A3" s="212" t="s">
        <v>524</v>
      </c>
      <c r="B3" s="211"/>
      <c r="C3" s="211"/>
      <c r="D3" s="211"/>
      <c r="E3" s="211"/>
      <c r="F3" s="211"/>
      <c r="G3" s="211"/>
    </row>
    <row r="4" spans="1:9" ht="13.9" customHeight="1" thickBot="1" x14ac:dyDescent="0.25"/>
    <row r="5" spans="1:9" s="90" customFormat="1" ht="21" customHeight="1" x14ac:dyDescent="0.2">
      <c r="A5" s="145" t="s">
        <v>3</v>
      </c>
      <c r="B5" s="147" t="s">
        <v>525</v>
      </c>
      <c r="C5" s="149" t="s">
        <v>5</v>
      </c>
      <c r="D5" s="147" t="s">
        <v>495</v>
      </c>
      <c r="E5" s="151" t="s">
        <v>523</v>
      </c>
      <c r="F5" s="152"/>
      <c r="G5" s="153"/>
    </row>
    <row r="6" spans="1:9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9" s="90" customFormat="1" ht="15" x14ac:dyDescent="0.2">
      <c r="A7" s="94" t="s">
        <v>8</v>
      </c>
      <c r="B7" s="95">
        <f>'JUN17'!G7</f>
        <v>5891</v>
      </c>
      <c r="C7" s="95">
        <f>'JUL17'!C7+'AGO17'!C7+'SET17'!C7+'OUT17'!C7+'NOV17'!C7+'DEZ17'!C7</f>
        <v>1956</v>
      </c>
      <c r="D7" s="95">
        <f>'JUL17'!D7+'AGO17'!D7+'SET17'!D7+'OUT17'!D7+'NOV17'!D7+'DEZ17'!D7</f>
        <v>2230</v>
      </c>
      <c r="E7" s="96">
        <f>'DEZ17'!E7</f>
        <v>4776</v>
      </c>
      <c r="F7" s="95">
        <f>'DEZ17'!F7</f>
        <v>841</v>
      </c>
      <c r="G7" s="97">
        <f t="shared" ref="G7:G14" si="0">B7+C7-D7</f>
        <v>5617</v>
      </c>
      <c r="H7" s="117"/>
    </row>
    <row r="8" spans="1:9" s="90" customFormat="1" ht="15" x14ac:dyDescent="0.2">
      <c r="A8" s="94" t="s">
        <v>9</v>
      </c>
      <c r="B8" s="95">
        <f>'JUN17'!G8</f>
        <v>4116</v>
      </c>
      <c r="C8" s="95">
        <f>'JUL17'!C8+'AGO17'!C8+'SET17'!C8+'OUT17'!C8+'NOV17'!C8+'DEZ17'!C8</f>
        <v>675</v>
      </c>
      <c r="D8" s="95">
        <f>'JUL17'!D8+'AGO17'!D8+'SET17'!D8+'OUT17'!D8+'NOV17'!D8+'DEZ17'!D8</f>
        <v>536</v>
      </c>
      <c r="E8" s="96">
        <f>'DEZ17'!E8</f>
        <v>1878</v>
      </c>
      <c r="F8" s="95">
        <f>'DEZ17'!F8</f>
        <v>2377</v>
      </c>
      <c r="G8" s="97">
        <f t="shared" si="0"/>
        <v>4255</v>
      </c>
      <c r="H8" s="117"/>
    </row>
    <row r="9" spans="1:9" s="90" customFormat="1" ht="15" x14ac:dyDescent="0.2">
      <c r="A9" s="94" t="s">
        <v>344</v>
      </c>
      <c r="B9" s="95">
        <f>'JUN17'!G9</f>
        <v>3708</v>
      </c>
      <c r="C9" s="95">
        <f>'JUL17'!C9+'AGO17'!C9+'SET17'!C9+'OUT17'!C9+'NOV17'!C9+'DEZ17'!C9</f>
        <v>1185</v>
      </c>
      <c r="D9" s="95">
        <f>'JUL17'!D9+'AGO17'!D9+'SET17'!D9+'OUT17'!D9+'NOV17'!D9+'DEZ17'!D9</f>
        <v>621</v>
      </c>
      <c r="E9" s="96">
        <f>'DEZ17'!E9</f>
        <v>2147</v>
      </c>
      <c r="F9" s="95">
        <f>'DEZ17'!F9</f>
        <v>2125</v>
      </c>
      <c r="G9" s="97">
        <f t="shared" si="0"/>
        <v>4272</v>
      </c>
      <c r="H9" s="117"/>
    </row>
    <row r="10" spans="1:9" s="90" customFormat="1" ht="15" x14ac:dyDescent="0.2">
      <c r="A10" s="94" t="s">
        <v>376</v>
      </c>
      <c r="B10" s="95">
        <f>'JUN17'!G10</f>
        <v>2342</v>
      </c>
      <c r="C10" s="95">
        <f>'JUL17'!C10+'AGO17'!C10+'SET17'!C10+'OUT17'!C10+'NOV17'!C10+'DEZ17'!C10</f>
        <v>1206</v>
      </c>
      <c r="D10" s="95">
        <f>'JUL17'!D10+'AGO17'!D10+'SET17'!D10+'OUT17'!D10+'NOV17'!D10+'DEZ17'!D10</f>
        <v>1330</v>
      </c>
      <c r="E10" s="96">
        <f>'DEZ17'!E10</f>
        <v>1586</v>
      </c>
      <c r="F10" s="95">
        <f>'DEZ17'!F10</f>
        <v>632</v>
      </c>
      <c r="G10" s="97">
        <f t="shared" si="0"/>
        <v>2218</v>
      </c>
      <c r="H10" s="117"/>
    </row>
    <row r="11" spans="1:9" s="90" customFormat="1" ht="15" x14ac:dyDescent="0.2">
      <c r="A11" s="94" t="s">
        <v>286</v>
      </c>
      <c r="B11" s="95">
        <f>'JUN17'!G11</f>
        <v>6602</v>
      </c>
      <c r="C11" s="95">
        <f>'JUL17'!C11+'AGO17'!C11+'SET17'!C11+'OUT17'!C11+'NOV17'!C11+'DEZ17'!C11</f>
        <v>2591</v>
      </c>
      <c r="D11" s="95">
        <f>'JUL17'!D11+'AGO17'!D11+'SET17'!D11+'OUT17'!D11+'NOV17'!D11+'DEZ17'!D11</f>
        <v>1851</v>
      </c>
      <c r="E11" s="96">
        <f>'DEZ17'!E11</f>
        <v>4303</v>
      </c>
      <c r="F11" s="95">
        <f>'DEZ17'!F11</f>
        <v>3039</v>
      </c>
      <c r="G11" s="97">
        <f t="shared" si="0"/>
        <v>7342</v>
      </c>
      <c r="H11" s="117"/>
    </row>
    <row r="12" spans="1:9" s="90" customFormat="1" ht="15" x14ac:dyDescent="0.2">
      <c r="A12" s="94" t="s">
        <v>416</v>
      </c>
      <c r="B12" s="95">
        <v>2014</v>
      </c>
      <c r="C12" s="95">
        <f>'JUL17'!C12+'AGO17'!C12+'SET17'!C12+'OUT17'!C12+'NOV17'!C12+'DEZ17'!C12</f>
        <v>702</v>
      </c>
      <c r="D12" s="95">
        <f>'JUL17'!D12+'AGO17'!D12+'SET17'!D12+'OUT17'!D12+'NOV17'!D12+'DEZ17'!D12</f>
        <v>917</v>
      </c>
      <c r="E12" s="96">
        <f>'DEZ17'!E12</f>
        <v>741</v>
      </c>
      <c r="F12" s="95">
        <f>'DEZ17'!F12</f>
        <v>1058</v>
      </c>
      <c r="G12" s="97">
        <f t="shared" si="0"/>
        <v>1799</v>
      </c>
      <c r="H12" s="117"/>
      <c r="I12" s="117"/>
    </row>
    <row r="13" spans="1:9" s="90" customFormat="1" ht="15" x14ac:dyDescent="0.2">
      <c r="A13" s="94" t="s">
        <v>14</v>
      </c>
      <c r="B13" s="95">
        <f>'JUN17'!G13</f>
        <v>1712</v>
      </c>
      <c r="C13" s="95">
        <f>'JUL17'!C13+'AGO17'!C13+'SET17'!C13+'OUT17'!C13+'NOV17'!C13+'DEZ17'!C13</f>
        <v>847</v>
      </c>
      <c r="D13" s="95">
        <f>'JUL17'!D13+'AGO17'!D13+'SET17'!D13+'OUT17'!D13+'NOV17'!D13+'DEZ17'!D13</f>
        <v>440</v>
      </c>
      <c r="E13" s="96">
        <f>'DEZ17'!E13</f>
        <v>1712</v>
      </c>
      <c r="F13" s="95">
        <f>'DEZ17'!F13</f>
        <v>407</v>
      </c>
      <c r="G13" s="97">
        <f t="shared" si="0"/>
        <v>2119</v>
      </c>
      <c r="H13" s="117"/>
    </row>
    <row r="14" spans="1:9" s="90" customFormat="1" ht="15.75" thickBot="1" x14ac:dyDescent="0.25">
      <c r="A14" s="94" t="s">
        <v>470</v>
      </c>
      <c r="B14" s="95">
        <v>3480</v>
      </c>
      <c r="C14" s="95">
        <f>'JUL17'!C14+'AGO17'!C14+'SET17'!C14+'OUT17'!C14+'NOV17'!C14+'DEZ17'!C14</f>
        <v>784</v>
      </c>
      <c r="D14" s="95">
        <f>'JUL17'!D14+'AGO17'!D14+'SET17'!D14+'OUT17'!D14+'NOV17'!D14+'DEZ17'!D14</f>
        <v>1554</v>
      </c>
      <c r="E14" s="96">
        <f>'DEZ17'!E14</f>
        <v>2348</v>
      </c>
      <c r="F14" s="95">
        <f>'DEZ17'!F14</f>
        <v>362</v>
      </c>
      <c r="G14" s="97">
        <f t="shared" si="0"/>
        <v>2710</v>
      </c>
      <c r="H14" s="117"/>
    </row>
    <row r="15" spans="1:9" s="90" customFormat="1" ht="23.25" customHeight="1" thickBot="1" x14ac:dyDescent="0.25">
      <c r="A15" s="98" t="s">
        <v>15</v>
      </c>
      <c r="B15" s="99">
        <f t="shared" ref="B15:F15" si="1">SUM(B7:B14)</f>
        <v>29865</v>
      </c>
      <c r="C15" s="99">
        <f t="shared" si="1"/>
        <v>9946</v>
      </c>
      <c r="D15" s="99">
        <f t="shared" si="1"/>
        <v>9479</v>
      </c>
      <c r="E15" s="99">
        <f t="shared" si="1"/>
        <v>19491</v>
      </c>
      <c r="F15" s="99">
        <f t="shared" si="1"/>
        <v>10841</v>
      </c>
      <c r="G15" s="100">
        <f>B15+C15-D15</f>
        <v>30332</v>
      </c>
      <c r="H15" s="117"/>
    </row>
    <row r="16" spans="1:9" ht="18" customHeight="1" x14ac:dyDescent="0.2">
      <c r="A16" s="101" t="s">
        <v>520</v>
      </c>
    </row>
    <row r="17" spans="1:1" ht="18" customHeight="1" x14ac:dyDescent="0.2">
      <c r="A17" s="101" t="s">
        <v>511</v>
      </c>
    </row>
    <row r="18" spans="1:1" ht="18" customHeight="1" x14ac:dyDescent="0.2">
      <c r="A18" s="101" t="s">
        <v>499</v>
      </c>
    </row>
    <row r="42" ht="35.450000000000003" customHeight="1" x14ac:dyDescent="0.2"/>
    <row r="53" spans="1:7" ht="13.5" thickBot="1" x14ac:dyDescent="0.25">
      <c r="A53" s="116"/>
      <c r="B53" s="116"/>
      <c r="C53" s="116"/>
      <c r="D53" s="116"/>
      <c r="E53" s="116"/>
      <c r="F53" s="116"/>
      <c r="G53" s="116"/>
    </row>
    <row r="54" spans="1:7" ht="13.5" thickTop="1" x14ac:dyDescent="0.2"/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I55"/>
  <sheetViews>
    <sheetView workbookViewId="0">
      <selection activeCell="J22" sqref="H22:J22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4.1406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526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527</v>
      </c>
      <c r="C5" s="149" t="s">
        <v>5</v>
      </c>
      <c r="D5" s="147" t="s">
        <v>509</v>
      </c>
      <c r="E5" s="151" t="s">
        <v>528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5617</v>
      </c>
      <c r="C7" s="95">
        <v>157</v>
      </c>
      <c r="D7" s="95">
        <v>8</v>
      </c>
      <c r="E7" s="96">
        <v>4925</v>
      </c>
      <c r="F7" s="95">
        <v>841</v>
      </c>
      <c r="G7" s="97">
        <f t="shared" ref="G7:G13" si="0">B7+C7-D7</f>
        <v>5766</v>
      </c>
      <c r="H7" s="117"/>
    </row>
    <row r="8" spans="1:9" ht="15" x14ac:dyDescent="0.2">
      <c r="A8" s="94" t="s">
        <v>9</v>
      </c>
      <c r="B8" s="95">
        <v>4255</v>
      </c>
      <c r="C8" s="95">
        <v>82</v>
      </c>
      <c r="D8" s="95">
        <v>1</v>
      </c>
      <c r="E8" s="96">
        <v>1958</v>
      </c>
      <c r="F8" s="95">
        <v>2378</v>
      </c>
      <c r="G8" s="97">
        <f t="shared" si="0"/>
        <v>4336</v>
      </c>
      <c r="H8" s="117"/>
    </row>
    <row r="9" spans="1:9" ht="15" x14ac:dyDescent="0.2">
      <c r="A9" s="94" t="s">
        <v>344</v>
      </c>
      <c r="B9" s="95">
        <v>4272</v>
      </c>
      <c r="C9" s="95">
        <v>2</v>
      </c>
      <c r="D9" s="95">
        <v>0</v>
      </c>
      <c r="E9" s="96">
        <v>2149</v>
      </c>
      <c r="F9" s="95">
        <v>2125</v>
      </c>
      <c r="G9" s="97">
        <f t="shared" si="0"/>
        <v>4274</v>
      </c>
      <c r="H9" s="117"/>
    </row>
    <row r="10" spans="1:9" ht="15" x14ac:dyDescent="0.2">
      <c r="A10" s="94" t="s">
        <v>376</v>
      </c>
      <c r="B10" s="95">
        <v>2218</v>
      </c>
      <c r="C10" s="95">
        <v>80</v>
      </c>
      <c r="D10" s="95">
        <v>1</v>
      </c>
      <c r="E10" s="96">
        <v>1665</v>
      </c>
      <c r="F10" s="95">
        <v>632</v>
      </c>
      <c r="G10" s="97">
        <f t="shared" si="0"/>
        <v>2297</v>
      </c>
      <c r="H10" s="117"/>
    </row>
    <row r="11" spans="1:9" ht="15" x14ac:dyDescent="0.2">
      <c r="A11" s="94" t="s">
        <v>286</v>
      </c>
      <c r="B11" s="95">
        <v>7342</v>
      </c>
      <c r="C11" s="95">
        <v>188</v>
      </c>
      <c r="D11" s="95">
        <v>9</v>
      </c>
      <c r="E11" s="96">
        <v>4482</v>
      </c>
      <c r="F11" s="95">
        <v>3039</v>
      </c>
      <c r="G11" s="97">
        <f t="shared" si="0"/>
        <v>7521</v>
      </c>
      <c r="H11" s="117"/>
    </row>
    <row r="12" spans="1:9" ht="15" x14ac:dyDescent="0.2">
      <c r="A12" s="94" t="s">
        <v>13</v>
      </c>
      <c r="B12" s="95">
        <v>1799</v>
      </c>
      <c r="C12" s="95">
        <v>91</v>
      </c>
      <c r="D12" s="95">
        <v>77</v>
      </c>
      <c r="E12" s="96">
        <v>750</v>
      </c>
      <c r="F12" s="95">
        <v>1063</v>
      </c>
      <c r="G12" s="97">
        <f t="shared" si="0"/>
        <v>1813</v>
      </c>
      <c r="H12" s="117"/>
      <c r="I12" s="117"/>
    </row>
    <row r="13" spans="1:9" ht="15" x14ac:dyDescent="0.2">
      <c r="A13" s="94" t="s">
        <v>519</v>
      </c>
      <c r="B13" s="95">
        <v>2119</v>
      </c>
      <c r="C13" s="95">
        <v>3</v>
      </c>
      <c r="D13" s="95">
        <v>14</v>
      </c>
      <c r="E13" s="96">
        <v>1700</v>
      </c>
      <c r="F13" s="95">
        <v>408</v>
      </c>
      <c r="G13" s="97">
        <f t="shared" si="0"/>
        <v>2108</v>
      </c>
      <c r="H13" s="117"/>
    </row>
    <row r="14" spans="1:9" ht="15.75" thickBot="1" x14ac:dyDescent="0.25">
      <c r="A14" s="94" t="s">
        <v>220</v>
      </c>
      <c r="B14" s="95">
        <v>2710</v>
      </c>
      <c r="C14" s="95">
        <v>28</v>
      </c>
      <c r="D14" s="95">
        <v>0</v>
      </c>
      <c r="E14" s="96">
        <v>2247</v>
      </c>
      <c r="F14" s="95">
        <v>491</v>
      </c>
      <c r="G14" s="97">
        <f>B14+C14-D14</f>
        <v>2738</v>
      </c>
      <c r="H14" s="117"/>
    </row>
    <row r="15" spans="1:9" ht="23.25" customHeight="1" thickBot="1" x14ac:dyDescent="0.25">
      <c r="A15" s="98" t="s">
        <v>15</v>
      </c>
      <c r="B15" s="99">
        <f>SUM(B7:B14)</f>
        <v>30332</v>
      </c>
      <c r="C15" s="99">
        <f>SUM(C7:C14)</f>
        <v>631</v>
      </c>
      <c r="D15" s="99">
        <f>SUM(D7:D14)</f>
        <v>110</v>
      </c>
      <c r="E15" s="99">
        <f>SUM(E7:E14)</f>
        <v>19876</v>
      </c>
      <c r="F15" s="99">
        <f>SUM(F7:F14)</f>
        <v>10977</v>
      </c>
      <c r="G15" s="100">
        <f>B15+C15-D15</f>
        <v>30853</v>
      </c>
      <c r="H15" s="117"/>
    </row>
    <row r="16" spans="1:9" ht="3.75" customHeight="1" x14ac:dyDescent="0.2">
      <c r="A16" s="101"/>
    </row>
    <row r="17" spans="1:1" ht="15" customHeight="1" x14ac:dyDescent="0.2">
      <c r="A17" s="101" t="s">
        <v>520</v>
      </c>
    </row>
    <row r="18" spans="1:1" s="89" customFormat="1" ht="15" customHeight="1" x14ac:dyDescent="0.2">
      <c r="A18" s="101" t="s">
        <v>499</v>
      </c>
    </row>
    <row r="19" spans="1:1" ht="28.5" customHeight="1" x14ac:dyDescent="0.2">
      <c r="A19" s="101"/>
    </row>
    <row r="43" ht="35.450000000000003" customHeight="1" x14ac:dyDescent="0.2"/>
    <row r="49" spans="1:7" ht="18" customHeight="1" x14ac:dyDescent="0.2"/>
    <row r="52" spans="1:7" ht="13.5" customHeight="1" x14ac:dyDescent="0.2"/>
    <row r="54" spans="1:7" ht="13.5" thickBot="1" x14ac:dyDescent="0.25">
      <c r="A54" s="116"/>
      <c r="B54" s="116"/>
      <c r="C54" s="116"/>
      <c r="D54" s="116"/>
      <c r="E54" s="116"/>
      <c r="F54" s="116"/>
      <c r="G54" s="116"/>
    </row>
    <row r="55" spans="1:7" ht="13.5" thickTop="1" x14ac:dyDescent="0.2"/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I53"/>
  <sheetViews>
    <sheetView zoomScaleNormal="100" zoomScaleSheetLayoutView="100" workbookViewId="0">
      <selection activeCell="B5" sqref="B5:B6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529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530</v>
      </c>
      <c r="C5" s="149" t="s">
        <v>5</v>
      </c>
      <c r="D5" s="147" t="s">
        <v>509</v>
      </c>
      <c r="E5" s="151" t="s">
        <v>531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f>'JAN18'!G7</f>
        <v>5766</v>
      </c>
      <c r="C7" s="95">
        <v>266</v>
      </c>
      <c r="D7" s="95">
        <v>140</v>
      </c>
      <c r="E7" s="96">
        <v>5050</v>
      </c>
      <c r="F7" s="95">
        <v>842</v>
      </c>
      <c r="G7" s="97">
        <f t="shared" ref="G7:G13" si="0">B7+C7-D7</f>
        <v>5892</v>
      </c>
      <c r="H7" s="117"/>
      <c r="I7" s="117"/>
    </row>
    <row r="8" spans="1:9" ht="15" x14ac:dyDescent="0.2">
      <c r="A8" s="94" t="s">
        <v>9</v>
      </c>
      <c r="B8" s="95">
        <f>'JAN18'!G8</f>
        <v>4336</v>
      </c>
      <c r="C8" s="95">
        <v>90</v>
      </c>
      <c r="D8" s="95">
        <v>37</v>
      </c>
      <c r="E8" s="96">
        <v>2010</v>
      </c>
      <c r="F8" s="95">
        <v>2379</v>
      </c>
      <c r="G8" s="97">
        <f t="shared" si="0"/>
        <v>4389</v>
      </c>
      <c r="H8" s="117"/>
      <c r="I8" s="117"/>
    </row>
    <row r="9" spans="1:9" ht="15" x14ac:dyDescent="0.2">
      <c r="A9" s="94" t="s">
        <v>344</v>
      </c>
      <c r="B9" s="95">
        <f>'JAN18'!G9</f>
        <v>4274</v>
      </c>
      <c r="C9" s="95">
        <v>514</v>
      </c>
      <c r="D9" s="95">
        <v>38</v>
      </c>
      <c r="E9" s="96">
        <v>2621</v>
      </c>
      <c r="F9" s="95">
        <v>2129</v>
      </c>
      <c r="G9" s="97">
        <f t="shared" si="0"/>
        <v>4750</v>
      </c>
      <c r="H9" s="117"/>
      <c r="I9" s="117"/>
    </row>
    <row r="10" spans="1:9" ht="15" x14ac:dyDescent="0.2">
      <c r="A10" s="94" t="s">
        <v>376</v>
      </c>
      <c r="B10" s="95">
        <f>'JAN18'!G10</f>
        <v>2297</v>
      </c>
      <c r="C10" s="95">
        <v>414</v>
      </c>
      <c r="D10" s="95">
        <v>98</v>
      </c>
      <c r="E10" s="96">
        <v>1980</v>
      </c>
      <c r="F10" s="95">
        <v>633</v>
      </c>
      <c r="G10" s="97">
        <f t="shared" si="0"/>
        <v>2613</v>
      </c>
      <c r="H10" s="117"/>
      <c r="I10" s="117"/>
    </row>
    <row r="11" spans="1:9" ht="15" x14ac:dyDescent="0.2">
      <c r="A11" s="94" t="s">
        <v>286</v>
      </c>
      <c r="B11" s="95">
        <f>'JAN18'!G11</f>
        <v>7521</v>
      </c>
      <c r="C11" s="95">
        <v>256</v>
      </c>
      <c r="D11" s="95">
        <v>68</v>
      </c>
      <c r="E11" s="96">
        <v>4668</v>
      </c>
      <c r="F11" s="95">
        <v>3041</v>
      </c>
      <c r="G11" s="97">
        <f t="shared" si="0"/>
        <v>7709</v>
      </c>
      <c r="H11" s="117"/>
      <c r="I11" s="117"/>
    </row>
    <row r="12" spans="1:9" ht="15" x14ac:dyDescent="0.2">
      <c r="A12" s="94" t="s">
        <v>416</v>
      </c>
      <c r="B12" s="95">
        <v>1833</v>
      </c>
      <c r="C12" s="95">
        <v>180</v>
      </c>
      <c r="D12" s="95">
        <v>68</v>
      </c>
      <c r="E12" s="96">
        <v>881</v>
      </c>
      <c r="F12" s="95">
        <v>1064</v>
      </c>
      <c r="G12" s="97">
        <f t="shared" si="0"/>
        <v>1945</v>
      </c>
      <c r="H12" s="117"/>
      <c r="I12" s="117"/>
    </row>
    <row r="13" spans="1:9" ht="15" x14ac:dyDescent="0.2">
      <c r="A13" s="94" t="s">
        <v>14</v>
      </c>
      <c r="B13" s="95">
        <f>'JAN18'!G13</f>
        <v>2108</v>
      </c>
      <c r="C13" s="95">
        <v>13</v>
      </c>
      <c r="D13" s="95">
        <v>30</v>
      </c>
      <c r="E13" s="96">
        <v>1683</v>
      </c>
      <c r="F13" s="95">
        <v>408</v>
      </c>
      <c r="G13" s="97">
        <f t="shared" si="0"/>
        <v>2091</v>
      </c>
      <c r="H13" s="117"/>
      <c r="I13" s="117"/>
    </row>
    <row r="14" spans="1:9" ht="15.75" thickBot="1" x14ac:dyDescent="0.25">
      <c r="A14" s="94" t="s">
        <v>470</v>
      </c>
      <c r="B14" s="95">
        <v>2737</v>
      </c>
      <c r="C14" s="95">
        <v>28</v>
      </c>
      <c r="D14" s="95">
        <v>162</v>
      </c>
      <c r="E14" s="96">
        <v>2206</v>
      </c>
      <c r="F14" s="95">
        <v>397</v>
      </c>
      <c r="G14" s="97">
        <f>B14+C14-D14</f>
        <v>2603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30872</v>
      </c>
      <c r="C15" s="99">
        <f>SUM(C7:C14)</f>
        <v>1761</v>
      </c>
      <c r="D15" s="99">
        <f>SUM(D7:D14)</f>
        <v>641</v>
      </c>
      <c r="E15" s="99">
        <f>SUM(E7:E14)</f>
        <v>21099</v>
      </c>
      <c r="F15" s="99">
        <f>SUM(F7:F14)</f>
        <v>10893</v>
      </c>
      <c r="G15" s="100">
        <f>B15+C15-D15</f>
        <v>31992</v>
      </c>
      <c r="H15" s="117"/>
    </row>
    <row r="16" spans="1:9" ht="3.75" customHeight="1" x14ac:dyDescent="0.2">
      <c r="A16" s="101"/>
    </row>
    <row r="17" spans="1:9" s="89" customFormat="1" ht="15" customHeight="1" x14ac:dyDescent="0.2">
      <c r="A17" s="101" t="s">
        <v>532</v>
      </c>
      <c r="I17" s="90"/>
    </row>
    <row r="18" spans="1:9" s="89" customFormat="1" ht="15" customHeight="1" x14ac:dyDescent="0.2">
      <c r="A18" s="101" t="s">
        <v>533</v>
      </c>
      <c r="I18" s="90"/>
    </row>
    <row r="19" spans="1:9" s="89" customFormat="1" ht="15" customHeight="1" x14ac:dyDescent="0.2">
      <c r="A19" s="101" t="s">
        <v>499</v>
      </c>
    </row>
    <row r="20" spans="1:9" s="89" customFormat="1" ht="28.5" customHeight="1" x14ac:dyDescent="0.2">
      <c r="A20" s="101"/>
      <c r="I20" s="90"/>
    </row>
    <row r="44" spans="9:9" s="89" customFormat="1" ht="35.450000000000003" customHeight="1" x14ac:dyDescent="0.2">
      <c r="I44" s="90"/>
    </row>
    <row r="49" spans="1:9" s="89" customFormat="1" x14ac:dyDescent="0.2">
      <c r="I49" s="90"/>
    </row>
    <row r="50" spans="1:9" s="89" customFormat="1" ht="18" customHeight="1" x14ac:dyDescent="0.2">
      <c r="I50" s="90"/>
    </row>
    <row r="52" spans="1:9" s="89" customFormat="1" ht="13.5" thickBot="1" x14ac:dyDescent="0.25">
      <c r="A52" s="116"/>
      <c r="B52" s="116"/>
      <c r="C52" s="116"/>
      <c r="D52" s="116"/>
      <c r="E52" s="116"/>
      <c r="F52" s="116"/>
      <c r="G52" s="116"/>
      <c r="I52" s="90"/>
    </row>
    <row r="53" spans="1:9" s="89" customFormat="1" ht="13.5" thickTop="1" x14ac:dyDescent="0.2">
      <c r="I53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I53"/>
  <sheetViews>
    <sheetView zoomScaleNormal="100" zoomScaleSheetLayoutView="100" workbookViewId="0">
      <selection activeCell="B5" sqref="B5:B6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534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535</v>
      </c>
      <c r="C5" s="149" t="s">
        <v>5</v>
      </c>
      <c r="D5" s="147" t="s">
        <v>509</v>
      </c>
      <c r="E5" s="151" t="s">
        <v>536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f>'FEV18'!G7</f>
        <v>5892</v>
      </c>
      <c r="C7" s="95">
        <v>198</v>
      </c>
      <c r="D7" s="95">
        <v>287</v>
      </c>
      <c r="E7" s="96">
        <v>4961</v>
      </c>
      <c r="F7" s="95">
        <v>842</v>
      </c>
      <c r="G7" s="97">
        <f t="shared" ref="G7:G13" si="0">B7+C7-D7</f>
        <v>5803</v>
      </c>
      <c r="H7" s="117"/>
    </row>
    <row r="8" spans="1:9" ht="15" x14ac:dyDescent="0.2">
      <c r="A8" s="94" t="s">
        <v>9</v>
      </c>
      <c r="B8" s="95">
        <f>'FEV18'!G8</f>
        <v>4389</v>
      </c>
      <c r="C8" s="95">
        <v>35</v>
      </c>
      <c r="D8" s="95">
        <v>38</v>
      </c>
      <c r="E8" s="96">
        <v>2005</v>
      </c>
      <c r="F8" s="95">
        <v>2381</v>
      </c>
      <c r="G8" s="97">
        <f t="shared" si="0"/>
        <v>4386</v>
      </c>
      <c r="H8" s="117"/>
    </row>
    <row r="9" spans="1:9" ht="15" x14ac:dyDescent="0.2">
      <c r="A9" s="94" t="s">
        <v>537</v>
      </c>
      <c r="B9" s="121">
        <v>4740</v>
      </c>
      <c r="C9" s="95">
        <v>344</v>
      </c>
      <c r="D9" s="95">
        <v>118</v>
      </c>
      <c r="E9" s="96">
        <v>2836</v>
      </c>
      <c r="F9" s="95">
        <v>2130</v>
      </c>
      <c r="G9" s="97">
        <f t="shared" si="0"/>
        <v>4966</v>
      </c>
      <c r="H9" s="117"/>
    </row>
    <row r="10" spans="1:9" ht="15" x14ac:dyDescent="0.2">
      <c r="A10" s="94" t="s">
        <v>376</v>
      </c>
      <c r="B10" s="95">
        <f>'FEV18'!G10</f>
        <v>2613</v>
      </c>
      <c r="C10" s="95">
        <v>253</v>
      </c>
      <c r="D10" s="95">
        <v>470</v>
      </c>
      <c r="E10" s="96">
        <v>1763</v>
      </c>
      <c r="F10" s="95">
        <v>633</v>
      </c>
      <c r="G10" s="97">
        <f t="shared" si="0"/>
        <v>2396</v>
      </c>
      <c r="H10" s="117"/>
    </row>
    <row r="11" spans="1:9" ht="15" x14ac:dyDescent="0.2">
      <c r="A11" s="94" t="s">
        <v>538</v>
      </c>
      <c r="B11" s="121">
        <v>7705</v>
      </c>
      <c r="C11" s="95">
        <v>323</v>
      </c>
      <c r="D11" s="95">
        <v>122</v>
      </c>
      <c r="E11" s="96">
        <v>4871</v>
      </c>
      <c r="F11" s="95">
        <v>3035</v>
      </c>
      <c r="G11" s="97">
        <f t="shared" si="0"/>
        <v>7906</v>
      </c>
      <c r="H11" s="117"/>
    </row>
    <row r="12" spans="1:9" ht="15" x14ac:dyDescent="0.2">
      <c r="A12" s="94" t="s">
        <v>13</v>
      </c>
      <c r="B12" s="95">
        <f>'FEV18'!G12</f>
        <v>1945</v>
      </c>
      <c r="C12" s="95">
        <v>131</v>
      </c>
      <c r="D12" s="95">
        <v>97</v>
      </c>
      <c r="E12" s="96">
        <v>911</v>
      </c>
      <c r="F12" s="95">
        <v>1068</v>
      </c>
      <c r="G12" s="97">
        <f t="shared" si="0"/>
        <v>1979</v>
      </c>
      <c r="H12" s="117"/>
      <c r="I12" s="117"/>
    </row>
    <row r="13" spans="1:9" ht="15" x14ac:dyDescent="0.2">
      <c r="A13" s="94" t="s">
        <v>14</v>
      </c>
      <c r="B13" s="95">
        <f>'FEV18'!G13</f>
        <v>2091</v>
      </c>
      <c r="C13" s="95">
        <v>365</v>
      </c>
      <c r="D13" s="95">
        <v>82</v>
      </c>
      <c r="E13" s="96">
        <v>1966</v>
      </c>
      <c r="F13" s="95">
        <v>408</v>
      </c>
      <c r="G13" s="97">
        <f t="shared" si="0"/>
        <v>2374</v>
      </c>
      <c r="H13" s="117"/>
    </row>
    <row r="14" spans="1:9" ht="15.75" thickBot="1" x14ac:dyDescent="0.25">
      <c r="A14" s="94" t="s">
        <v>220</v>
      </c>
      <c r="B14" s="121">
        <f>'FEV18'!G14</f>
        <v>2603</v>
      </c>
      <c r="C14" s="95">
        <v>110</v>
      </c>
      <c r="D14" s="95">
        <v>337</v>
      </c>
      <c r="E14" s="96">
        <v>1703</v>
      </c>
      <c r="F14" s="95">
        <v>673</v>
      </c>
      <c r="G14" s="97">
        <f>B14+C14-D14</f>
        <v>2376</v>
      </c>
      <c r="H14" s="117"/>
    </row>
    <row r="15" spans="1:9" ht="23.25" customHeight="1" thickBot="1" x14ac:dyDescent="0.25">
      <c r="A15" s="98" t="s">
        <v>15</v>
      </c>
      <c r="B15" s="99">
        <f>SUM(B7:B14)</f>
        <v>31978</v>
      </c>
      <c r="C15" s="99">
        <f>SUM(C7:C14)</f>
        <v>1759</v>
      </c>
      <c r="D15" s="99">
        <f>SUM(D7:D14)</f>
        <v>1551</v>
      </c>
      <c r="E15" s="99">
        <f>SUM(E7:E14)</f>
        <v>21016</v>
      </c>
      <c r="F15" s="99">
        <f>SUM(F7:F14)</f>
        <v>11170</v>
      </c>
      <c r="G15" s="100">
        <f>B15+C15-D15</f>
        <v>32186</v>
      </c>
      <c r="H15" s="117"/>
    </row>
    <row r="16" spans="1:9" ht="3.75" customHeight="1" x14ac:dyDescent="0.2">
      <c r="A16" s="101"/>
    </row>
    <row r="17" spans="1:9" s="89" customFormat="1" ht="15" customHeight="1" x14ac:dyDescent="0.2">
      <c r="A17" s="101" t="s">
        <v>520</v>
      </c>
      <c r="I17" s="90"/>
    </row>
    <row r="18" spans="1:9" s="89" customFormat="1" ht="15" customHeight="1" x14ac:dyDescent="0.2">
      <c r="A18" s="101" t="s">
        <v>539</v>
      </c>
      <c r="I18" s="90"/>
    </row>
    <row r="19" spans="1:9" s="89" customFormat="1" ht="15" customHeight="1" x14ac:dyDescent="0.2">
      <c r="A19" s="101" t="s">
        <v>499</v>
      </c>
    </row>
    <row r="20" spans="1:9" s="89" customFormat="1" ht="28.5" customHeight="1" x14ac:dyDescent="0.2">
      <c r="A20" s="101"/>
      <c r="I20" s="90"/>
    </row>
    <row r="44" spans="9:9" s="89" customFormat="1" ht="35.450000000000003" customHeight="1" x14ac:dyDescent="0.2">
      <c r="I44" s="90"/>
    </row>
    <row r="49" spans="1:9" s="89" customFormat="1" x14ac:dyDescent="0.2">
      <c r="I49" s="90"/>
    </row>
    <row r="50" spans="1:9" s="89" customFormat="1" ht="18" customHeight="1" x14ac:dyDescent="0.2">
      <c r="I50" s="90"/>
    </row>
    <row r="52" spans="1:9" s="89" customFormat="1" ht="13.5" thickBot="1" x14ac:dyDescent="0.25">
      <c r="A52" s="116"/>
      <c r="B52" s="116"/>
      <c r="C52" s="116"/>
      <c r="D52" s="116"/>
      <c r="E52" s="116"/>
      <c r="F52" s="116"/>
      <c r="G52" s="116"/>
      <c r="I52" s="90"/>
    </row>
    <row r="53" spans="1:9" s="89" customFormat="1" ht="13.5" thickTop="1" x14ac:dyDescent="0.2">
      <c r="I53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I51"/>
  <sheetViews>
    <sheetView zoomScaleNormal="100" zoomScaleSheetLayoutView="100" workbookViewId="0">
      <selection activeCell="B5" sqref="B5:B6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540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541</v>
      </c>
      <c r="C5" s="149" t="s">
        <v>5</v>
      </c>
      <c r="D5" s="147" t="s">
        <v>509</v>
      </c>
      <c r="E5" s="151" t="s">
        <v>542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f>'MAR18'!G7</f>
        <v>5803</v>
      </c>
      <c r="C7" s="95">
        <v>432</v>
      </c>
      <c r="D7" s="95">
        <v>405</v>
      </c>
      <c r="E7" s="96">
        <v>4987</v>
      </c>
      <c r="F7" s="95">
        <v>843</v>
      </c>
      <c r="G7" s="97">
        <f>SUM(E7:F7)</f>
        <v>5830</v>
      </c>
      <c r="H7" s="117"/>
    </row>
    <row r="8" spans="1:9" ht="15" x14ac:dyDescent="0.2">
      <c r="A8" s="94" t="s">
        <v>9</v>
      </c>
      <c r="B8" s="95">
        <f>'MAR18'!G8</f>
        <v>4386</v>
      </c>
      <c r="C8" s="95">
        <v>213</v>
      </c>
      <c r="D8" s="95">
        <v>72</v>
      </c>
      <c r="E8" s="96">
        <v>2132</v>
      </c>
      <c r="F8" s="95">
        <v>2395</v>
      </c>
      <c r="G8" s="97">
        <f t="shared" ref="G8:G14" si="0">SUM(E8:F8)</f>
        <v>4527</v>
      </c>
      <c r="H8" s="117"/>
    </row>
    <row r="9" spans="1:9" ht="15" x14ac:dyDescent="0.2">
      <c r="A9" s="94" t="s">
        <v>537</v>
      </c>
      <c r="B9" s="95">
        <f>'MAR18'!G9</f>
        <v>4966</v>
      </c>
      <c r="C9" s="95">
        <v>295</v>
      </c>
      <c r="D9" s="95">
        <v>60</v>
      </c>
      <c r="E9" s="96">
        <v>3064</v>
      </c>
      <c r="F9" s="95">
        <v>2137</v>
      </c>
      <c r="G9" s="97">
        <f t="shared" si="0"/>
        <v>5201</v>
      </c>
      <c r="H9" s="117"/>
    </row>
    <row r="10" spans="1:9" ht="15" x14ac:dyDescent="0.2">
      <c r="A10" s="94" t="s">
        <v>376</v>
      </c>
      <c r="B10" s="95">
        <f>'MAR18'!G10</f>
        <v>2396</v>
      </c>
      <c r="C10" s="95">
        <v>415</v>
      </c>
      <c r="D10" s="95">
        <v>368</v>
      </c>
      <c r="E10" s="96">
        <v>1807</v>
      </c>
      <c r="F10" s="95">
        <v>636</v>
      </c>
      <c r="G10" s="97">
        <f t="shared" si="0"/>
        <v>2443</v>
      </c>
      <c r="H10" s="117"/>
    </row>
    <row r="11" spans="1:9" ht="15" x14ac:dyDescent="0.2">
      <c r="A11" s="94" t="s">
        <v>538</v>
      </c>
      <c r="B11" s="95">
        <f>'MAR18'!G11</f>
        <v>7906</v>
      </c>
      <c r="C11" s="95">
        <v>322</v>
      </c>
      <c r="D11" s="95">
        <v>155</v>
      </c>
      <c r="E11" s="96">
        <v>5027</v>
      </c>
      <c r="F11" s="95">
        <v>3046</v>
      </c>
      <c r="G11" s="97">
        <f t="shared" si="0"/>
        <v>8073</v>
      </c>
      <c r="H11" s="117"/>
    </row>
    <row r="12" spans="1:9" ht="15" x14ac:dyDescent="0.2">
      <c r="A12" s="94" t="s">
        <v>13</v>
      </c>
      <c r="B12" s="95">
        <f>'MAR18'!G12</f>
        <v>1979</v>
      </c>
      <c r="C12" s="95">
        <v>471</v>
      </c>
      <c r="D12" s="95">
        <v>110</v>
      </c>
      <c r="E12" s="96">
        <v>1264</v>
      </c>
      <c r="F12" s="95">
        <v>1076</v>
      </c>
      <c r="G12" s="97">
        <f t="shared" si="0"/>
        <v>2340</v>
      </c>
      <c r="H12" s="117"/>
      <c r="I12" s="117"/>
    </row>
    <row r="13" spans="1:9" ht="15" x14ac:dyDescent="0.2">
      <c r="A13" s="94" t="s">
        <v>14</v>
      </c>
      <c r="B13" s="95">
        <f>'MAR18'!G13</f>
        <v>2374</v>
      </c>
      <c r="C13" s="95">
        <v>133</v>
      </c>
      <c r="D13" s="95">
        <v>86</v>
      </c>
      <c r="E13" s="96">
        <v>2015</v>
      </c>
      <c r="F13" s="95">
        <v>406</v>
      </c>
      <c r="G13" s="97">
        <f t="shared" si="0"/>
        <v>2421</v>
      </c>
      <c r="H13" s="117"/>
    </row>
    <row r="14" spans="1:9" ht="15.75" thickBot="1" x14ac:dyDescent="0.25">
      <c r="A14" s="94" t="s">
        <v>220</v>
      </c>
      <c r="B14" s="95">
        <f>'MAR18'!G14</f>
        <v>2376</v>
      </c>
      <c r="C14" s="95">
        <v>297</v>
      </c>
      <c r="D14" s="95">
        <v>277</v>
      </c>
      <c r="E14" s="96">
        <v>1723</v>
      </c>
      <c r="F14" s="95">
        <v>673</v>
      </c>
      <c r="G14" s="97">
        <f t="shared" si="0"/>
        <v>2396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32186</v>
      </c>
      <c r="C15" s="99">
        <f>SUM(C7:C14)</f>
        <v>2578</v>
      </c>
      <c r="D15" s="99">
        <f>SUM(D7:D14)</f>
        <v>1533</v>
      </c>
      <c r="E15" s="99">
        <f>SUM(E7:E14)</f>
        <v>22019</v>
      </c>
      <c r="F15" s="99">
        <f>SUM(F7:F14)</f>
        <v>11212</v>
      </c>
      <c r="G15" s="100">
        <f>B15+C15-D15</f>
        <v>33231</v>
      </c>
      <c r="H15" s="117"/>
      <c r="I15" s="117"/>
    </row>
    <row r="16" spans="1:9" ht="3.75" customHeight="1" x14ac:dyDescent="0.2">
      <c r="A16" s="101"/>
      <c r="G16" s="120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0" spans="1:9" s="89" customFormat="1" ht="13.5" thickBot="1" x14ac:dyDescent="0.25">
      <c r="A50" s="116"/>
      <c r="B50" s="116"/>
      <c r="C50" s="116"/>
      <c r="D50" s="116"/>
      <c r="E50" s="116"/>
      <c r="F50" s="116"/>
      <c r="G50" s="116"/>
      <c r="I50" s="90"/>
    </row>
    <row r="51" spans="1:9" s="89" customFormat="1" ht="13.5" thickTop="1" x14ac:dyDescent="0.2">
      <c r="I51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57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58</v>
      </c>
      <c r="D6" s="8" t="s">
        <v>5</v>
      </c>
      <c r="E6" s="8" t="s">
        <v>6</v>
      </c>
      <c r="F6" s="14" t="s">
        <v>59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81</v>
      </c>
      <c r="D8" s="1">
        <v>113</v>
      </c>
      <c r="E8" s="1">
        <v>70</v>
      </c>
      <c r="F8" s="3">
        <f t="shared" ref="F8:F14" si="0">C8+D8-E8</f>
        <v>124</v>
      </c>
    </row>
    <row r="9" spans="2:6" ht="15" x14ac:dyDescent="0.2">
      <c r="B9" s="2" t="s">
        <v>9</v>
      </c>
      <c r="C9" s="1">
        <v>705</v>
      </c>
      <c r="D9" s="1">
        <v>263</v>
      </c>
      <c r="E9" s="1">
        <v>22</v>
      </c>
      <c r="F9" s="3">
        <f t="shared" si="0"/>
        <v>946</v>
      </c>
    </row>
    <row r="10" spans="2:6" ht="15" x14ac:dyDescent="0.2">
      <c r="B10" s="2" t="s">
        <v>10</v>
      </c>
      <c r="C10" s="1">
        <v>605</v>
      </c>
      <c r="D10" s="1">
        <v>81</v>
      </c>
      <c r="E10" s="1">
        <v>27</v>
      </c>
      <c r="F10" s="3">
        <f t="shared" si="0"/>
        <v>659</v>
      </c>
    </row>
    <row r="11" spans="2:6" ht="15" x14ac:dyDescent="0.2">
      <c r="B11" s="2" t="s">
        <v>11</v>
      </c>
      <c r="C11" s="1">
        <v>284</v>
      </c>
      <c r="D11" s="1">
        <v>162</v>
      </c>
      <c r="E11" s="1">
        <v>101</v>
      </c>
      <c r="F11" s="3">
        <f t="shared" si="0"/>
        <v>345</v>
      </c>
    </row>
    <row r="12" spans="2:6" ht="15" x14ac:dyDescent="0.2">
      <c r="B12" s="2" t="s">
        <v>35</v>
      </c>
      <c r="C12" s="1">
        <v>395</v>
      </c>
      <c r="D12" s="1">
        <v>11</v>
      </c>
      <c r="E12" s="1">
        <v>11</v>
      </c>
      <c r="F12" s="3">
        <f t="shared" si="0"/>
        <v>395</v>
      </c>
    </row>
    <row r="13" spans="2:6" ht="15" x14ac:dyDescent="0.2">
      <c r="B13" s="2" t="s">
        <v>13</v>
      </c>
      <c r="C13" s="1">
        <v>146</v>
      </c>
      <c r="D13" s="1">
        <v>101</v>
      </c>
      <c r="E13" s="1">
        <v>139</v>
      </c>
      <c r="F13" s="3">
        <f t="shared" si="0"/>
        <v>108</v>
      </c>
    </row>
    <row r="14" spans="2:6" ht="15" x14ac:dyDescent="0.2">
      <c r="B14" s="2" t="s">
        <v>14</v>
      </c>
      <c r="C14" s="1">
        <v>349</v>
      </c>
      <c r="D14" s="1">
        <v>78</v>
      </c>
      <c r="E14" s="1">
        <v>103</v>
      </c>
      <c r="F14" s="3">
        <f t="shared" si="0"/>
        <v>324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2565</v>
      </c>
      <c r="D16" s="8">
        <f>SUM(D8:D14)</f>
        <v>809</v>
      </c>
      <c r="E16" s="8">
        <f>SUM(E8:E14)</f>
        <v>473</v>
      </c>
      <c r="F16" s="9">
        <f>SUM(F8:F14)</f>
        <v>2901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I51"/>
  <sheetViews>
    <sheetView zoomScaleNormal="100" zoomScaleSheetLayoutView="100" workbookViewId="0">
      <selection activeCell="B5" sqref="B5:B6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543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544</v>
      </c>
      <c r="C5" s="149" t="s">
        <v>5</v>
      </c>
      <c r="D5" s="147" t="s">
        <v>509</v>
      </c>
      <c r="E5" s="151" t="s">
        <v>545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f>'ABR18'!G7</f>
        <v>5830</v>
      </c>
      <c r="C7" s="95">
        <v>363</v>
      </c>
      <c r="D7" s="95">
        <v>476</v>
      </c>
      <c r="E7" s="96">
        <v>4873</v>
      </c>
      <c r="F7" s="95">
        <v>844</v>
      </c>
      <c r="G7" s="97">
        <f>SUM(E7:F7)</f>
        <v>5717</v>
      </c>
      <c r="H7" s="117"/>
    </row>
    <row r="8" spans="1:9" ht="15" x14ac:dyDescent="0.2">
      <c r="A8" s="94" t="s">
        <v>9</v>
      </c>
      <c r="B8" s="95">
        <f>'ABR18'!G8</f>
        <v>4527</v>
      </c>
      <c r="C8" s="95">
        <v>130</v>
      </c>
      <c r="D8" s="95">
        <v>68</v>
      </c>
      <c r="E8" s="96">
        <v>2187</v>
      </c>
      <c r="F8" s="95">
        <v>2402</v>
      </c>
      <c r="G8" s="97">
        <f t="shared" ref="G8:G14" si="0">SUM(E8:F8)</f>
        <v>4589</v>
      </c>
      <c r="H8" s="117"/>
    </row>
    <row r="9" spans="1:9" ht="15" x14ac:dyDescent="0.2">
      <c r="A9" s="94" t="s">
        <v>537</v>
      </c>
      <c r="B9" s="95">
        <f>'ABR18'!G9</f>
        <v>5201</v>
      </c>
      <c r="C9" s="95">
        <v>390</v>
      </c>
      <c r="D9" s="95">
        <v>140</v>
      </c>
      <c r="E9" s="96">
        <v>3313</v>
      </c>
      <c r="F9" s="95">
        <v>2138</v>
      </c>
      <c r="G9" s="97">
        <f t="shared" si="0"/>
        <v>5451</v>
      </c>
      <c r="H9" s="117"/>
    </row>
    <row r="10" spans="1:9" ht="15" x14ac:dyDescent="0.2">
      <c r="A10" s="94" t="s">
        <v>376</v>
      </c>
      <c r="B10" s="95">
        <f>'ABR18'!G10</f>
        <v>2443</v>
      </c>
      <c r="C10" s="95">
        <v>423</v>
      </c>
      <c r="D10" s="95">
        <v>381</v>
      </c>
      <c r="E10" s="96">
        <v>1838</v>
      </c>
      <c r="F10" s="95">
        <v>647</v>
      </c>
      <c r="G10" s="97">
        <f t="shared" si="0"/>
        <v>2485</v>
      </c>
      <c r="H10" s="117"/>
      <c r="I10" s="117"/>
    </row>
    <row r="11" spans="1:9" ht="15" x14ac:dyDescent="0.2">
      <c r="A11" s="94" t="s">
        <v>538</v>
      </c>
      <c r="B11" s="95">
        <f>'ABR18'!G11</f>
        <v>8073</v>
      </c>
      <c r="C11" s="95">
        <v>216</v>
      </c>
      <c r="D11" s="95">
        <v>194</v>
      </c>
      <c r="E11" s="96">
        <v>5048</v>
      </c>
      <c r="F11" s="95">
        <v>3047</v>
      </c>
      <c r="G11" s="97">
        <f t="shared" si="0"/>
        <v>8095</v>
      </c>
      <c r="H11" s="117"/>
    </row>
    <row r="12" spans="1:9" ht="15" x14ac:dyDescent="0.2">
      <c r="A12" s="94" t="s">
        <v>13</v>
      </c>
      <c r="B12" s="95">
        <f>'ABR18'!G12</f>
        <v>2340</v>
      </c>
      <c r="C12" s="95">
        <v>180</v>
      </c>
      <c r="D12" s="95">
        <v>81</v>
      </c>
      <c r="E12" s="96">
        <v>1278</v>
      </c>
      <c r="F12" s="95">
        <v>1161</v>
      </c>
      <c r="G12" s="97">
        <f t="shared" si="0"/>
        <v>2439</v>
      </c>
      <c r="H12" s="117"/>
      <c r="I12" s="117"/>
    </row>
    <row r="13" spans="1:9" ht="15" x14ac:dyDescent="0.2">
      <c r="A13" s="94" t="s">
        <v>14</v>
      </c>
      <c r="B13" s="95">
        <f>'ABR18'!G13</f>
        <v>2421</v>
      </c>
      <c r="C13" s="95">
        <v>87</v>
      </c>
      <c r="D13" s="95">
        <v>93</v>
      </c>
      <c r="E13" s="96">
        <v>2009</v>
      </c>
      <c r="F13" s="95">
        <v>406</v>
      </c>
      <c r="G13" s="97">
        <f t="shared" si="0"/>
        <v>2415</v>
      </c>
      <c r="H13" s="117"/>
    </row>
    <row r="14" spans="1:9" ht="15.75" thickBot="1" x14ac:dyDescent="0.25">
      <c r="A14" s="94" t="s">
        <v>220</v>
      </c>
      <c r="B14" s="95">
        <f>'ABR18'!G14</f>
        <v>2396</v>
      </c>
      <c r="C14" s="95">
        <v>457</v>
      </c>
      <c r="D14" s="95">
        <v>302</v>
      </c>
      <c r="E14" s="96">
        <v>1878</v>
      </c>
      <c r="F14" s="95">
        <v>673</v>
      </c>
      <c r="G14" s="97">
        <f t="shared" si="0"/>
        <v>2551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33231</v>
      </c>
      <c r="C15" s="99">
        <f>SUM(C7:C14)</f>
        <v>2246</v>
      </c>
      <c r="D15" s="99">
        <f>SUM(D7:D14)</f>
        <v>1735</v>
      </c>
      <c r="E15" s="99">
        <f>SUM(E7:E14)</f>
        <v>22424</v>
      </c>
      <c r="F15" s="99">
        <f>SUM(F7:F14)</f>
        <v>11318</v>
      </c>
      <c r="G15" s="100">
        <f>B15+C15-D15</f>
        <v>33742</v>
      </c>
      <c r="H15" s="117"/>
      <c r="I15" s="117"/>
    </row>
    <row r="16" spans="1:9" ht="3.75" customHeight="1" x14ac:dyDescent="0.2">
      <c r="A16" s="101"/>
      <c r="G16" s="120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0" spans="1:9" s="89" customFormat="1" ht="13.5" thickBot="1" x14ac:dyDescent="0.25">
      <c r="A50" s="116"/>
      <c r="B50" s="116"/>
      <c r="C50" s="116"/>
      <c r="D50" s="116"/>
      <c r="E50" s="116"/>
      <c r="F50" s="116"/>
      <c r="G50" s="116"/>
      <c r="I50" s="90"/>
    </row>
    <row r="51" spans="1:9" s="89" customFormat="1" ht="13.5" thickTop="1" x14ac:dyDescent="0.2">
      <c r="I51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I51"/>
  <sheetViews>
    <sheetView zoomScaleNormal="100" zoomScaleSheetLayoutView="100" workbookViewId="0">
      <selection activeCell="G14" sqref="G14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546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547</v>
      </c>
      <c r="C5" s="149" t="s">
        <v>5</v>
      </c>
      <c r="D5" s="147" t="s">
        <v>509</v>
      </c>
      <c r="E5" s="151" t="s">
        <v>548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v>5717</v>
      </c>
      <c r="C7" s="95">
        <v>375</v>
      </c>
      <c r="D7" s="95">
        <v>602</v>
      </c>
      <c r="E7" s="96">
        <v>4647</v>
      </c>
      <c r="F7" s="95">
        <v>843</v>
      </c>
      <c r="G7" s="97">
        <f>SUM(E7:F7)</f>
        <v>5490</v>
      </c>
      <c r="H7" s="117"/>
    </row>
    <row r="8" spans="1:9" ht="15" x14ac:dyDescent="0.2">
      <c r="A8" s="94" t="s">
        <v>9</v>
      </c>
      <c r="B8" s="95">
        <v>4589</v>
      </c>
      <c r="C8" s="95">
        <v>135</v>
      </c>
      <c r="D8" s="95">
        <v>54</v>
      </c>
      <c r="E8" s="96">
        <v>2273</v>
      </c>
      <c r="F8" s="95">
        <v>2397</v>
      </c>
      <c r="G8" s="97">
        <f t="shared" ref="G8:G14" si="0">SUM(E8:F8)</f>
        <v>4670</v>
      </c>
      <c r="H8" s="117"/>
    </row>
    <row r="9" spans="1:9" ht="15" x14ac:dyDescent="0.2">
      <c r="A9" s="94" t="s">
        <v>10</v>
      </c>
      <c r="B9" s="95">
        <v>5451</v>
      </c>
      <c r="C9" s="95">
        <v>383</v>
      </c>
      <c r="D9" s="95">
        <v>56</v>
      </c>
      <c r="E9" s="96">
        <v>3641</v>
      </c>
      <c r="F9" s="95">
        <v>2137</v>
      </c>
      <c r="G9" s="97">
        <f t="shared" si="0"/>
        <v>5778</v>
      </c>
      <c r="H9" s="117"/>
    </row>
    <row r="10" spans="1:9" ht="15" x14ac:dyDescent="0.2">
      <c r="A10" s="94" t="s">
        <v>376</v>
      </c>
      <c r="B10" s="95">
        <v>2485</v>
      </c>
      <c r="C10" s="95">
        <v>410</v>
      </c>
      <c r="D10" s="95">
        <v>346</v>
      </c>
      <c r="E10" s="96">
        <v>1891</v>
      </c>
      <c r="F10" s="95">
        <v>658</v>
      </c>
      <c r="G10" s="97">
        <f t="shared" si="0"/>
        <v>2549</v>
      </c>
      <c r="H10" s="117"/>
      <c r="I10" s="117"/>
    </row>
    <row r="11" spans="1:9" ht="15" x14ac:dyDescent="0.2">
      <c r="A11" s="94" t="s">
        <v>35</v>
      </c>
      <c r="B11" s="95">
        <v>8095</v>
      </c>
      <c r="C11" s="95">
        <v>332</v>
      </c>
      <c r="D11" s="95">
        <v>189</v>
      </c>
      <c r="E11" s="96">
        <v>5186</v>
      </c>
      <c r="F11" s="95">
        <v>3052</v>
      </c>
      <c r="G11" s="97">
        <f t="shared" si="0"/>
        <v>8238</v>
      </c>
      <c r="H11" s="117"/>
    </row>
    <row r="12" spans="1:9" ht="15" x14ac:dyDescent="0.2">
      <c r="A12" s="94" t="s">
        <v>13</v>
      </c>
      <c r="B12" s="95">
        <v>2439</v>
      </c>
      <c r="C12" s="95">
        <v>322</v>
      </c>
      <c r="D12" s="95">
        <v>106</v>
      </c>
      <c r="E12" s="96">
        <v>1481</v>
      </c>
      <c r="F12" s="95">
        <v>1174</v>
      </c>
      <c r="G12" s="97">
        <f t="shared" si="0"/>
        <v>2655</v>
      </c>
      <c r="H12" s="117"/>
      <c r="I12" s="117"/>
    </row>
    <row r="13" spans="1:9" ht="15" x14ac:dyDescent="0.2">
      <c r="A13" s="94" t="s">
        <v>14</v>
      </c>
      <c r="B13" s="95">
        <v>2415</v>
      </c>
      <c r="C13" s="95">
        <v>143</v>
      </c>
      <c r="D13" s="95">
        <v>125</v>
      </c>
      <c r="E13" s="96">
        <v>2029</v>
      </c>
      <c r="F13" s="95">
        <v>404</v>
      </c>
      <c r="G13" s="97">
        <f t="shared" si="0"/>
        <v>2433</v>
      </c>
      <c r="H13" s="117"/>
    </row>
    <row r="14" spans="1:9" ht="15.75" thickBot="1" x14ac:dyDescent="0.25">
      <c r="A14" s="94" t="s">
        <v>220</v>
      </c>
      <c r="B14" s="95">
        <v>2551</v>
      </c>
      <c r="C14" s="95">
        <v>429</v>
      </c>
      <c r="D14" s="95">
        <v>236</v>
      </c>
      <c r="E14" s="96">
        <v>1930</v>
      </c>
      <c r="F14" s="95">
        <v>814</v>
      </c>
      <c r="G14" s="97">
        <f t="shared" si="0"/>
        <v>2744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33742</v>
      </c>
      <c r="C15" s="99">
        <f t="shared" ref="C15:F15" si="1">SUM(C7:C14)</f>
        <v>2529</v>
      </c>
      <c r="D15" s="99">
        <f t="shared" si="1"/>
        <v>1714</v>
      </c>
      <c r="E15" s="99">
        <f t="shared" si="1"/>
        <v>23078</v>
      </c>
      <c r="F15" s="99">
        <f t="shared" si="1"/>
        <v>11479</v>
      </c>
      <c r="G15" s="100">
        <f>B15+C15-D15</f>
        <v>34557</v>
      </c>
      <c r="H15" s="117"/>
      <c r="I15" s="117"/>
    </row>
    <row r="16" spans="1:9" ht="3.75" customHeight="1" x14ac:dyDescent="0.2">
      <c r="A16" s="101"/>
      <c r="G16" s="120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0" spans="1:9" s="89" customFormat="1" ht="13.5" thickBot="1" x14ac:dyDescent="0.25">
      <c r="A50" s="116"/>
      <c r="B50" s="116"/>
      <c r="C50" s="116"/>
      <c r="D50" s="116"/>
      <c r="E50" s="116"/>
      <c r="F50" s="116"/>
      <c r="G50" s="116"/>
      <c r="I50" s="90"/>
    </row>
    <row r="51" spans="1:9" s="89" customFormat="1" ht="13.5" thickTop="1" x14ac:dyDescent="0.2">
      <c r="I51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I54"/>
  <sheetViews>
    <sheetView zoomScaleNormal="100" workbookViewId="0">
      <selection activeCell="G7" sqref="G7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4.140625" style="89" customWidth="1"/>
    <col min="9" max="16384" width="9.140625" style="89"/>
  </cols>
  <sheetData>
    <row r="1" spans="1:9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ht="35.25" customHeight="1" x14ac:dyDescent="0.2">
      <c r="A3" s="212" t="s">
        <v>549</v>
      </c>
      <c r="B3" s="211"/>
      <c r="C3" s="211"/>
      <c r="D3" s="211"/>
      <c r="E3" s="211"/>
      <c r="F3" s="211"/>
      <c r="G3" s="211"/>
    </row>
    <row r="4" spans="1:9" ht="13.9" customHeight="1" thickBot="1" x14ac:dyDescent="0.25"/>
    <row r="5" spans="1:9" s="90" customFormat="1" ht="21" customHeight="1" x14ac:dyDescent="0.2">
      <c r="A5" s="145" t="s">
        <v>3</v>
      </c>
      <c r="B5" s="147" t="s">
        <v>527</v>
      </c>
      <c r="C5" s="149" t="s">
        <v>5</v>
      </c>
      <c r="D5" s="147" t="s">
        <v>495</v>
      </c>
      <c r="E5" s="151" t="s">
        <v>548</v>
      </c>
      <c r="F5" s="152"/>
      <c r="G5" s="153"/>
    </row>
    <row r="6" spans="1:9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9" s="90" customFormat="1" ht="15" x14ac:dyDescent="0.2">
      <c r="A7" s="94" t="s">
        <v>8</v>
      </c>
      <c r="B7" s="95">
        <f>'DEZ17'!G7</f>
        <v>5617</v>
      </c>
      <c r="C7" s="95">
        <f>'JAN18'!C7+'FEV18'!C7+'MAR18'!C7+'ABR18'!C7+'MAI18'!C7+'JUN18'!C7</f>
        <v>1791</v>
      </c>
      <c r="D7" s="95">
        <f>'JAN18'!D7+'FEV18'!D7+'MAR18'!D7+'ABR18'!D7+'MAI18'!D7+'JUN18'!D7</f>
        <v>1918</v>
      </c>
      <c r="E7" s="96">
        <f>'JUN18'!E7</f>
        <v>4647</v>
      </c>
      <c r="F7" s="96">
        <f>'JUN18'!F7</f>
        <v>843</v>
      </c>
      <c r="G7" s="97">
        <f t="shared" ref="G7:G14" si="0">B7+C7-D7</f>
        <v>5490</v>
      </c>
      <c r="H7" s="117"/>
    </row>
    <row r="8" spans="1:9" s="90" customFormat="1" ht="15" x14ac:dyDescent="0.2">
      <c r="A8" s="94" t="s">
        <v>9</v>
      </c>
      <c r="B8" s="95">
        <f>'DEZ17'!G8</f>
        <v>4255</v>
      </c>
      <c r="C8" s="95">
        <f>'JAN18'!C8+'FEV18'!C8+'MAR18'!C8+'ABR18'!C8+'MAI18'!C8+'JUN18'!C8</f>
        <v>685</v>
      </c>
      <c r="D8" s="95">
        <f>'JAN18'!D8+'FEV18'!D8+'MAR18'!D8+'ABR18'!D8+'MAI18'!D8+'JUN18'!D8</f>
        <v>270</v>
      </c>
      <c r="E8" s="96">
        <f>'JUN18'!E8</f>
        <v>2273</v>
      </c>
      <c r="F8" s="96">
        <f>'JUN18'!F8</f>
        <v>2397</v>
      </c>
      <c r="G8" s="97">
        <f t="shared" si="0"/>
        <v>4670</v>
      </c>
      <c r="H8" s="117"/>
    </row>
    <row r="9" spans="1:9" s="90" customFormat="1" ht="15" x14ac:dyDescent="0.2">
      <c r="A9" s="94" t="s">
        <v>344</v>
      </c>
      <c r="B9" s="95">
        <f>'DEZ17'!G9</f>
        <v>4272</v>
      </c>
      <c r="C9" s="95">
        <f>'JAN18'!C9+'FEV18'!C9+'MAR18'!C9+'ABR18'!C9+'MAI18'!C9+'JUN18'!C9</f>
        <v>1928</v>
      </c>
      <c r="D9" s="95">
        <f>'JAN18'!D9+'FEV18'!D9+'MAR18'!D9+'ABR18'!D9+'MAI18'!D9+'JUN18'!D9</f>
        <v>412</v>
      </c>
      <c r="E9" s="96">
        <f>'JUN18'!E9</f>
        <v>3641</v>
      </c>
      <c r="F9" s="96">
        <f>'JUN18'!F9</f>
        <v>2137</v>
      </c>
      <c r="G9" s="97">
        <f t="shared" si="0"/>
        <v>5788</v>
      </c>
      <c r="H9" s="117"/>
    </row>
    <row r="10" spans="1:9" s="90" customFormat="1" ht="15" x14ac:dyDescent="0.2">
      <c r="A10" s="94" t="s">
        <v>376</v>
      </c>
      <c r="B10" s="95">
        <f>'DEZ17'!G10</f>
        <v>2218</v>
      </c>
      <c r="C10" s="95">
        <f>'JAN18'!C10+'FEV18'!C10+'MAR18'!C10+'ABR18'!C10+'MAI18'!C10+'JUN18'!C10</f>
        <v>1995</v>
      </c>
      <c r="D10" s="95">
        <f>'JAN18'!D10+'FEV18'!D10+'MAR18'!D10+'ABR18'!D10+'MAI18'!D10+'JUN18'!D10</f>
        <v>1664</v>
      </c>
      <c r="E10" s="96">
        <f>'JUN18'!E10</f>
        <v>1891</v>
      </c>
      <c r="F10" s="96">
        <f>'JUN18'!F10</f>
        <v>658</v>
      </c>
      <c r="G10" s="97">
        <f t="shared" si="0"/>
        <v>2549</v>
      </c>
      <c r="H10" s="117"/>
    </row>
    <row r="11" spans="1:9" s="90" customFormat="1" ht="15" x14ac:dyDescent="0.2">
      <c r="A11" s="94" t="s">
        <v>286</v>
      </c>
      <c r="B11" s="95">
        <f>'DEZ17'!G11</f>
        <v>7342</v>
      </c>
      <c r="C11" s="95">
        <f>'JAN18'!C11+'FEV18'!C11+'MAR18'!C11+'ABR18'!C11+'MAI18'!C11+'JUN18'!C11</f>
        <v>1637</v>
      </c>
      <c r="D11" s="95">
        <f>'JAN18'!D11+'FEV18'!D11+'MAR18'!D11+'ABR18'!D11+'MAI18'!D11+'JUN18'!D11</f>
        <v>737</v>
      </c>
      <c r="E11" s="96">
        <f>'JUN18'!E11</f>
        <v>5186</v>
      </c>
      <c r="F11" s="96">
        <f>'JUN18'!F11</f>
        <v>3052</v>
      </c>
      <c r="G11" s="97">
        <f t="shared" si="0"/>
        <v>8242</v>
      </c>
      <c r="H11" s="117"/>
    </row>
    <row r="12" spans="1:9" s="90" customFormat="1" ht="15" x14ac:dyDescent="0.2">
      <c r="A12" s="94" t="s">
        <v>13</v>
      </c>
      <c r="B12" s="95">
        <f>'DEZ17'!G12</f>
        <v>1799</v>
      </c>
      <c r="C12" s="95">
        <f>'JAN18'!C12+'FEV18'!C12+'MAR18'!C12+'ABR18'!C12+'MAI18'!C12+'JUN18'!C12</f>
        <v>1375</v>
      </c>
      <c r="D12" s="95">
        <f>'JAN18'!D12+'FEV18'!D12+'MAR18'!D12+'ABR18'!D12+'MAI18'!D12+'JUN18'!D12</f>
        <v>539</v>
      </c>
      <c r="E12" s="96">
        <f>'JUN18'!E12</f>
        <v>1481</v>
      </c>
      <c r="F12" s="96">
        <f>'JUN18'!F12</f>
        <v>1174</v>
      </c>
      <c r="G12" s="97">
        <f t="shared" si="0"/>
        <v>2635</v>
      </c>
      <c r="H12" s="117"/>
      <c r="I12" s="117"/>
    </row>
    <row r="13" spans="1:9" s="90" customFormat="1" ht="15" x14ac:dyDescent="0.2">
      <c r="A13" s="94" t="s">
        <v>550</v>
      </c>
      <c r="B13" s="95">
        <f>'DEZ17'!G13</f>
        <v>2119</v>
      </c>
      <c r="C13" s="95">
        <f>'JAN18'!C13+'FEV18'!C13+'MAR18'!C13+'ABR18'!C13+'MAI18'!C13+'JUN18'!C13</f>
        <v>744</v>
      </c>
      <c r="D13" s="95">
        <f>'JAN18'!D13+'FEV18'!D13+'MAR18'!D13+'ABR18'!D13+'MAI18'!D13+'JUN18'!D13</f>
        <v>430</v>
      </c>
      <c r="E13" s="96">
        <f>'JUN18'!E13</f>
        <v>2029</v>
      </c>
      <c r="F13" s="96">
        <f>'JUN18'!F13</f>
        <v>404</v>
      </c>
      <c r="G13" s="97">
        <f t="shared" si="0"/>
        <v>2433</v>
      </c>
      <c r="H13" s="117"/>
    </row>
    <row r="14" spans="1:9" s="90" customFormat="1" ht="15.75" thickBot="1" x14ac:dyDescent="0.25">
      <c r="A14" s="94" t="s">
        <v>220</v>
      </c>
      <c r="B14" s="95">
        <f>'DEZ17'!G14</f>
        <v>2710</v>
      </c>
      <c r="C14" s="95">
        <f>'JAN18'!C14+'FEV18'!C14+'MAR18'!C14+'ABR18'!C14+'MAI18'!C14+'JUN18'!C14</f>
        <v>1349</v>
      </c>
      <c r="D14" s="95">
        <f>'JAN18'!D14+'FEV18'!D14+'MAR18'!D14+'ABR18'!D14+'MAI18'!D14+'JUN18'!D14</f>
        <v>1314</v>
      </c>
      <c r="E14" s="96">
        <f>'JUN18'!E14</f>
        <v>1930</v>
      </c>
      <c r="F14" s="96">
        <f>'JUN18'!F14</f>
        <v>814</v>
      </c>
      <c r="G14" s="97">
        <f t="shared" si="0"/>
        <v>2745</v>
      </c>
      <c r="H14" s="117"/>
    </row>
    <row r="15" spans="1:9" s="90" customFormat="1" ht="23.25" customHeight="1" thickBot="1" x14ac:dyDescent="0.25">
      <c r="A15" s="98" t="s">
        <v>15</v>
      </c>
      <c r="B15" s="99">
        <f t="shared" ref="B15:F15" si="1">SUM(B7:B14)</f>
        <v>30332</v>
      </c>
      <c r="C15" s="99">
        <f t="shared" si="1"/>
        <v>11504</v>
      </c>
      <c r="D15" s="99">
        <f t="shared" si="1"/>
        <v>7284</v>
      </c>
      <c r="E15" s="99">
        <f t="shared" si="1"/>
        <v>23078</v>
      </c>
      <c r="F15" s="99">
        <f t="shared" si="1"/>
        <v>11479</v>
      </c>
      <c r="G15" s="100">
        <f>B15+C15-D15</f>
        <v>34552</v>
      </c>
      <c r="H15" s="117"/>
    </row>
    <row r="16" spans="1:9" s="90" customFormat="1" ht="15" customHeight="1" x14ac:dyDescent="0.2">
      <c r="A16" s="101" t="s">
        <v>520</v>
      </c>
      <c r="B16" s="89"/>
      <c r="C16" s="89"/>
      <c r="D16" s="89"/>
      <c r="E16" s="89"/>
      <c r="F16" s="89"/>
      <c r="G16" s="89"/>
      <c r="H16" s="89"/>
    </row>
    <row r="17" spans="1:1" ht="18" customHeight="1" x14ac:dyDescent="0.2">
      <c r="A17" s="101"/>
    </row>
    <row r="18" spans="1:1" ht="18" customHeight="1" x14ac:dyDescent="0.2">
      <c r="A18" s="101" t="s">
        <v>499</v>
      </c>
    </row>
    <row r="42" ht="35.450000000000003" customHeight="1" x14ac:dyDescent="0.2"/>
    <row r="53" spans="1:7" ht="13.5" thickBot="1" x14ac:dyDescent="0.25">
      <c r="A53" s="116"/>
      <c r="B53" s="116"/>
      <c r="C53" s="116"/>
      <c r="D53" s="116"/>
      <c r="E53" s="116"/>
      <c r="F53" s="116"/>
      <c r="G53" s="116"/>
    </row>
    <row r="54" spans="1:7" ht="13.5" thickTop="1" x14ac:dyDescent="0.2"/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I52"/>
  <sheetViews>
    <sheetView zoomScaleNormal="100" zoomScaleSheetLayoutView="100" workbookViewId="0">
      <selection activeCell="I11" sqref="I11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551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552</v>
      </c>
      <c r="C5" s="149" t="s">
        <v>5</v>
      </c>
      <c r="D5" s="147" t="s">
        <v>509</v>
      </c>
      <c r="E5" s="151" t="s">
        <v>553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v>5490</v>
      </c>
      <c r="C7" s="95">
        <v>189</v>
      </c>
      <c r="D7" s="95">
        <v>391</v>
      </c>
      <c r="E7" s="96">
        <v>4445</v>
      </c>
      <c r="F7" s="95">
        <v>843</v>
      </c>
      <c r="G7" s="97">
        <f>SUM(E7:F7)</f>
        <v>5288</v>
      </c>
      <c r="H7" s="117"/>
    </row>
    <row r="8" spans="1:9" ht="15" x14ac:dyDescent="0.2">
      <c r="A8" s="94" t="s">
        <v>9</v>
      </c>
      <c r="B8" s="95">
        <v>4670</v>
      </c>
      <c r="C8" s="95">
        <v>109</v>
      </c>
      <c r="D8" s="95">
        <v>42</v>
      </c>
      <c r="E8" s="96">
        <v>2340</v>
      </c>
      <c r="F8" s="95">
        <v>2397</v>
      </c>
      <c r="G8" s="97">
        <f t="shared" ref="G8:G14" si="0">SUM(E8:F8)</f>
        <v>4737</v>
      </c>
      <c r="H8" s="117"/>
    </row>
    <row r="9" spans="1:9" ht="15" x14ac:dyDescent="0.2">
      <c r="A9" s="94" t="s">
        <v>10</v>
      </c>
      <c r="B9" s="95">
        <v>5778</v>
      </c>
      <c r="C9" s="95">
        <v>58</v>
      </c>
      <c r="D9" s="95">
        <v>75</v>
      </c>
      <c r="E9" s="96">
        <v>3624</v>
      </c>
      <c r="F9" s="95">
        <v>2137</v>
      </c>
      <c r="G9" s="97">
        <f t="shared" si="0"/>
        <v>5761</v>
      </c>
      <c r="H9" s="117"/>
    </row>
    <row r="10" spans="1:9" ht="15" x14ac:dyDescent="0.2">
      <c r="A10" s="94" t="s">
        <v>376</v>
      </c>
      <c r="B10" s="95">
        <v>2549</v>
      </c>
      <c r="C10" s="95">
        <v>430</v>
      </c>
      <c r="D10" s="95">
        <v>364</v>
      </c>
      <c r="E10" s="96">
        <v>1950</v>
      </c>
      <c r="F10" s="95">
        <v>665</v>
      </c>
      <c r="G10" s="97">
        <f t="shared" si="0"/>
        <v>2615</v>
      </c>
      <c r="H10" s="117"/>
      <c r="I10" s="117"/>
    </row>
    <row r="11" spans="1:9" ht="15" x14ac:dyDescent="0.2">
      <c r="A11" s="94" t="s">
        <v>35</v>
      </c>
      <c r="B11" s="95">
        <v>8238</v>
      </c>
      <c r="C11" s="95">
        <v>203</v>
      </c>
      <c r="D11" s="95">
        <v>104</v>
      </c>
      <c r="E11" s="96">
        <v>5283</v>
      </c>
      <c r="F11" s="95">
        <v>3054</v>
      </c>
      <c r="G11" s="97">
        <f t="shared" si="0"/>
        <v>8337</v>
      </c>
      <c r="H11" s="117"/>
    </row>
    <row r="12" spans="1:9" ht="15" x14ac:dyDescent="0.2">
      <c r="A12" s="94" t="s">
        <v>13</v>
      </c>
      <c r="B12" s="95">
        <v>2655</v>
      </c>
      <c r="C12" s="95">
        <v>174</v>
      </c>
      <c r="D12" s="95">
        <v>97</v>
      </c>
      <c r="E12" s="96">
        <v>1515</v>
      </c>
      <c r="F12" s="95">
        <v>1217</v>
      </c>
      <c r="G12" s="97">
        <f t="shared" si="0"/>
        <v>2732</v>
      </c>
      <c r="H12" s="117"/>
      <c r="I12" s="117"/>
    </row>
    <row r="13" spans="1:9" ht="15" x14ac:dyDescent="0.2">
      <c r="A13" s="94" t="s">
        <v>14</v>
      </c>
      <c r="B13" s="95">
        <v>2433</v>
      </c>
      <c r="C13" s="95">
        <v>230</v>
      </c>
      <c r="D13" s="95">
        <v>181</v>
      </c>
      <c r="E13" s="96">
        <v>2079</v>
      </c>
      <c r="F13" s="95">
        <v>403</v>
      </c>
      <c r="G13" s="97">
        <f t="shared" si="0"/>
        <v>2482</v>
      </c>
      <c r="H13" s="117"/>
    </row>
    <row r="14" spans="1:9" ht="15.75" thickBot="1" x14ac:dyDescent="0.25">
      <c r="A14" s="94" t="s">
        <v>257</v>
      </c>
      <c r="B14" s="95">
        <v>2743</v>
      </c>
      <c r="C14" s="95">
        <v>174</v>
      </c>
      <c r="D14" s="95">
        <v>92</v>
      </c>
      <c r="E14" s="96">
        <v>1994</v>
      </c>
      <c r="F14" s="95">
        <v>831</v>
      </c>
      <c r="G14" s="97">
        <f t="shared" si="0"/>
        <v>2825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34556</v>
      </c>
      <c r="C15" s="99">
        <f t="shared" ref="C15:F15" si="1">SUM(C7:C14)</f>
        <v>1567</v>
      </c>
      <c r="D15" s="99">
        <f t="shared" si="1"/>
        <v>1346</v>
      </c>
      <c r="E15" s="99">
        <f t="shared" si="1"/>
        <v>23230</v>
      </c>
      <c r="F15" s="99">
        <f t="shared" si="1"/>
        <v>11547</v>
      </c>
      <c r="G15" s="100">
        <f>B15+C15-D15</f>
        <v>34777</v>
      </c>
      <c r="H15" s="117"/>
      <c r="I15" s="117"/>
    </row>
    <row r="16" spans="1:9" ht="3.75" customHeight="1" x14ac:dyDescent="0.2">
      <c r="A16" s="101"/>
      <c r="G16" s="120"/>
    </row>
    <row r="17" spans="1:9" s="89" customFormat="1" ht="15" customHeight="1" x14ac:dyDescent="0.2">
      <c r="A17" s="101" t="s">
        <v>554</v>
      </c>
      <c r="I17" s="90"/>
    </row>
    <row r="18" spans="1:9" s="89" customFormat="1" ht="15" customHeight="1" x14ac:dyDescent="0.2">
      <c r="A18" s="101" t="s">
        <v>499</v>
      </c>
    </row>
    <row r="19" spans="1:9" s="89" customFormat="1" ht="28.5" customHeight="1" x14ac:dyDescent="0.2">
      <c r="A19" s="101"/>
      <c r="I19" s="90"/>
    </row>
    <row r="43" spans="9:9" s="89" customFormat="1" ht="35.450000000000003" customHeight="1" x14ac:dyDescent="0.2">
      <c r="I43" s="90"/>
    </row>
    <row r="48" spans="9:9" s="89" customFormat="1" x14ac:dyDescent="0.2">
      <c r="I48" s="90"/>
    </row>
    <row r="49" spans="1:9" s="89" customFormat="1" ht="18" customHeight="1" x14ac:dyDescent="0.2">
      <c r="I49" s="90"/>
    </row>
    <row r="51" spans="1:9" s="89" customFormat="1" ht="13.5" thickBot="1" x14ac:dyDescent="0.25">
      <c r="A51" s="116"/>
      <c r="B51" s="116"/>
      <c r="C51" s="116"/>
      <c r="D51" s="116"/>
      <c r="E51" s="116"/>
      <c r="F51" s="116"/>
      <c r="G51" s="116"/>
      <c r="I51" s="90"/>
    </row>
    <row r="52" spans="1:9" s="89" customFormat="1" ht="13.5" thickTop="1" x14ac:dyDescent="0.2">
      <c r="I52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H51"/>
  <sheetViews>
    <sheetView zoomScaleNormal="100" zoomScaleSheetLayoutView="100" workbookViewId="0">
      <selection activeCell="B5" sqref="B5:B6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8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8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8" s="89" customFormat="1" ht="35.25" customHeight="1" x14ac:dyDescent="0.2">
      <c r="A3" s="212" t="s">
        <v>555</v>
      </c>
      <c r="B3" s="211"/>
      <c r="C3" s="211"/>
      <c r="D3" s="211"/>
      <c r="E3" s="211"/>
      <c r="F3" s="211"/>
      <c r="G3" s="211"/>
    </row>
    <row r="4" spans="1:8" s="89" customFormat="1" ht="5.25" customHeight="1" thickBot="1" x14ac:dyDescent="0.25"/>
    <row r="5" spans="1:8" ht="21" customHeight="1" x14ac:dyDescent="0.2">
      <c r="A5" s="145" t="s">
        <v>3</v>
      </c>
      <c r="B5" s="147" t="s">
        <v>556</v>
      </c>
      <c r="C5" s="149" t="s">
        <v>5</v>
      </c>
      <c r="D5" s="147" t="s">
        <v>509</v>
      </c>
      <c r="E5" s="151" t="s">
        <v>557</v>
      </c>
      <c r="F5" s="152"/>
      <c r="G5" s="153"/>
      <c r="H5" s="90"/>
    </row>
    <row r="6" spans="1:8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8" ht="15" x14ac:dyDescent="0.2">
      <c r="A7" s="94" t="s">
        <v>8</v>
      </c>
      <c r="B7" s="95">
        <v>5288</v>
      </c>
      <c r="C7" s="95">
        <v>517</v>
      </c>
      <c r="D7" s="95">
        <v>565</v>
      </c>
      <c r="E7" s="96">
        <v>4525</v>
      </c>
      <c r="F7" s="95">
        <v>715</v>
      </c>
      <c r="G7" s="97">
        <f>SUM(E7:F7)</f>
        <v>5240</v>
      </c>
      <c r="H7" s="117"/>
    </row>
    <row r="8" spans="1:8" ht="15" x14ac:dyDescent="0.2">
      <c r="A8" s="94" t="s">
        <v>9</v>
      </c>
      <c r="B8" s="95">
        <v>4737</v>
      </c>
      <c r="C8" s="95">
        <v>191</v>
      </c>
      <c r="D8" s="95">
        <v>138</v>
      </c>
      <c r="E8" s="96">
        <v>2364</v>
      </c>
      <c r="F8" s="95">
        <v>2426</v>
      </c>
      <c r="G8" s="97">
        <f t="shared" ref="G8:G14" si="0">SUM(E8:F8)</f>
        <v>4790</v>
      </c>
      <c r="H8" s="117"/>
    </row>
    <row r="9" spans="1:8" ht="15" x14ac:dyDescent="0.2">
      <c r="A9" s="94" t="s">
        <v>10</v>
      </c>
      <c r="B9" s="95">
        <v>5761</v>
      </c>
      <c r="C9" s="95">
        <v>383</v>
      </c>
      <c r="D9" s="95">
        <v>166</v>
      </c>
      <c r="E9" s="96">
        <v>3841</v>
      </c>
      <c r="F9" s="95">
        <v>2137</v>
      </c>
      <c r="G9" s="97">
        <f t="shared" si="0"/>
        <v>5978</v>
      </c>
      <c r="H9" s="117"/>
    </row>
    <row r="10" spans="1:8" ht="15" x14ac:dyDescent="0.2">
      <c r="A10" s="94" t="s">
        <v>376</v>
      </c>
      <c r="B10" s="95">
        <v>2615</v>
      </c>
      <c r="C10" s="95">
        <v>560</v>
      </c>
      <c r="D10" s="95">
        <v>454</v>
      </c>
      <c r="E10" s="96">
        <v>2001</v>
      </c>
      <c r="F10" s="95">
        <v>720</v>
      </c>
      <c r="G10" s="97">
        <f t="shared" si="0"/>
        <v>2721</v>
      </c>
      <c r="H10" s="117"/>
    </row>
    <row r="11" spans="1:8" ht="15" x14ac:dyDescent="0.2">
      <c r="A11" s="94" t="s">
        <v>286</v>
      </c>
      <c r="B11" s="95">
        <v>8337</v>
      </c>
      <c r="C11" s="95">
        <v>528</v>
      </c>
      <c r="D11" s="95">
        <v>115</v>
      </c>
      <c r="E11" s="96">
        <v>5694</v>
      </c>
      <c r="F11" s="95">
        <v>3056</v>
      </c>
      <c r="G11" s="97">
        <f t="shared" si="0"/>
        <v>8750</v>
      </c>
      <c r="H11" s="117"/>
    </row>
    <row r="12" spans="1:8" ht="15" x14ac:dyDescent="0.2">
      <c r="A12" s="94" t="s">
        <v>13</v>
      </c>
      <c r="B12" s="95">
        <v>2732</v>
      </c>
      <c r="C12" s="95">
        <v>223</v>
      </c>
      <c r="D12" s="95">
        <v>85</v>
      </c>
      <c r="E12" s="96">
        <v>1601</v>
      </c>
      <c r="F12" s="95">
        <v>1269</v>
      </c>
      <c r="G12" s="97">
        <f t="shared" si="0"/>
        <v>2870</v>
      </c>
      <c r="H12" s="117"/>
    </row>
    <row r="13" spans="1:8" ht="15" x14ac:dyDescent="0.2">
      <c r="A13" s="94" t="s">
        <v>14</v>
      </c>
      <c r="B13" s="95">
        <v>2482</v>
      </c>
      <c r="C13" s="95">
        <v>151</v>
      </c>
      <c r="D13" s="95">
        <v>176</v>
      </c>
      <c r="E13" s="96">
        <v>1995</v>
      </c>
      <c r="F13" s="95">
        <v>462</v>
      </c>
      <c r="G13" s="97">
        <f t="shared" si="0"/>
        <v>2457</v>
      </c>
      <c r="H13" s="117"/>
    </row>
    <row r="14" spans="1:8" ht="15.75" thickBot="1" x14ac:dyDescent="0.25">
      <c r="A14" s="94" t="s">
        <v>558</v>
      </c>
      <c r="B14" s="95">
        <v>2823</v>
      </c>
      <c r="C14" s="95">
        <v>647</v>
      </c>
      <c r="D14" s="95">
        <v>608</v>
      </c>
      <c r="E14" s="96">
        <v>2009</v>
      </c>
      <c r="F14" s="95">
        <v>853</v>
      </c>
      <c r="G14" s="97">
        <f t="shared" si="0"/>
        <v>2862</v>
      </c>
      <c r="H14" s="117"/>
    </row>
    <row r="15" spans="1:8" ht="23.25" customHeight="1" thickBot="1" x14ac:dyDescent="0.25">
      <c r="A15" s="98" t="s">
        <v>15</v>
      </c>
      <c r="B15" s="99">
        <f>SUM(B7:B14)</f>
        <v>34775</v>
      </c>
      <c r="C15" s="99">
        <f t="shared" ref="C15:F15" si="1">SUM(C7:C14)</f>
        <v>3200</v>
      </c>
      <c r="D15" s="99">
        <f t="shared" si="1"/>
        <v>2307</v>
      </c>
      <c r="E15" s="99">
        <f t="shared" si="1"/>
        <v>24030</v>
      </c>
      <c r="F15" s="99">
        <f t="shared" si="1"/>
        <v>11638</v>
      </c>
      <c r="G15" s="100">
        <f>B15+C15-D15</f>
        <v>35668</v>
      </c>
      <c r="H15" s="117"/>
    </row>
    <row r="16" spans="1:8" s="89" customFormat="1" ht="15" customHeight="1" x14ac:dyDescent="0.2">
      <c r="A16" s="224" t="s">
        <v>559</v>
      </c>
      <c r="B16" s="224"/>
      <c r="C16" s="224"/>
      <c r="D16" s="224"/>
      <c r="E16" s="224"/>
      <c r="F16" s="224"/>
      <c r="G16" s="224"/>
    </row>
    <row r="17" spans="1:1" s="89" customFormat="1" ht="15" customHeight="1" x14ac:dyDescent="0.2">
      <c r="A17" s="101" t="s">
        <v>499</v>
      </c>
    </row>
    <row r="18" spans="1:1" s="89" customFormat="1" ht="28.5" customHeight="1" x14ac:dyDescent="0.2">
      <c r="A18" s="101"/>
    </row>
    <row r="42" s="89" customFormat="1" ht="35.450000000000003" customHeight="1" x14ac:dyDescent="0.2"/>
    <row r="47" s="89" customFormat="1" x14ac:dyDescent="0.2"/>
    <row r="48" s="89" customFormat="1" ht="18" customHeight="1" x14ac:dyDescent="0.2"/>
    <row r="50" spans="1:7" s="89" customFormat="1" ht="13.5" thickBot="1" x14ac:dyDescent="0.25">
      <c r="A50" s="116"/>
      <c r="B50" s="116"/>
      <c r="C50" s="116"/>
      <c r="D50" s="116"/>
      <c r="E50" s="116"/>
      <c r="F50" s="116"/>
      <c r="G50" s="116"/>
    </row>
    <row r="51" spans="1:7" s="89" customFormat="1" ht="13.5" thickTop="1" x14ac:dyDescent="0.2"/>
  </sheetData>
  <mergeCells count="9">
    <mergeCell ref="A16:G16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I51"/>
  <sheetViews>
    <sheetView zoomScaleNormal="100" zoomScaleSheetLayoutView="100" workbookViewId="0">
      <selection activeCell="B5" sqref="B5:B6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560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561</v>
      </c>
      <c r="C5" s="149" t="s">
        <v>5</v>
      </c>
      <c r="D5" s="147" t="s">
        <v>509</v>
      </c>
      <c r="E5" s="151" t="s">
        <v>562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v>5240</v>
      </c>
      <c r="C7" s="95">
        <v>408</v>
      </c>
      <c r="D7" s="95">
        <v>519</v>
      </c>
      <c r="E7" s="96">
        <v>4414</v>
      </c>
      <c r="F7" s="95">
        <v>715</v>
      </c>
      <c r="G7" s="97">
        <f>SUM(E7:F7)</f>
        <v>5129</v>
      </c>
      <c r="H7" s="117"/>
    </row>
    <row r="8" spans="1:9" ht="15" x14ac:dyDescent="0.2">
      <c r="A8" s="94" t="s">
        <v>9</v>
      </c>
      <c r="B8" s="95">
        <v>4790</v>
      </c>
      <c r="C8" s="95">
        <v>159</v>
      </c>
      <c r="D8" s="95">
        <v>131</v>
      </c>
      <c r="E8" s="96">
        <v>2364</v>
      </c>
      <c r="F8" s="95">
        <v>2454</v>
      </c>
      <c r="G8" s="97">
        <f t="shared" ref="G8:G14" si="0">SUM(E8:F8)</f>
        <v>4818</v>
      </c>
      <c r="H8" s="117"/>
    </row>
    <row r="9" spans="1:9" ht="15" x14ac:dyDescent="0.2">
      <c r="A9" s="94" t="s">
        <v>10</v>
      </c>
      <c r="B9" s="95">
        <v>5978</v>
      </c>
      <c r="C9" s="95">
        <v>498</v>
      </c>
      <c r="D9" s="95">
        <v>120</v>
      </c>
      <c r="E9" s="96">
        <v>4212</v>
      </c>
      <c r="F9" s="95">
        <v>2144</v>
      </c>
      <c r="G9" s="97">
        <f t="shared" si="0"/>
        <v>6356</v>
      </c>
      <c r="H9" s="117"/>
    </row>
    <row r="10" spans="1:9" ht="15" x14ac:dyDescent="0.2">
      <c r="A10" s="94" t="s">
        <v>376</v>
      </c>
      <c r="B10" s="95">
        <v>2721</v>
      </c>
      <c r="C10" s="95">
        <v>359</v>
      </c>
      <c r="D10" s="95">
        <v>469</v>
      </c>
      <c r="E10" s="96">
        <v>1824</v>
      </c>
      <c r="F10" s="95">
        <v>787</v>
      </c>
      <c r="G10" s="97">
        <f t="shared" si="0"/>
        <v>2611</v>
      </c>
      <c r="H10" s="117"/>
      <c r="I10" s="117"/>
    </row>
    <row r="11" spans="1:9" ht="15" x14ac:dyDescent="0.2">
      <c r="A11" s="94" t="s">
        <v>35</v>
      </c>
      <c r="B11" s="95">
        <v>8750</v>
      </c>
      <c r="C11" s="95">
        <v>349</v>
      </c>
      <c r="D11" s="95">
        <v>157</v>
      </c>
      <c r="E11" s="96">
        <v>5886</v>
      </c>
      <c r="F11" s="95">
        <v>3056</v>
      </c>
      <c r="G11" s="97">
        <f t="shared" si="0"/>
        <v>8942</v>
      </c>
      <c r="H11" s="117"/>
    </row>
    <row r="12" spans="1:9" ht="15" x14ac:dyDescent="0.2">
      <c r="A12" s="94" t="s">
        <v>13</v>
      </c>
      <c r="B12" s="95">
        <v>2870</v>
      </c>
      <c r="C12" s="95">
        <v>257</v>
      </c>
      <c r="D12" s="95">
        <v>109</v>
      </c>
      <c r="E12" s="96">
        <v>1640</v>
      </c>
      <c r="F12" s="95">
        <v>1378</v>
      </c>
      <c r="G12" s="97">
        <f t="shared" si="0"/>
        <v>3018</v>
      </c>
      <c r="H12" s="117"/>
      <c r="I12" s="117"/>
    </row>
    <row r="13" spans="1:9" ht="15" x14ac:dyDescent="0.2">
      <c r="A13" s="94" t="s">
        <v>14</v>
      </c>
      <c r="B13" s="95">
        <v>2457</v>
      </c>
      <c r="C13" s="95">
        <v>260</v>
      </c>
      <c r="D13" s="95">
        <v>113</v>
      </c>
      <c r="E13" s="96">
        <v>2112</v>
      </c>
      <c r="F13" s="95">
        <v>492</v>
      </c>
      <c r="G13" s="97">
        <f t="shared" si="0"/>
        <v>2604</v>
      </c>
      <c r="H13" s="117"/>
    </row>
    <row r="14" spans="1:9" ht="15.75" thickBot="1" x14ac:dyDescent="0.25">
      <c r="A14" s="94" t="s">
        <v>220</v>
      </c>
      <c r="B14" s="95">
        <v>2862</v>
      </c>
      <c r="C14" s="95">
        <v>461</v>
      </c>
      <c r="D14" s="95">
        <v>381</v>
      </c>
      <c r="E14" s="96">
        <v>1820</v>
      </c>
      <c r="F14" s="95">
        <v>1122</v>
      </c>
      <c r="G14" s="97">
        <f t="shared" si="0"/>
        <v>2942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35668</v>
      </c>
      <c r="C15" s="99">
        <f t="shared" ref="C15:F15" si="1">SUM(C7:C14)</f>
        <v>2751</v>
      </c>
      <c r="D15" s="99">
        <f t="shared" si="1"/>
        <v>1999</v>
      </c>
      <c r="E15" s="99">
        <f t="shared" si="1"/>
        <v>24272</v>
      </c>
      <c r="F15" s="99">
        <f t="shared" si="1"/>
        <v>12148</v>
      </c>
      <c r="G15" s="100">
        <f>B15+C15-D15</f>
        <v>36420</v>
      </c>
      <c r="H15" s="117"/>
      <c r="I15" s="117"/>
    </row>
    <row r="16" spans="1:9" ht="3.75" customHeight="1" x14ac:dyDescent="0.2">
      <c r="A16" s="101"/>
      <c r="G16" s="120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0" spans="1:9" s="89" customFormat="1" ht="13.5" thickBot="1" x14ac:dyDescent="0.25">
      <c r="A50" s="116"/>
      <c r="B50" s="116"/>
      <c r="C50" s="116"/>
      <c r="D50" s="116"/>
      <c r="E50" s="116"/>
      <c r="F50" s="116"/>
      <c r="G50" s="116"/>
      <c r="I50" s="90"/>
    </row>
    <row r="51" spans="1:9" s="89" customFormat="1" ht="13.5" thickTop="1" x14ac:dyDescent="0.2">
      <c r="I51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I51"/>
  <sheetViews>
    <sheetView zoomScaleNormal="100" zoomScaleSheetLayoutView="100" workbookViewId="0">
      <selection activeCell="B5" sqref="B5:B6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563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564</v>
      </c>
      <c r="C5" s="149" t="s">
        <v>5</v>
      </c>
      <c r="D5" s="147" t="s">
        <v>509</v>
      </c>
      <c r="E5" s="151" t="s">
        <v>565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v>5129</v>
      </c>
      <c r="C7" s="95">
        <v>418</v>
      </c>
      <c r="D7" s="95">
        <v>322</v>
      </c>
      <c r="E7" s="96">
        <v>4510</v>
      </c>
      <c r="F7" s="95">
        <v>715</v>
      </c>
      <c r="G7" s="97">
        <v>5225</v>
      </c>
      <c r="H7" s="117"/>
    </row>
    <row r="8" spans="1:9" ht="15" x14ac:dyDescent="0.2">
      <c r="A8" s="94" t="s">
        <v>9</v>
      </c>
      <c r="B8" s="95">
        <v>4818</v>
      </c>
      <c r="C8" s="95">
        <v>246</v>
      </c>
      <c r="D8" s="95">
        <v>120</v>
      </c>
      <c r="E8" s="96">
        <v>2491</v>
      </c>
      <c r="F8" s="95">
        <v>2453</v>
      </c>
      <c r="G8" s="97">
        <v>4944</v>
      </c>
      <c r="H8" s="117"/>
    </row>
    <row r="9" spans="1:9" ht="15" x14ac:dyDescent="0.2">
      <c r="A9" s="94" t="s">
        <v>10</v>
      </c>
      <c r="B9" s="95">
        <v>6356</v>
      </c>
      <c r="C9" s="95">
        <v>232</v>
      </c>
      <c r="D9" s="95">
        <v>103</v>
      </c>
      <c r="E9" s="96">
        <v>4341</v>
      </c>
      <c r="F9" s="95">
        <v>2144</v>
      </c>
      <c r="G9" s="97">
        <v>6485</v>
      </c>
      <c r="H9" s="117"/>
    </row>
    <row r="10" spans="1:9" ht="15" x14ac:dyDescent="0.2">
      <c r="A10" s="94" t="s">
        <v>376</v>
      </c>
      <c r="B10" s="95">
        <v>2611</v>
      </c>
      <c r="C10" s="95">
        <v>513</v>
      </c>
      <c r="D10" s="95">
        <v>493</v>
      </c>
      <c r="E10" s="96">
        <v>1809</v>
      </c>
      <c r="F10" s="95">
        <v>822</v>
      </c>
      <c r="G10" s="97">
        <v>2631</v>
      </c>
      <c r="H10" s="117"/>
      <c r="I10" s="117"/>
    </row>
    <row r="11" spans="1:9" ht="15" x14ac:dyDescent="0.2">
      <c r="A11" s="94" t="s">
        <v>35</v>
      </c>
      <c r="B11" s="95">
        <v>8942</v>
      </c>
      <c r="C11" s="95">
        <v>301</v>
      </c>
      <c r="D11" s="95">
        <v>235</v>
      </c>
      <c r="E11" s="96">
        <v>5947</v>
      </c>
      <c r="F11" s="95">
        <v>3061</v>
      </c>
      <c r="G11" s="97">
        <v>9008</v>
      </c>
      <c r="H11" s="117"/>
    </row>
    <row r="12" spans="1:9" ht="15" x14ac:dyDescent="0.2">
      <c r="A12" s="94" t="s">
        <v>13</v>
      </c>
      <c r="B12" s="95">
        <v>3018</v>
      </c>
      <c r="C12" s="95">
        <v>307</v>
      </c>
      <c r="D12" s="95">
        <v>100</v>
      </c>
      <c r="E12" s="96">
        <v>1835</v>
      </c>
      <c r="F12" s="95">
        <v>1390</v>
      </c>
      <c r="G12" s="97">
        <v>3225</v>
      </c>
      <c r="H12" s="117"/>
      <c r="I12" s="117"/>
    </row>
    <row r="13" spans="1:9" ht="15" x14ac:dyDescent="0.2">
      <c r="A13" s="94" t="s">
        <v>14</v>
      </c>
      <c r="B13" s="95">
        <v>2604</v>
      </c>
      <c r="C13" s="95">
        <v>368</v>
      </c>
      <c r="D13" s="95">
        <v>121</v>
      </c>
      <c r="E13" s="96">
        <v>2347</v>
      </c>
      <c r="F13" s="95">
        <v>504</v>
      </c>
      <c r="G13" s="97">
        <v>2851</v>
      </c>
      <c r="H13" s="117"/>
    </row>
    <row r="14" spans="1:9" ht="15.75" thickBot="1" x14ac:dyDescent="0.25">
      <c r="A14" s="94" t="s">
        <v>220</v>
      </c>
      <c r="B14" s="95">
        <v>2942</v>
      </c>
      <c r="C14" s="95">
        <v>786</v>
      </c>
      <c r="D14" s="95">
        <v>348</v>
      </c>
      <c r="E14" s="96">
        <v>2262</v>
      </c>
      <c r="F14" s="95">
        <v>1118</v>
      </c>
      <c r="G14" s="97">
        <v>3380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36420</v>
      </c>
      <c r="C15" s="99">
        <f t="shared" ref="C15:F15" si="0">SUM(C7:C14)</f>
        <v>3171</v>
      </c>
      <c r="D15" s="99">
        <f t="shared" si="0"/>
        <v>1842</v>
      </c>
      <c r="E15" s="99">
        <f t="shared" si="0"/>
        <v>25542</v>
      </c>
      <c r="F15" s="99">
        <f t="shared" si="0"/>
        <v>12207</v>
      </c>
      <c r="G15" s="100">
        <f>B15+C15-D15</f>
        <v>37749</v>
      </c>
      <c r="H15" s="117"/>
      <c r="I15" s="117"/>
    </row>
    <row r="16" spans="1:9" ht="3.75" customHeight="1" x14ac:dyDescent="0.2">
      <c r="A16" s="101"/>
      <c r="G16" s="120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0" spans="1:9" s="89" customFormat="1" ht="13.5" thickBot="1" x14ac:dyDescent="0.25">
      <c r="A50" s="116"/>
      <c r="B50" s="116"/>
      <c r="C50" s="116"/>
      <c r="D50" s="116"/>
      <c r="E50" s="116"/>
      <c r="F50" s="116"/>
      <c r="G50" s="116"/>
      <c r="I50" s="90"/>
    </row>
    <row r="51" spans="1:9" s="89" customFormat="1" ht="13.5" thickTop="1" x14ac:dyDescent="0.2">
      <c r="I51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I52"/>
  <sheetViews>
    <sheetView zoomScaleNormal="100" zoomScaleSheetLayoutView="100" workbookViewId="0">
      <selection activeCell="H5" sqref="H5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566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567</v>
      </c>
      <c r="C5" s="149" t="s">
        <v>5</v>
      </c>
      <c r="D5" s="147" t="s">
        <v>509</v>
      </c>
      <c r="E5" s="151" t="s">
        <v>568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v>5225</v>
      </c>
      <c r="C7" s="95">
        <v>539</v>
      </c>
      <c r="D7" s="95">
        <v>290</v>
      </c>
      <c r="E7" s="96">
        <v>4759</v>
      </c>
      <c r="F7" s="95">
        <v>715</v>
      </c>
      <c r="G7" s="97">
        <f>B7+C7-D7</f>
        <v>5474</v>
      </c>
      <c r="H7" s="117"/>
    </row>
    <row r="8" spans="1:9" ht="15" x14ac:dyDescent="0.2">
      <c r="A8" s="94" t="s">
        <v>9</v>
      </c>
      <c r="B8" s="95">
        <v>4944</v>
      </c>
      <c r="C8" s="95">
        <v>260</v>
      </c>
      <c r="D8" s="95">
        <v>149</v>
      </c>
      <c r="E8" s="96">
        <v>2583</v>
      </c>
      <c r="F8" s="95">
        <v>2472</v>
      </c>
      <c r="G8" s="97">
        <f t="shared" ref="G8:G14" si="0">B8+C8-D8</f>
        <v>5055</v>
      </c>
      <c r="H8" s="117"/>
    </row>
    <row r="9" spans="1:9" ht="15" x14ac:dyDescent="0.2">
      <c r="A9" s="94" t="s">
        <v>10</v>
      </c>
      <c r="B9" s="95">
        <v>6485</v>
      </c>
      <c r="C9" s="95">
        <v>515</v>
      </c>
      <c r="D9" s="95">
        <v>269</v>
      </c>
      <c r="E9" s="96">
        <v>4674</v>
      </c>
      <c r="F9" s="95">
        <v>2057</v>
      </c>
      <c r="G9" s="97">
        <f t="shared" si="0"/>
        <v>6731</v>
      </c>
      <c r="H9" s="117"/>
    </row>
    <row r="10" spans="1:9" ht="15" x14ac:dyDescent="0.2">
      <c r="A10" s="94" t="s">
        <v>376</v>
      </c>
      <c r="B10" s="95">
        <v>2631</v>
      </c>
      <c r="C10" s="95">
        <v>403</v>
      </c>
      <c r="D10" s="95">
        <v>456</v>
      </c>
      <c r="E10" s="96">
        <v>1745</v>
      </c>
      <c r="F10" s="95">
        <v>833</v>
      </c>
      <c r="G10" s="97">
        <f t="shared" si="0"/>
        <v>2578</v>
      </c>
      <c r="H10" s="117"/>
      <c r="I10" s="117"/>
    </row>
    <row r="11" spans="1:9" ht="15" x14ac:dyDescent="0.2">
      <c r="A11" s="94" t="s">
        <v>35</v>
      </c>
      <c r="B11" s="95">
        <v>9008</v>
      </c>
      <c r="C11" s="95">
        <v>267</v>
      </c>
      <c r="D11" s="95">
        <v>453</v>
      </c>
      <c r="E11" s="96">
        <v>5746</v>
      </c>
      <c r="F11" s="95">
        <v>3076</v>
      </c>
      <c r="G11" s="97">
        <f t="shared" si="0"/>
        <v>8822</v>
      </c>
      <c r="H11" s="117"/>
    </row>
    <row r="12" spans="1:9" ht="15" x14ac:dyDescent="0.2">
      <c r="A12" s="94" t="s">
        <v>13</v>
      </c>
      <c r="B12" s="95">
        <v>3225</v>
      </c>
      <c r="C12" s="95">
        <v>356</v>
      </c>
      <c r="D12" s="95">
        <v>66</v>
      </c>
      <c r="E12" s="96">
        <v>2152</v>
      </c>
      <c r="F12" s="95">
        <v>1363</v>
      </c>
      <c r="G12" s="97">
        <f t="shared" si="0"/>
        <v>3515</v>
      </c>
      <c r="H12" s="117"/>
      <c r="I12" s="117"/>
    </row>
    <row r="13" spans="1:9" ht="15" x14ac:dyDescent="0.2">
      <c r="A13" s="94" t="s">
        <v>14</v>
      </c>
      <c r="B13" s="95">
        <v>2851</v>
      </c>
      <c r="C13" s="95">
        <v>165</v>
      </c>
      <c r="D13" s="95">
        <v>172</v>
      </c>
      <c r="E13" s="96">
        <v>2339</v>
      </c>
      <c r="F13" s="95">
        <v>505</v>
      </c>
      <c r="G13" s="97">
        <f t="shared" si="0"/>
        <v>2844</v>
      </c>
      <c r="H13" s="117"/>
    </row>
    <row r="14" spans="1:9" ht="15.75" thickBot="1" x14ac:dyDescent="0.25">
      <c r="A14" s="94" t="s">
        <v>558</v>
      </c>
      <c r="B14" s="95">
        <v>3384</v>
      </c>
      <c r="C14" s="95">
        <v>200</v>
      </c>
      <c r="D14" s="95">
        <v>245</v>
      </c>
      <c r="E14" s="96">
        <v>2151</v>
      </c>
      <c r="F14" s="95">
        <v>1188</v>
      </c>
      <c r="G14" s="97">
        <f t="shared" si="0"/>
        <v>3339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37753</v>
      </c>
      <c r="C15" s="99">
        <f t="shared" ref="C15:F15" si="1">SUM(C7:C14)</f>
        <v>2705</v>
      </c>
      <c r="D15" s="99">
        <f t="shared" si="1"/>
        <v>2100</v>
      </c>
      <c r="E15" s="99">
        <f t="shared" si="1"/>
        <v>26149</v>
      </c>
      <c r="F15" s="99">
        <f t="shared" si="1"/>
        <v>12209</v>
      </c>
      <c r="G15" s="100">
        <f>B15+C15-D15</f>
        <v>38358</v>
      </c>
      <c r="H15" s="117"/>
      <c r="I15" s="117"/>
    </row>
    <row r="16" spans="1:9" ht="3.75" customHeight="1" thickBot="1" x14ac:dyDescent="0.25">
      <c r="A16" s="101"/>
      <c r="G16" s="120"/>
    </row>
    <row r="17" spans="1:9" s="89" customFormat="1" ht="15" customHeight="1" x14ac:dyDescent="0.2">
      <c r="A17" s="224" t="s">
        <v>569</v>
      </c>
      <c r="B17" s="224"/>
      <c r="C17" s="224"/>
      <c r="D17" s="224"/>
      <c r="E17" s="224"/>
      <c r="F17" s="224"/>
      <c r="G17" s="224"/>
    </row>
    <row r="18" spans="1:9" s="89" customFormat="1" ht="15" customHeight="1" x14ac:dyDescent="0.2">
      <c r="A18" s="101" t="s">
        <v>499</v>
      </c>
    </row>
    <row r="19" spans="1:9" s="89" customFormat="1" ht="28.5" customHeight="1" x14ac:dyDescent="0.2">
      <c r="A19" s="101"/>
      <c r="I19" s="90"/>
    </row>
    <row r="43" spans="9:9" s="89" customFormat="1" ht="35.450000000000003" customHeight="1" x14ac:dyDescent="0.2">
      <c r="I43" s="90"/>
    </row>
    <row r="48" spans="9:9" s="89" customFormat="1" x14ac:dyDescent="0.2">
      <c r="I48" s="90"/>
    </row>
    <row r="49" spans="1:9" s="89" customFormat="1" ht="18" customHeight="1" x14ac:dyDescent="0.2">
      <c r="I49" s="90"/>
    </row>
    <row r="51" spans="1:9" s="89" customFormat="1" ht="13.5" thickBot="1" x14ac:dyDescent="0.25">
      <c r="A51" s="116"/>
      <c r="B51" s="116"/>
      <c r="C51" s="116"/>
      <c r="D51" s="116"/>
      <c r="E51" s="116"/>
      <c r="F51" s="116"/>
      <c r="G51" s="116"/>
      <c r="I51" s="90"/>
    </row>
    <row r="52" spans="1:9" s="89" customFormat="1" ht="13.5" thickTop="1" x14ac:dyDescent="0.2">
      <c r="I52" s="90"/>
    </row>
  </sheetData>
  <mergeCells count="9">
    <mergeCell ref="A17:G17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I51"/>
  <sheetViews>
    <sheetView zoomScaleNormal="100" zoomScaleSheetLayoutView="100" workbookViewId="0">
      <selection activeCell="L11" sqref="K11:L12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3.7109375" style="89" customWidth="1"/>
    <col min="9" max="16384" width="9.140625" style="90"/>
  </cols>
  <sheetData>
    <row r="1" spans="1:9" s="89" customFormat="1" ht="19.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19.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570</v>
      </c>
      <c r="B3" s="211"/>
      <c r="C3" s="211"/>
      <c r="D3" s="211"/>
      <c r="E3" s="211"/>
      <c r="F3" s="211"/>
      <c r="G3" s="211"/>
    </row>
    <row r="4" spans="1:9" s="89" customFormat="1" ht="5.25" customHeight="1" thickBot="1" x14ac:dyDescent="0.25"/>
    <row r="5" spans="1:9" ht="21" customHeight="1" x14ac:dyDescent="0.2">
      <c r="A5" s="145" t="s">
        <v>3</v>
      </c>
      <c r="B5" s="147" t="s">
        <v>571</v>
      </c>
      <c r="C5" s="149" t="s">
        <v>5</v>
      </c>
      <c r="D5" s="147" t="s">
        <v>509</v>
      </c>
      <c r="E5" s="151" t="s">
        <v>572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17"/>
    </row>
    <row r="7" spans="1:9" ht="15" x14ac:dyDescent="0.2">
      <c r="A7" s="94" t="s">
        <v>8</v>
      </c>
      <c r="B7" s="95">
        <v>5474</v>
      </c>
      <c r="C7" s="95">
        <v>527</v>
      </c>
      <c r="D7" s="95">
        <v>206</v>
      </c>
      <c r="E7" s="96">
        <v>5079</v>
      </c>
      <c r="F7" s="95">
        <v>716</v>
      </c>
      <c r="G7" s="97">
        <f>B7+C7-D7</f>
        <v>5795</v>
      </c>
      <c r="H7" s="117"/>
    </row>
    <row r="8" spans="1:9" ht="15" x14ac:dyDescent="0.2">
      <c r="A8" s="94" t="s">
        <v>9</v>
      </c>
      <c r="B8" s="95">
        <v>5055</v>
      </c>
      <c r="C8" s="95">
        <v>93</v>
      </c>
      <c r="D8" s="95">
        <v>95</v>
      </c>
      <c r="E8" s="96">
        <v>2626</v>
      </c>
      <c r="F8" s="95">
        <v>2427</v>
      </c>
      <c r="G8" s="97">
        <f t="shared" ref="G8:G14" si="0">B8+C8-D8</f>
        <v>5053</v>
      </c>
      <c r="H8" s="117"/>
    </row>
    <row r="9" spans="1:9" ht="15" x14ac:dyDescent="0.2">
      <c r="A9" s="94" t="s">
        <v>10</v>
      </c>
      <c r="B9" s="95">
        <v>6731</v>
      </c>
      <c r="C9" s="95">
        <v>25</v>
      </c>
      <c r="D9" s="95">
        <v>685</v>
      </c>
      <c r="E9" s="96">
        <v>4016</v>
      </c>
      <c r="F9" s="95">
        <v>2055</v>
      </c>
      <c r="G9" s="97">
        <f t="shared" si="0"/>
        <v>6071</v>
      </c>
      <c r="H9" s="117"/>
    </row>
    <row r="10" spans="1:9" ht="15" x14ac:dyDescent="0.2">
      <c r="A10" s="94" t="s">
        <v>376</v>
      </c>
      <c r="B10" s="95">
        <v>2578</v>
      </c>
      <c r="C10" s="95">
        <v>253</v>
      </c>
      <c r="D10" s="95">
        <v>341</v>
      </c>
      <c r="E10" s="96">
        <v>1801</v>
      </c>
      <c r="F10" s="95">
        <v>689</v>
      </c>
      <c r="G10" s="97">
        <f t="shared" si="0"/>
        <v>2490</v>
      </c>
      <c r="H10" s="117"/>
      <c r="I10" s="117"/>
    </row>
    <row r="11" spans="1:9" ht="15" x14ac:dyDescent="0.2">
      <c r="A11" s="94" t="s">
        <v>35</v>
      </c>
      <c r="B11" s="95">
        <v>8822</v>
      </c>
      <c r="C11" s="95">
        <v>180</v>
      </c>
      <c r="D11" s="95">
        <v>192</v>
      </c>
      <c r="E11" s="96">
        <v>5622</v>
      </c>
      <c r="F11" s="95">
        <v>3188</v>
      </c>
      <c r="G11" s="97">
        <f t="shared" si="0"/>
        <v>8810</v>
      </c>
      <c r="H11" s="117"/>
    </row>
    <row r="12" spans="1:9" ht="15" x14ac:dyDescent="0.2">
      <c r="A12" s="94" t="s">
        <v>13</v>
      </c>
      <c r="B12" s="95">
        <v>3515</v>
      </c>
      <c r="C12" s="95">
        <v>213</v>
      </c>
      <c r="D12" s="95">
        <v>174</v>
      </c>
      <c r="E12" s="96">
        <v>2054</v>
      </c>
      <c r="F12" s="95">
        <v>1500</v>
      </c>
      <c r="G12" s="97">
        <f t="shared" si="0"/>
        <v>3554</v>
      </c>
      <c r="H12" s="117"/>
      <c r="I12" s="117"/>
    </row>
    <row r="13" spans="1:9" ht="15" x14ac:dyDescent="0.2">
      <c r="A13" s="94" t="s">
        <v>14</v>
      </c>
      <c r="B13" s="95">
        <v>2844</v>
      </c>
      <c r="C13" s="95">
        <v>143</v>
      </c>
      <c r="D13" s="95">
        <v>199</v>
      </c>
      <c r="E13" s="96">
        <v>2285</v>
      </c>
      <c r="F13" s="95">
        <v>503</v>
      </c>
      <c r="G13" s="97">
        <f t="shared" si="0"/>
        <v>2788</v>
      </c>
      <c r="H13" s="117"/>
    </row>
    <row r="14" spans="1:9" ht="15.75" thickBot="1" x14ac:dyDescent="0.25">
      <c r="A14" s="94" t="s">
        <v>558</v>
      </c>
      <c r="B14" s="95">
        <v>3339</v>
      </c>
      <c r="C14" s="95">
        <v>113</v>
      </c>
      <c r="D14" s="95">
        <v>268</v>
      </c>
      <c r="E14" s="96">
        <v>1988</v>
      </c>
      <c r="F14" s="95">
        <v>1196</v>
      </c>
      <c r="G14" s="97">
        <f t="shared" si="0"/>
        <v>3184</v>
      </c>
      <c r="H14" s="117"/>
      <c r="I14" s="117"/>
    </row>
    <row r="15" spans="1:9" ht="23.25" customHeight="1" thickBot="1" x14ac:dyDescent="0.25">
      <c r="A15" s="98" t="s">
        <v>15</v>
      </c>
      <c r="B15" s="99">
        <f>SUM(B7:B14)</f>
        <v>38358</v>
      </c>
      <c r="C15" s="99">
        <f t="shared" ref="C15:F15" si="1">SUM(C7:C14)</f>
        <v>1547</v>
      </c>
      <c r="D15" s="99">
        <f t="shared" si="1"/>
        <v>2160</v>
      </c>
      <c r="E15" s="99">
        <f t="shared" si="1"/>
        <v>25471</v>
      </c>
      <c r="F15" s="99">
        <f t="shared" si="1"/>
        <v>12274</v>
      </c>
      <c r="G15" s="100">
        <f>B15+C15-D15</f>
        <v>37745</v>
      </c>
      <c r="H15" s="117"/>
      <c r="I15" s="117"/>
    </row>
    <row r="16" spans="1:9" ht="3.75" customHeight="1" x14ac:dyDescent="0.2">
      <c r="A16" s="101"/>
      <c r="G16" s="120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0" spans="1:9" s="89" customFormat="1" ht="13.5" thickBot="1" x14ac:dyDescent="0.25">
      <c r="A50" s="116"/>
      <c r="B50" s="116"/>
      <c r="C50" s="116"/>
      <c r="D50" s="116"/>
      <c r="E50" s="116"/>
      <c r="F50" s="116"/>
      <c r="G50" s="116"/>
      <c r="I50" s="90"/>
    </row>
    <row r="51" spans="1:9" s="89" customFormat="1" ht="13.5" thickTop="1" x14ac:dyDescent="0.2">
      <c r="I51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I54"/>
  <sheetViews>
    <sheetView zoomScaleNormal="100" workbookViewId="0">
      <selection activeCell="K15" sqref="K15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8" style="89" customWidth="1"/>
    <col min="9" max="16384" width="9.140625" style="89"/>
  </cols>
  <sheetData>
    <row r="1" spans="1:9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ht="35.25" customHeight="1" x14ac:dyDescent="0.2">
      <c r="A3" s="212" t="s">
        <v>573</v>
      </c>
      <c r="B3" s="211"/>
      <c r="C3" s="211"/>
      <c r="D3" s="211"/>
      <c r="E3" s="211"/>
      <c r="F3" s="211"/>
      <c r="G3" s="211"/>
    </row>
    <row r="4" spans="1:9" ht="13.9" customHeight="1" thickBot="1" x14ac:dyDescent="0.25"/>
    <row r="5" spans="1:9" s="90" customFormat="1" ht="21" customHeight="1" x14ac:dyDescent="0.2">
      <c r="A5" s="145" t="s">
        <v>3</v>
      </c>
      <c r="B5" s="147" t="s">
        <v>552</v>
      </c>
      <c r="C5" s="149" t="s">
        <v>5</v>
      </c>
      <c r="D5" s="147" t="s">
        <v>495</v>
      </c>
      <c r="E5" s="151" t="s">
        <v>572</v>
      </c>
      <c r="F5" s="152"/>
      <c r="G5" s="153"/>
    </row>
    <row r="6" spans="1:9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9" s="90" customFormat="1" ht="15" x14ac:dyDescent="0.2">
      <c r="A7" s="94" t="s">
        <v>8</v>
      </c>
      <c r="B7" s="95">
        <f>'JUN18'!G7</f>
        <v>5490</v>
      </c>
      <c r="C7" s="95">
        <f>'JUL18'!C7+'AGO18'!C7+'SET18'!C7+'OUT18'!C7+'NOV18'!C7+'DEZ18'!C7</f>
        <v>2598</v>
      </c>
      <c r="D7" s="95">
        <f>'JUL18'!D7+'AGO18'!D7+'SET18'!D7+'OUT18'!D7+'NOV18'!D7+'DEZ18'!D7</f>
        <v>2293</v>
      </c>
      <c r="E7" s="96">
        <f>'DEZ18'!E7</f>
        <v>5079</v>
      </c>
      <c r="F7" s="96">
        <f>'DEZ18'!F7</f>
        <v>716</v>
      </c>
      <c r="G7" s="97">
        <f t="shared" ref="G7:G14" si="0">B7+C7-D7</f>
        <v>5795</v>
      </c>
      <c r="H7" s="117"/>
    </row>
    <row r="8" spans="1:9" s="90" customFormat="1" ht="15" x14ac:dyDescent="0.2">
      <c r="A8" s="94" t="s">
        <v>9</v>
      </c>
      <c r="B8" s="95">
        <f>'JUN18'!G8</f>
        <v>4670</v>
      </c>
      <c r="C8" s="95">
        <f>'JUL18'!C8+'AGO18'!C8+'SET18'!C8+'OUT18'!C8+'NOV18'!C8+'DEZ18'!C8</f>
        <v>1058</v>
      </c>
      <c r="D8" s="95">
        <f>'JUL18'!D8+'AGO18'!D8+'SET18'!D8+'OUT18'!D8+'NOV18'!D8+'DEZ18'!D8</f>
        <v>675</v>
      </c>
      <c r="E8" s="96">
        <f>'DEZ18'!E8</f>
        <v>2626</v>
      </c>
      <c r="F8" s="96">
        <f>'DEZ18'!F8</f>
        <v>2427</v>
      </c>
      <c r="G8" s="97">
        <f t="shared" si="0"/>
        <v>5053</v>
      </c>
      <c r="H8" s="117"/>
    </row>
    <row r="9" spans="1:9" s="90" customFormat="1" ht="15" x14ac:dyDescent="0.2">
      <c r="A9" s="94" t="s">
        <v>344</v>
      </c>
      <c r="B9" s="95">
        <f>'JUN18'!G9</f>
        <v>5778</v>
      </c>
      <c r="C9" s="95">
        <f>'JUL18'!C9+'AGO18'!C9+'SET18'!C9+'OUT18'!C9+'NOV18'!C9+'DEZ18'!C9</f>
        <v>1711</v>
      </c>
      <c r="D9" s="95">
        <f>'JUL18'!D9+'AGO18'!D9+'SET18'!D9+'OUT18'!D9+'NOV18'!D9+'DEZ18'!D9</f>
        <v>1418</v>
      </c>
      <c r="E9" s="96">
        <f>'DEZ18'!E9</f>
        <v>4016</v>
      </c>
      <c r="F9" s="96">
        <f>'DEZ18'!F9</f>
        <v>2055</v>
      </c>
      <c r="G9" s="97">
        <f t="shared" si="0"/>
        <v>6071</v>
      </c>
      <c r="H9" s="117"/>
    </row>
    <row r="10" spans="1:9" s="90" customFormat="1" ht="15" x14ac:dyDescent="0.2">
      <c r="A10" s="94" t="s">
        <v>376</v>
      </c>
      <c r="B10" s="95">
        <f>'JUN18'!G10</f>
        <v>2549</v>
      </c>
      <c r="C10" s="95">
        <f>'JUL18'!C10+'AGO18'!C10+'SET18'!C10+'OUT18'!C10+'NOV18'!C10+'DEZ18'!C10</f>
        <v>2518</v>
      </c>
      <c r="D10" s="95">
        <f>'JUL18'!D10+'AGO18'!D10+'SET18'!D10+'OUT18'!D10+'NOV18'!D10+'DEZ18'!D10</f>
        <v>2577</v>
      </c>
      <c r="E10" s="96">
        <f>'DEZ18'!E10</f>
        <v>1801</v>
      </c>
      <c r="F10" s="96">
        <f>'DEZ18'!F10</f>
        <v>689</v>
      </c>
      <c r="G10" s="97">
        <f t="shared" si="0"/>
        <v>2490</v>
      </c>
      <c r="H10" s="117"/>
    </row>
    <row r="11" spans="1:9" s="90" customFormat="1" ht="15" x14ac:dyDescent="0.2">
      <c r="A11" s="94" t="s">
        <v>286</v>
      </c>
      <c r="B11" s="95">
        <f>'JUN18'!G11</f>
        <v>8238</v>
      </c>
      <c r="C11" s="95">
        <f>'JUL18'!C11+'AGO18'!C11+'SET18'!C11+'OUT18'!C11+'NOV18'!C11+'DEZ18'!C11</f>
        <v>1828</v>
      </c>
      <c r="D11" s="95">
        <f>'JUL18'!D11+'AGO18'!D11+'SET18'!D11+'OUT18'!D11+'NOV18'!D11+'DEZ18'!D11</f>
        <v>1256</v>
      </c>
      <c r="E11" s="96">
        <f>'DEZ18'!E11</f>
        <v>5622</v>
      </c>
      <c r="F11" s="96">
        <f>'DEZ18'!F11</f>
        <v>3188</v>
      </c>
      <c r="G11" s="97">
        <f t="shared" si="0"/>
        <v>8810</v>
      </c>
      <c r="H11" s="117"/>
    </row>
    <row r="12" spans="1:9" s="90" customFormat="1" ht="15" x14ac:dyDescent="0.2">
      <c r="A12" s="94" t="s">
        <v>13</v>
      </c>
      <c r="B12" s="95">
        <f>'JUN18'!G12</f>
        <v>2655</v>
      </c>
      <c r="C12" s="95">
        <f>'JUL18'!C12+'AGO18'!C12+'SET18'!C12+'OUT18'!C12+'NOV18'!C12+'DEZ18'!C12</f>
        <v>1530</v>
      </c>
      <c r="D12" s="95">
        <f>'JUL18'!D12+'AGO18'!D12+'SET18'!D12+'OUT18'!D12+'NOV18'!D12+'DEZ18'!D12</f>
        <v>631</v>
      </c>
      <c r="E12" s="96">
        <f>'DEZ18'!E12</f>
        <v>2054</v>
      </c>
      <c r="F12" s="96">
        <f>'DEZ18'!F12</f>
        <v>1500</v>
      </c>
      <c r="G12" s="97">
        <f t="shared" si="0"/>
        <v>3554</v>
      </c>
      <c r="H12" s="117"/>
      <c r="I12" s="117"/>
    </row>
    <row r="13" spans="1:9" s="90" customFormat="1" ht="15" x14ac:dyDescent="0.2">
      <c r="A13" s="94" t="s">
        <v>550</v>
      </c>
      <c r="B13" s="95">
        <f>'JUN18'!G13</f>
        <v>2433</v>
      </c>
      <c r="C13" s="95">
        <f>'JUL18'!C13+'AGO18'!C13+'SET18'!C13+'OUT18'!C13+'NOV18'!C13+'DEZ18'!C13</f>
        <v>1317</v>
      </c>
      <c r="D13" s="95">
        <f>'JUL18'!D13+'AGO18'!D13+'SET18'!D13+'OUT18'!D13+'NOV18'!D13+'DEZ18'!D13</f>
        <v>962</v>
      </c>
      <c r="E13" s="96">
        <f>'DEZ18'!E13</f>
        <v>2285</v>
      </c>
      <c r="F13" s="96">
        <f>'DEZ18'!F13</f>
        <v>503</v>
      </c>
      <c r="G13" s="97">
        <f t="shared" si="0"/>
        <v>2788</v>
      </c>
      <c r="H13" s="117"/>
    </row>
    <row r="14" spans="1:9" s="90" customFormat="1" ht="15.75" thickBot="1" x14ac:dyDescent="0.25">
      <c r="A14" s="94" t="s">
        <v>220</v>
      </c>
      <c r="B14" s="95">
        <f>'JUN18'!G14</f>
        <v>2744</v>
      </c>
      <c r="C14" s="95">
        <f>'JUL18'!C14+'AGO18'!C14+'SET18'!C14+'OUT18'!C14+'NOV18'!C14+'DEZ18'!C14</f>
        <v>2381</v>
      </c>
      <c r="D14" s="95">
        <f>'JUL18'!D14+'AGO18'!D14+'SET18'!D14+'OUT18'!D14+'NOV18'!D14+'DEZ18'!D14</f>
        <v>1942</v>
      </c>
      <c r="E14" s="96">
        <f>'DEZ18'!E14</f>
        <v>1988</v>
      </c>
      <c r="F14" s="96">
        <f>'DEZ18'!F14</f>
        <v>1196</v>
      </c>
      <c r="G14" s="97">
        <f t="shared" si="0"/>
        <v>3183</v>
      </c>
      <c r="H14" s="117"/>
    </row>
    <row r="15" spans="1:9" s="90" customFormat="1" ht="23.25" customHeight="1" thickBot="1" x14ac:dyDescent="0.25">
      <c r="A15" s="98" t="s">
        <v>15</v>
      </c>
      <c r="B15" s="99">
        <f t="shared" ref="B15:F15" si="1">SUM(B7:B14)</f>
        <v>34557</v>
      </c>
      <c r="C15" s="99">
        <f t="shared" si="1"/>
        <v>14941</v>
      </c>
      <c r="D15" s="99">
        <f t="shared" si="1"/>
        <v>11754</v>
      </c>
      <c r="E15" s="99">
        <f t="shared" si="1"/>
        <v>25471</v>
      </c>
      <c r="F15" s="99">
        <f t="shared" si="1"/>
        <v>12274</v>
      </c>
      <c r="G15" s="100">
        <f>B15+C15-D15</f>
        <v>37744</v>
      </c>
      <c r="H15" s="117"/>
    </row>
    <row r="16" spans="1:9" s="90" customFormat="1" ht="15" customHeight="1" x14ac:dyDescent="0.2">
      <c r="A16" s="101" t="s">
        <v>520</v>
      </c>
      <c r="B16" s="89"/>
      <c r="C16" s="89"/>
      <c r="D16" s="89"/>
      <c r="E16" s="89"/>
      <c r="F16" s="89"/>
      <c r="G16" s="89"/>
      <c r="H16" s="89"/>
    </row>
    <row r="17" spans="1:1" ht="18" customHeight="1" x14ac:dyDescent="0.2">
      <c r="A17" s="101"/>
    </row>
    <row r="18" spans="1:1" ht="18" customHeight="1" x14ac:dyDescent="0.2">
      <c r="A18" s="101" t="s">
        <v>499</v>
      </c>
    </row>
    <row r="42" ht="35.450000000000003" customHeight="1" x14ac:dyDescent="0.2"/>
    <row r="53" spans="1:7" ht="13.5" thickBot="1" x14ac:dyDescent="0.25">
      <c r="A53" s="116"/>
      <c r="B53" s="116"/>
      <c r="C53" s="116"/>
      <c r="D53" s="116"/>
      <c r="E53" s="116"/>
      <c r="F53" s="116"/>
      <c r="G53" s="116"/>
    </row>
    <row r="54" spans="1:7" ht="13.5" thickTop="1" x14ac:dyDescent="0.2"/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60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61</v>
      </c>
      <c r="D6" s="8" t="s">
        <v>5</v>
      </c>
      <c r="E6" s="8" t="s">
        <v>6</v>
      </c>
      <c r="F6" s="14" t="s">
        <v>62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124</v>
      </c>
      <c r="D8" s="1">
        <v>168</v>
      </c>
      <c r="E8" s="1">
        <v>194</v>
      </c>
      <c r="F8" s="3">
        <f>C8+D8-E8</f>
        <v>98</v>
      </c>
    </row>
    <row r="9" spans="2:6" ht="15" x14ac:dyDescent="0.2">
      <c r="B9" s="2" t="s">
        <v>9</v>
      </c>
      <c r="C9" s="1">
        <v>946</v>
      </c>
      <c r="D9" s="1">
        <v>171</v>
      </c>
      <c r="E9" s="1">
        <v>126</v>
      </c>
      <c r="F9" s="3">
        <f t="shared" ref="F9:F14" si="0">C9+D9-E9</f>
        <v>991</v>
      </c>
    </row>
    <row r="10" spans="2:6" ht="15" x14ac:dyDescent="0.2">
      <c r="B10" s="2" t="s">
        <v>10</v>
      </c>
      <c r="C10" s="1">
        <v>659</v>
      </c>
      <c r="D10" s="1">
        <v>43</v>
      </c>
      <c r="E10" s="1">
        <v>41</v>
      </c>
      <c r="F10" s="3">
        <f t="shared" si="0"/>
        <v>661</v>
      </c>
    </row>
    <row r="11" spans="2:6" ht="15" x14ac:dyDescent="0.2">
      <c r="B11" s="2" t="s">
        <v>11</v>
      </c>
      <c r="C11" s="1">
        <v>345</v>
      </c>
      <c r="D11" s="1">
        <v>152</v>
      </c>
      <c r="E11" s="1">
        <v>100</v>
      </c>
      <c r="F11" s="3">
        <f t="shared" si="0"/>
        <v>397</v>
      </c>
    </row>
    <row r="12" spans="2:6" ht="15" x14ac:dyDescent="0.2">
      <c r="B12" s="2" t="s">
        <v>35</v>
      </c>
      <c r="C12" s="1">
        <v>395</v>
      </c>
      <c r="D12" s="1">
        <v>126</v>
      </c>
      <c r="E12" s="1">
        <v>182</v>
      </c>
      <c r="F12" s="3">
        <f t="shared" si="0"/>
        <v>339</v>
      </c>
    </row>
    <row r="13" spans="2:6" ht="15" x14ac:dyDescent="0.2">
      <c r="B13" s="2" t="s">
        <v>13</v>
      </c>
      <c r="C13" s="1">
        <v>108</v>
      </c>
      <c r="D13" s="1">
        <v>140</v>
      </c>
      <c r="E13" s="1">
        <v>191</v>
      </c>
      <c r="F13" s="3">
        <f t="shared" si="0"/>
        <v>57</v>
      </c>
    </row>
    <row r="14" spans="2:6" ht="15" x14ac:dyDescent="0.2">
      <c r="B14" s="2" t="s">
        <v>14</v>
      </c>
      <c r="C14" s="1">
        <v>324</v>
      </c>
      <c r="D14" s="1">
        <v>100</v>
      </c>
      <c r="E14" s="1">
        <v>134</v>
      </c>
      <c r="F14" s="3">
        <f t="shared" si="0"/>
        <v>290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2901</v>
      </c>
      <c r="D16" s="8">
        <f>SUM(D8:D14)</f>
        <v>900</v>
      </c>
      <c r="E16" s="8">
        <f>SUM(E8:E14)</f>
        <v>968</v>
      </c>
      <c r="F16" s="9">
        <f>SUM(F8:F14)</f>
        <v>2833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I54"/>
  <sheetViews>
    <sheetView workbookViewId="0">
      <selection activeCell="B15" sqref="B15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9.1406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574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575</v>
      </c>
      <c r="C5" s="149" t="s">
        <v>5</v>
      </c>
      <c r="D5" s="147" t="s">
        <v>509</v>
      </c>
      <c r="E5" s="151" t="s">
        <v>576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5795</v>
      </c>
      <c r="C7" s="95">
        <v>565</v>
      </c>
      <c r="D7" s="95">
        <v>65</v>
      </c>
      <c r="E7" s="96">
        <v>5576</v>
      </c>
      <c r="F7" s="95">
        <v>719</v>
      </c>
      <c r="G7" s="97">
        <f t="shared" ref="G7:G13" si="0">B7+C7-D7</f>
        <v>6295</v>
      </c>
      <c r="H7" s="117"/>
    </row>
    <row r="8" spans="1:9" ht="15" x14ac:dyDescent="0.2">
      <c r="A8" s="94" t="s">
        <v>9</v>
      </c>
      <c r="B8" s="95">
        <v>5053</v>
      </c>
      <c r="C8" s="95">
        <v>11</v>
      </c>
      <c r="D8" s="95">
        <v>47</v>
      </c>
      <c r="E8" s="96">
        <v>2591</v>
      </c>
      <c r="F8" s="95">
        <v>2426</v>
      </c>
      <c r="G8" s="97">
        <f t="shared" si="0"/>
        <v>5017</v>
      </c>
      <c r="H8" s="117"/>
    </row>
    <row r="9" spans="1:9" ht="15" x14ac:dyDescent="0.2">
      <c r="A9" s="94" t="s">
        <v>344</v>
      </c>
      <c r="B9" s="95">
        <v>6071</v>
      </c>
      <c r="C9" s="95">
        <v>1</v>
      </c>
      <c r="D9" s="95">
        <v>5</v>
      </c>
      <c r="E9" s="96">
        <v>4012</v>
      </c>
      <c r="F9" s="95">
        <v>2055</v>
      </c>
      <c r="G9" s="97">
        <f t="shared" si="0"/>
        <v>6067</v>
      </c>
      <c r="H9" s="117"/>
    </row>
    <row r="10" spans="1:9" ht="15" x14ac:dyDescent="0.2">
      <c r="A10" s="94" t="s">
        <v>376</v>
      </c>
      <c r="B10" s="95">
        <v>2490</v>
      </c>
      <c r="C10" s="95">
        <v>214</v>
      </c>
      <c r="D10" s="95">
        <v>44</v>
      </c>
      <c r="E10" s="96">
        <v>1969</v>
      </c>
      <c r="F10" s="95">
        <v>691</v>
      </c>
      <c r="G10" s="97">
        <f t="shared" si="0"/>
        <v>2660</v>
      </c>
      <c r="H10" s="117"/>
    </row>
    <row r="11" spans="1:9" ht="15" x14ac:dyDescent="0.2">
      <c r="A11" s="94" t="s">
        <v>286</v>
      </c>
      <c r="B11" s="95">
        <v>8810</v>
      </c>
      <c r="C11" s="95">
        <v>494</v>
      </c>
      <c r="D11" s="95">
        <v>166</v>
      </c>
      <c r="E11" s="96">
        <v>5950</v>
      </c>
      <c r="F11" s="95">
        <v>3188</v>
      </c>
      <c r="G11" s="97">
        <f t="shared" si="0"/>
        <v>9138</v>
      </c>
      <c r="H11" s="117"/>
    </row>
    <row r="12" spans="1:9" ht="15" x14ac:dyDescent="0.2">
      <c r="A12" s="94" t="s">
        <v>13</v>
      </c>
      <c r="B12" s="95">
        <v>3581</v>
      </c>
      <c r="C12" s="95">
        <v>78</v>
      </c>
      <c r="D12" s="95">
        <v>40</v>
      </c>
      <c r="E12" s="96">
        <v>2110</v>
      </c>
      <c r="F12" s="95">
        <v>1509</v>
      </c>
      <c r="G12" s="97">
        <f t="shared" si="0"/>
        <v>3619</v>
      </c>
      <c r="H12" s="117"/>
      <c r="I12" s="117"/>
    </row>
    <row r="13" spans="1:9" ht="15" x14ac:dyDescent="0.2">
      <c r="A13" s="94" t="s">
        <v>519</v>
      </c>
      <c r="B13" s="95">
        <v>2788</v>
      </c>
      <c r="C13" s="95">
        <v>73</v>
      </c>
      <c r="D13" s="95">
        <v>10</v>
      </c>
      <c r="E13" s="96">
        <v>2348</v>
      </c>
      <c r="F13" s="95">
        <v>503</v>
      </c>
      <c r="G13" s="97">
        <f t="shared" si="0"/>
        <v>2851</v>
      </c>
      <c r="H13" s="117"/>
    </row>
    <row r="14" spans="1:9" ht="15.75" thickBot="1" x14ac:dyDescent="0.25">
      <c r="A14" s="94" t="s">
        <v>220</v>
      </c>
      <c r="B14" s="95">
        <v>3184</v>
      </c>
      <c r="C14" s="95">
        <v>258</v>
      </c>
      <c r="D14" s="95">
        <v>0</v>
      </c>
      <c r="E14" s="96">
        <v>2132</v>
      </c>
      <c r="F14" s="95">
        <v>1310</v>
      </c>
      <c r="G14" s="97">
        <f>B14+C14-D14</f>
        <v>3442</v>
      </c>
      <c r="H14" s="117"/>
    </row>
    <row r="15" spans="1:9" ht="23.25" customHeight="1" thickBot="1" x14ac:dyDescent="0.25">
      <c r="A15" s="98" t="s">
        <v>15</v>
      </c>
      <c r="B15" s="99">
        <f>SUM(B7:B14)</f>
        <v>37772</v>
      </c>
      <c r="C15" s="99">
        <f>SUM(C7:C14)</f>
        <v>1694</v>
      </c>
      <c r="D15" s="99">
        <f>SUM(D7:D14)</f>
        <v>377</v>
      </c>
      <c r="E15" s="99">
        <f>SUM(E7:E14)</f>
        <v>26688</v>
      </c>
      <c r="F15" s="99">
        <f>SUM(F7:F14)</f>
        <v>12401</v>
      </c>
      <c r="G15" s="100">
        <f>B15+C15-D15</f>
        <v>39089</v>
      </c>
      <c r="H15" s="117"/>
    </row>
    <row r="16" spans="1:9" ht="3.75" customHeight="1" x14ac:dyDescent="0.2">
      <c r="A16" s="101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I54"/>
  <sheetViews>
    <sheetView workbookViewId="0">
      <selection activeCell="I15" sqref="I15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4.1406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577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578</v>
      </c>
      <c r="C5" s="149" t="s">
        <v>5</v>
      </c>
      <c r="D5" s="147" t="s">
        <v>509</v>
      </c>
      <c r="E5" s="151" t="s">
        <v>579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6295</v>
      </c>
      <c r="C7" s="95">
        <v>783</v>
      </c>
      <c r="D7" s="95">
        <v>335</v>
      </c>
      <c r="E7" s="96">
        <v>6024</v>
      </c>
      <c r="F7" s="95">
        <v>719</v>
      </c>
      <c r="G7" s="97">
        <f t="shared" ref="G7:G13" si="0">B7+C7-D7</f>
        <v>6743</v>
      </c>
      <c r="H7" s="117"/>
    </row>
    <row r="8" spans="1:9" ht="15" x14ac:dyDescent="0.2">
      <c r="A8" s="94" t="s">
        <v>9</v>
      </c>
      <c r="B8" s="95">
        <v>5017</v>
      </c>
      <c r="C8" s="95">
        <v>319</v>
      </c>
      <c r="D8" s="95">
        <v>133</v>
      </c>
      <c r="E8" s="96">
        <v>2775</v>
      </c>
      <c r="F8" s="95">
        <v>2428</v>
      </c>
      <c r="G8" s="97">
        <f t="shared" si="0"/>
        <v>5203</v>
      </c>
      <c r="H8" s="117"/>
    </row>
    <row r="9" spans="1:9" ht="15" x14ac:dyDescent="0.2">
      <c r="A9" s="94" t="s">
        <v>344</v>
      </c>
      <c r="B9" s="95">
        <v>6067</v>
      </c>
      <c r="C9" s="95">
        <v>593</v>
      </c>
      <c r="D9" s="95">
        <v>668</v>
      </c>
      <c r="E9" s="96">
        <v>3934</v>
      </c>
      <c r="F9" s="95">
        <v>2058</v>
      </c>
      <c r="G9" s="97">
        <f t="shared" si="0"/>
        <v>5992</v>
      </c>
      <c r="H9" s="117"/>
    </row>
    <row r="10" spans="1:9" ht="15" x14ac:dyDescent="0.2">
      <c r="A10" s="94" t="s">
        <v>376</v>
      </c>
      <c r="B10" s="95">
        <v>2660</v>
      </c>
      <c r="C10" s="95">
        <v>448</v>
      </c>
      <c r="D10" s="95">
        <v>151</v>
      </c>
      <c r="E10" s="96">
        <v>2275</v>
      </c>
      <c r="F10" s="95">
        <v>682</v>
      </c>
      <c r="G10" s="97">
        <f t="shared" si="0"/>
        <v>2957</v>
      </c>
      <c r="H10" s="117"/>
    </row>
    <row r="11" spans="1:9" ht="15" x14ac:dyDescent="0.2">
      <c r="A11" s="94" t="s">
        <v>286</v>
      </c>
      <c r="B11" s="95">
        <v>9138</v>
      </c>
      <c r="C11" s="95">
        <v>387</v>
      </c>
      <c r="D11" s="95">
        <v>344</v>
      </c>
      <c r="E11" s="96">
        <v>5999</v>
      </c>
      <c r="F11" s="95">
        <v>3182</v>
      </c>
      <c r="G11" s="97">
        <f t="shared" si="0"/>
        <v>9181</v>
      </c>
      <c r="H11" s="117"/>
    </row>
    <row r="12" spans="1:9" ht="15" x14ac:dyDescent="0.2">
      <c r="A12" s="94" t="s">
        <v>13</v>
      </c>
      <c r="B12" s="95">
        <v>3619</v>
      </c>
      <c r="C12" s="95">
        <v>450</v>
      </c>
      <c r="D12" s="95">
        <v>266</v>
      </c>
      <c r="E12" s="96">
        <v>2242</v>
      </c>
      <c r="F12" s="95">
        <v>1561</v>
      </c>
      <c r="G12" s="97">
        <f t="shared" si="0"/>
        <v>3803</v>
      </c>
      <c r="H12" s="117"/>
      <c r="I12" s="117"/>
    </row>
    <row r="13" spans="1:9" ht="15" x14ac:dyDescent="0.2">
      <c r="A13" s="94" t="s">
        <v>519</v>
      </c>
      <c r="B13" s="95">
        <v>2851</v>
      </c>
      <c r="C13" s="95">
        <v>181</v>
      </c>
      <c r="D13" s="95">
        <v>186</v>
      </c>
      <c r="E13" s="96">
        <v>2343</v>
      </c>
      <c r="F13" s="95">
        <v>503</v>
      </c>
      <c r="G13" s="97">
        <f t="shared" si="0"/>
        <v>2846</v>
      </c>
      <c r="H13" s="117"/>
    </row>
    <row r="14" spans="1:9" ht="15.75" thickBot="1" x14ac:dyDescent="0.25">
      <c r="A14" s="94" t="s">
        <v>220</v>
      </c>
      <c r="B14" s="95">
        <v>3444</v>
      </c>
      <c r="C14" s="95">
        <v>346</v>
      </c>
      <c r="D14" s="95">
        <v>367</v>
      </c>
      <c r="E14" s="96">
        <v>2038</v>
      </c>
      <c r="F14" s="95">
        <v>1385</v>
      </c>
      <c r="G14" s="97">
        <f>B14+C14-D14</f>
        <v>3423</v>
      </c>
      <c r="H14" s="117"/>
    </row>
    <row r="15" spans="1:9" ht="23.25" customHeight="1" thickBot="1" x14ac:dyDescent="0.25">
      <c r="A15" s="98" t="s">
        <v>15</v>
      </c>
      <c r="B15" s="99">
        <f>SUM(B7:B14)</f>
        <v>39091</v>
      </c>
      <c r="C15" s="99">
        <f>SUM(C7:C14)</f>
        <v>3507</v>
      </c>
      <c r="D15" s="99">
        <f>SUM(D7:D14)</f>
        <v>2450</v>
      </c>
      <c r="E15" s="99">
        <f>SUM(E7:E14)</f>
        <v>27630</v>
      </c>
      <c r="F15" s="99">
        <f>SUM(F7:F14)</f>
        <v>12518</v>
      </c>
      <c r="G15" s="100">
        <f>B15+C15-D15</f>
        <v>40148</v>
      </c>
      <c r="H15" s="117"/>
      <c r="I15" s="117"/>
    </row>
    <row r="16" spans="1:9" ht="3.75" customHeight="1" x14ac:dyDescent="0.2">
      <c r="A16" s="101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I54"/>
  <sheetViews>
    <sheetView zoomScaleNormal="100" zoomScaleSheetLayoutView="115" workbookViewId="0">
      <selection activeCell="I15" sqref="I15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4.1406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580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581</v>
      </c>
      <c r="C5" s="149" t="s">
        <v>5</v>
      </c>
      <c r="D5" s="147" t="s">
        <v>509</v>
      </c>
      <c r="E5" s="151" t="s">
        <v>582</v>
      </c>
      <c r="F5" s="152"/>
      <c r="G5" s="153"/>
      <c r="H5" s="145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146"/>
    </row>
    <row r="7" spans="1:9" ht="15" x14ac:dyDescent="0.2">
      <c r="A7" s="94" t="s">
        <v>8</v>
      </c>
      <c r="B7" s="95">
        <v>6743</v>
      </c>
      <c r="C7" s="95">
        <v>424</v>
      </c>
      <c r="D7" s="95">
        <v>350</v>
      </c>
      <c r="E7" s="96">
        <v>6098</v>
      </c>
      <c r="F7" s="95">
        <v>719</v>
      </c>
      <c r="G7" s="97">
        <f t="shared" ref="G7:G13" si="0">B7+C7-D7</f>
        <v>6817</v>
      </c>
      <c r="H7" s="117"/>
    </row>
    <row r="8" spans="1:9" ht="15" x14ac:dyDescent="0.2">
      <c r="A8" s="94" t="s">
        <v>9</v>
      </c>
      <c r="B8" s="95">
        <v>5203</v>
      </c>
      <c r="C8" s="95">
        <v>145</v>
      </c>
      <c r="D8" s="95">
        <v>204</v>
      </c>
      <c r="E8" s="96">
        <v>2741</v>
      </c>
      <c r="F8" s="95">
        <v>2403</v>
      </c>
      <c r="G8" s="97">
        <f t="shared" si="0"/>
        <v>5144</v>
      </c>
      <c r="H8" s="117"/>
    </row>
    <row r="9" spans="1:9" ht="15" x14ac:dyDescent="0.2">
      <c r="A9" s="94" t="s">
        <v>344</v>
      </c>
      <c r="B9" s="95">
        <v>5992</v>
      </c>
      <c r="C9" s="95">
        <v>410</v>
      </c>
      <c r="D9" s="95">
        <v>269</v>
      </c>
      <c r="E9" s="96">
        <v>4075</v>
      </c>
      <c r="F9" s="95">
        <v>2058</v>
      </c>
      <c r="G9" s="97">
        <f t="shared" si="0"/>
        <v>6133</v>
      </c>
      <c r="H9" s="117"/>
    </row>
    <row r="10" spans="1:9" ht="15" x14ac:dyDescent="0.2">
      <c r="A10" s="94" t="s">
        <v>376</v>
      </c>
      <c r="B10" s="95">
        <v>2957</v>
      </c>
      <c r="C10" s="95">
        <v>471</v>
      </c>
      <c r="D10" s="95">
        <v>254</v>
      </c>
      <c r="E10" s="96">
        <v>2494</v>
      </c>
      <c r="F10" s="95">
        <v>680</v>
      </c>
      <c r="G10" s="97">
        <f t="shared" si="0"/>
        <v>3174</v>
      </c>
      <c r="H10" s="117"/>
    </row>
    <row r="11" spans="1:9" ht="15" x14ac:dyDescent="0.2">
      <c r="A11" s="94" t="s">
        <v>286</v>
      </c>
      <c r="B11" s="95">
        <v>9181</v>
      </c>
      <c r="C11" s="95">
        <v>300</v>
      </c>
      <c r="D11" s="95">
        <v>487</v>
      </c>
      <c r="E11" s="96">
        <v>5810</v>
      </c>
      <c r="F11" s="95">
        <v>3184</v>
      </c>
      <c r="G11" s="97">
        <f t="shared" si="0"/>
        <v>8994</v>
      </c>
      <c r="H11" s="117"/>
    </row>
    <row r="12" spans="1:9" ht="15" x14ac:dyDescent="0.2">
      <c r="A12" s="94" t="s">
        <v>13</v>
      </c>
      <c r="B12" s="95">
        <v>3803</v>
      </c>
      <c r="C12" s="95">
        <v>348</v>
      </c>
      <c r="D12" s="95">
        <v>21</v>
      </c>
      <c r="E12" s="96">
        <v>2590</v>
      </c>
      <c r="F12" s="95">
        <v>1540</v>
      </c>
      <c r="G12" s="97">
        <f t="shared" si="0"/>
        <v>4130</v>
      </c>
      <c r="H12" s="117"/>
      <c r="I12" s="117"/>
    </row>
    <row r="13" spans="1:9" ht="15" x14ac:dyDescent="0.2">
      <c r="A13" s="94" t="s">
        <v>519</v>
      </c>
      <c r="B13" s="95">
        <v>2846</v>
      </c>
      <c r="C13" s="95">
        <v>165</v>
      </c>
      <c r="D13" s="95">
        <v>253</v>
      </c>
      <c r="E13" s="96">
        <v>2280</v>
      </c>
      <c r="F13" s="95">
        <v>478</v>
      </c>
      <c r="G13" s="97">
        <f t="shared" si="0"/>
        <v>2758</v>
      </c>
      <c r="H13" s="117"/>
    </row>
    <row r="14" spans="1:9" ht="15.75" thickBot="1" x14ac:dyDescent="0.25">
      <c r="A14" s="94" t="s">
        <v>220</v>
      </c>
      <c r="B14" s="95">
        <v>3423</v>
      </c>
      <c r="C14" s="95">
        <v>680</v>
      </c>
      <c r="D14" s="95">
        <v>227</v>
      </c>
      <c r="E14" s="96">
        <v>2643</v>
      </c>
      <c r="F14" s="95">
        <v>1233</v>
      </c>
      <c r="G14" s="97">
        <f>B14+C14-D14</f>
        <v>3876</v>
      </c>
      <c r="H14" s="117"/>
    </row>
    <row r="15" spans="1:9" ht="23.25" customHeight="1" thickBot="1" x14ac:dyDescent="0.25">
      <c r="A15" s="98" t="s">
        <v>15</v>
      </c>
      <c r="B15" s="99">
        <f>SUM(B7:B14)</f>
        <v>40148</v>
      </c>
      <c r="C15" s="99">
        <f>SUM(C7:C14)</f>
        <v>2943</v>
      </c>
      <c r="D15" s="99">
        <f>SUM(D7:D14)</f>
        <v>2065</v>
      </c>
      <c r="E15" s="99">
        <f>SUM(E7:E14)</f>
        <v>28731</v>
      </c>
      <c r="F15" s="99">
        <f>SUM(F7:F14)</f>
        <v>12295</v>
      </c>
      <c r="G15" s="100">
        <f>B15+C15-D15</f>
        <v>41026</v>
      </c>
      <c r="H15" s="117"/>
      <c r="I15" s="117"/>
    </row>
    <row r="16" spans="1:9" ht="3.75" customHeight="1" x14ac:dyDescent="0.2">
      <c r="A16" s="101"/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9">
    <mergeCell ref="H5:H6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I54"/>
  <sheetViews>
    <sheetView zoomScaleNormal="100" zoomScaleSheetLayoutView="115" workbookViewId="0">
      <selection activeCell="K12" sqref="K12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4.1406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583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584</v>
      </c>
      <c r="C5" s="149" t="s">
        <v>5</v>
      </c>
      <c r="D5" s="147" t="s">
        <v>509</v>
      </c>
      <c r="E5" s="151" t="s">
        <v>585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6817</v>
      </c>
      <c r="C7" s="95">
        <v>545</v>
      </c>
      <c r="D7" s="95">
        <v>412</v>
      </c>
      <c r="E7" s="96">
        <v>6289</v>
      </c>
      <c r="F7" s="95">
        <v>661</v>
      </c>
      <c r="G7" s="97">
        <f t="shared" ref="G7:G13" si="0">B7+C7-D7</f>
        <v>6950</v>
      </c>
      <c r="H7" s="117"/>
    </row>
    <row r="8" spans="1:9" ht="15" x14ac:dyDescent="0.2">
      <c r="A8" s="94" t="s">
        <v>9</v>
      </c>
      <c r="B8" s="95">
        <v>5144</v>
      </c>
      <c r="C8" s="95">
        <v>226</v>
      </c>
      <c r="D8" s="95">
        <v>214</v>
      </c>
      <c r="E8" s="96">
        <v>2812</v>
      </c>
      <c r="F8" s="95">
        <v>2344</v>
      </c>
      <c r="G8" s="97">
        <f t="shared" si="0"/>
        <v>5156</v>
      </c>
      <c r="H8" s="117"/>
    </row>
    <row r="9" spans="1:9" ht="15" x14ac:dyDescent="0.2">
      <c r="A9" s="94" t="s">
        <v>344</v>
      </c>
      <c r="B9" s="95">
        <v>6133</v>
      </c>
      <c r="C9" s="95">
        <v>639</v>
      </c>
      <c r="D9" s="95">
        <v>168</v>
      </c>
      <c r="E9" s="96">
        <v>4548</v>
      </c>
      <c r="F9" s="95">
        <v>2056</v>
      </c>
      <c r="G9" s="97">
        <f t="shared" si="0"/>
        <v>6604</v>
      </c>
      <c r="H9" s="117"/>
    </row>
    <row r="10" spans="1:9" ht="15" x14ac:dyDescent="0.2">
      <c r="A10" s="94" t="s">
        <v>376</v>
      </c>
      <c r="B10" s="95">
        <v>3174</v>
      </c>
      <c r="C10" s="95">
        <v>383</v>
      </c>
      <c r="D10" s="95">
        <v>218</v>
      </c>
      <c r="E10" s="96">
        <v>2659</v>
      </c>
      <c r="F10" s="95">
        <v>680</v>
      </c>
      <c r="G10" s="97">
        <f t="shared" si="0"/>
        <v>3339</v>
      </c>
      <c r="H10" s="117"/>
    </row>
    <row r="11" spans="1:9" ht="15" x14ac:dyDescent="0.2">
      <c r="A11" s="94" t="s">
        <v>286</v>
      </c>
      <c r="B11" s="95">
        <v>8994</v>
      </c>
      <c r="C11" s="95">
        <v>275</v>
      </c>
      <c r="D11" s="95">
        <v>243</v>
      </c>
      <c r="E11" s="96">
        <v>5842</v>
      </c>
      <c r="F11" s="95">
        <v>3184</v>
      </c>
      <c r="G11" s="97">
        <f t="shared" si="0"/>
        <v>9026</v>
      </c>
      <c r="H11" s="117"/>
    </row>
    <row r="12" spans="1:9" ht="15" x14ac:dyDescent="0.2">
      <c r="A12" s="94" t="s">
        <v>13</v>
      </c>
      <c r="B12" s="95">
        <v>4130</v>
      </c>
      <c r="C12" s="95">
        <v>318</v>
      </c>
      <c r="D12" s="95">
        <v>185</v>
      </c>
      <c r="E12" s="96">
        <v>2712</v>
      </c>
      <c r="F12" s="95">
        <v>1551</v>
      </c>
      <c r="G12" s="97">
        <f t="shared" si="0"/>
        <v>4263</v>
      </c>
      <c r="H12" s="117"/>
      <c r="I12" s="117"/>
    </row>
    <row r="13" spans="1:9" ht="15" x14ac:dyDescent="0.2">
      <c r="A13" s="94" t="s">
        <v>14</v>
      </c>
      <c r="B13" s="95">
        <v>2758</v>
      </c>
      <c r="C13" s="95">
        <v>73</v>
      </c>
      <c r="D13" s="95">
        <v>282</v>
      </c>
      <c r="E13" s="96">
        <v>2109</v>
      </c>
      <c r="F13" s="95">
        <v>440</v>
      </c>
      <c r="G13" s="97">
        <f t="shared" si="0"/>
        <v>2549</v>
      </c>
      <c r="H13" s="117"/>
    </row>
    <row r="14" spans="1:9" ht="15.75" thickBot="1" x14ac:dyDescent="0.25">
      <c r="A14" s="94" t="s">
        <v>452</v>
      </c>
      <c r="B14" s="95">
        <v>3878</v>
      </c>
      <c r="C14" s="95">
        <v>400</v>
      </c>
      <c r="D14" s="95">
        <v>95</v>
      </c>
      <c r="E14" s="96">
        <v>2950</v>
      </c>
      <c r="F14" s="95">
        <v>1233</v>
      </c>
      <c r="G14" s="97">
        <f>B14+C14-D14</f>
        <v>4183</v>
      </c>
      <c r="H14" s="117"/>
    </row>
    <row r="15" spans="1:9" ht="23.25" customHeight="1" thickBot="1" x14ac:dyDescent="0.25">
      <c r="A15" s="98" t="s">
        <v>15</v>
      </c>
      <c r="B15" s="99">
        <f>SUM(B7:B14)</f>
        <v>41028</v>
      </c>
      <c r="C15" s="99">
        <f>SUM(C7:C14)</f>
        <v>2859</v>
      </c>
      <c r="D15" s="99">
        <f>SUM(D7:D14)</f>
        <v>1817</v>
      </c>
      <c r="E15" s="99">
        <f>SUM(E7:E14)</f>
        <v>29921</v>
      </c>
      <c r="F15" s="99">
        <f>SUM(F7:F14)</f>
        <v>12149</v>
      </c>
      <c r="G15" s="100">
        <f>B15+C15-D15</f>
        <v>42070</v>
      </c>
      <c r="H15" s="117"/>
    </row>
    <row r="16" spans="1:9" ht="16.5" customHeight="1" x14ac:dyDescent="0.2">
      <c r="A16" s="101" t="s">
        <v>586</v>
      </c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I53"/>
  <sheetViews>
    <sheetView zoomScaleNormal="100" zoomScaleSheetLayoutView="115" workbookViewId="0">
      <selection activeCell="J8" sqref="J8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4.1406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587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588</v>
      </c>
      <c r="C5" s="149" t="s">
        <v>5</v>
      </c>
      <c r="D5" s="147" t="s">
        <v>509</v>
      </c>
      <c r="E5" s="151" t="s">
        <v>589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6950</v>
      </c>
      <c r="C7" s="95">
        <v>518</v>
      </c>
      <c r="D7" s="95">
        <v>325</v>
      </c>
      <c r="E7" s="96">
        <v>6552</v>
      </c>
      <c r="F7" s="95">
        <v>591</v>
      </c>
      <c r="G7" s="97">
        <v>7143</v>
      </c>
      <c r="H7" s="117"/>
    </row>
    <row r="8" spans="1:9" ht="15" x14ac:dyDescent="0.2">
      <c r="A8" s="94" t="s">
        <v>9</v>
      </c>
      <c r="B8" s="95">
        <v>5156</v>
      </c>
      <c r="C8" s="95">
        <v>249</v>
      </c>
      <c r="D8" s="95">
        <v>114</v>
      </c>
      <c r="E8" s="96">
        <v>2948</v>
      </c>
      <c r="F8" s="95">
        <v>2343</v>
      </c>
      <c r="G8" s="97">
        <v>5291</v>
      </c>
      <c r="H8" s="117"/>
    </row>
    <row r="9" spans="1:9" ht="15" x14ac:dyDescent="0.2">
      <c r="A9" s="94" t="s">
        <v>344</v>
      </c>
      <c r="B9" s="95">
        <v>6604</v>
      </c>
      <c r="C9" s="95">
        <v>13</v>
      </c>
      <c r="D9" s="95">
        <v>126</v>
      </c>
      <c r="E9" s="96">
        <v>4438</v>
      </c>
      <c r="F9" s="95">
        <v>2053</v>
      </c>
      <c r="G9" s="97">
        <v>6491</v>
      </c>
      <c r="H9" s="117"/>
    </row>
    <row r="10" spans="1:9" ht="15" x14ac:dyDescent="0.2">
      <c r="A10" s="94" t="s">
        <v>376</v>
      </c>
      <c r="B10" s="95">
        <v>3339</v>
      </c>
      <c r="C10" s="95">
        <v>607</v>
      </c>
      <c r="D10" s="95">
        <v>234</v>
      </c>
      <c r="E10" s="96">
        <v>3032</v>
      </c>
      <c r="F10" s="95">
        <v>680</v>
      </c>
      <c r="G10" s="97">
        <v>3712</v>
      </c>
      <c r="H10" s="117"/>
    </row>
    <row r="11" spans="1:9" ht="15" x14ac:dyDescent="0.2">
      <c r="A11" s="94" t="s">
        <v>286</v>
      </c>
      <c r="B11" s="95">
        <v>9026</v>
      </c>
      <c r="C11" s="95">
        <v>259</v>
      </c>
      <c r="D11" s="95">
        <v>317</v>
      </c>
      <c r="E11" s="96">
        <v>5782</v>
      </c>
      <c r="F11" s="95">
        <v>3186</v>
      </c>
      <c r="G11" s="97">
        <v>8968</v>
      </c>
      <c r="H11" s="117"/>
    </row>
    <row r="12" spans="1:9" ht="15" x14ac:dyDescent="0.2">
      <c r="A12" s="94" t="s">
        <v>13</v>
      </c>
      <c r="B12" s="95">
        <v>4263</v>
      </c>
      <c r="C12" s="95">
        <v>389</v>
      </c>
      <c r="D12" s="95">
        <v>149</v>
      </c>
      <c r="E12" s="96">
        <v>2953</v>
      </c>
      <c r="F12" s="95">
        <v>1550</v>
      </c>
      <c r="G12" s="97">
        <v>4503</v>
      </c>
      <c r="H12" s="117"/>
      <c r="I12" s="117"/>
    </row>
    <row r="13" spans="1:9" ht="15" x14ac:dyDescent="0.2">
      <c r="A13" s="94" t="s">
        <v>14</v>
      </c>
      <c r="B13" s="95">
        <v>2549</v>
      </c>
      <c r="C13" s="95">
        <v>207</v>
      </c>
      <c r="D13" s="95">
        <v>101</v>
      </c>
      <c r="E13" s="96">
        <v>2216</v>
      </c>
      <c r="F13" s="95">
        <v>439</v>
      </c>
      <c r="G13" s="97">
        <v>2655</v>
      </c>
      <c r="H13" s="117"/>
    </row>
    <row r="14" spans="1:9" ht="15.75" thickBot="1" x14ac:dyDescent="0.25">
      <c r="A14" s="94" t="s">
        <v>220</v>
      </c>
      <c r="B14" s="95">
        <v>4183</v>
      </c>
      <c r="C14" s="95">
        <v>370</v>
      </c>
      <c r="D14" s="95">
        <v>623</v>
      </c>
      <c r="E14" s="96">
        <v>2517</v>
      </c>
      <c r="F14" s="95">
        <v>1413</v>
      </c>
      <c r="G14" s="97">
        <v>3930</v>
      </c>
      <c r="H14" s="117"/>
    </row>
    <row r="15" spans="1:9" ht="23.25" customHeight="1" thickBot="1" x14ac:dyDescent="0.25">
      <c r="A15" s="98" t="s">
        <v>15</v>
      </c>
      <c r="B15" s="99">
        <f>SUM(B7:B14)</f>
        <v>42070</v>
      </c>
      <c r="C15" s="99">
        <f>SUM(C7:C14)</f>
        <v>2612</v>
      </c>
      <c r="D15" s="99">
        <f>SUM(D7:D14)</f>
        <v>1989</v>
      </c>
      <c r="E15" s="99">
        <f>SUM(E7:E14)</f>
        <v>30438</v>
      </c>
      <c r="F15" s="99">
        <f>SUM(F7:F14)</f>
        <v>12255</v>
      </c>
      <c r="G15" s="100">
        <f>B15+C15-D15</f>
        <v>42693</v>
      </c>
      <c r="H15" s="117"/>
    </row>
    <row r="16" spans="1:9" s="89" customFormat="1" ht="15" customHeight="1" x14ac:dyDescent="0.2">
      <c r="A16" s="101" t="s">
        <v>499</v>
      </c>
    </row>
    <row r="17" spans="1:9" s="89" customFormat="1" ht="28.5" customHeight="1" x14ac:dyDescent="0.2">
      <c r="A17" s="101"/>
      <c r="I17" s="90"/>
    </row>
    <row r="41" spans="9:9" s="89" customFormat="1" ht="35.450000000000003" customHeight="1" x14ac:dyDescent="0.2">
      <c r="I41" s="90"/>
    </row>
    <row r="46" spans="9:9" s="89" customFormat="1" x14ac:dyDescent="0.2">
      <c r="I46" s="90"/>
    </row>
    <row r="47" spans="9:9" s="89" customFormat="1" ht="18" customHeight="1" x14ac:dyDescent="0.2">
      <c r="I47" s="90"/>
    </row>
    <row r="50" spans="1:9" s="89" customFormat="1" ht="13.5" customHeight="1" x14ac:dyDescent="0.2">
      <c r="I50" s="90"/>
    </row>
    <row r="51" spans="1:9" s="89" customFormat="1" x14ac:dyDescent="0.2">
      <c r="I51" s="90"/>
    </row>
    <row r="52" spans="1:9" s="89" customFormat="1" ht="13.5" thickBot="1" x14ac:dyDescent="0.25">
      <c r="A52" s="116"/>
      <c r="B52" s="116"/>
      <c r="C52" s="116"/>
      <c r="D52" s="116"/>
      <c r="E52" s="116"/>
      <c r="F52" s="116"/>
      <c r="G52" s="116"/>
      <c r="I52" s="90"/>
    </row>
    <row r="53" spans="1:9" s="89" customFormat="1" ht="13.5" thickTop="1" x14ac:dyDescent="0.2">
      <c r="I53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I53"/>
  <sheetViews>
    <sheetView zoomScaleNormal="100" zoomScaleSheetLayoutView="115" workbookViewId="0">
      <selection activeCell="B7" sqref="B7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590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591</v>
      </c>
      <c r="C5" s="149" t="s">
        <v>5</v>
      </c>
      <c r="D5" s="147" t="s">
        <v>509</v>
      </c>
      <c r="E5" s="151" t="s">
        <v>592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7143</v>
      </c>
      <c r="C7" s="95">
        <v>435</v>
      </c>
      <c r="D7" s="95">
        <v>145</v>
      </c>
      <c r="E7" s="96">
        <v>6842</v>
      </c>
      <c r="F7" s="95">
        <v>591</v>
      </c>
      <c r="G7" s="97">
        <v>7433</v>
      </c>
      <c r="H7" s="117"/>
    </row>
    <row r="8" spans="1:9" ht="15" x14ac:dyDescent="0.2">
      <c r="A8" s="94" t="s">
        <v>9</v>
      </c>
      <c r="B8" s="95">
        <v>5291</v>
      </c>
      <c r="C8" s="95">
        <v>183</v>
      </c>
      <c r="D8" s="95">
        <v>72</v>
      </c>
      <c r="E8" s="96">
        <v>3049</v>
      </c>
      <c r="F8" s="95">
        <v>2353</v>
      </c>
      <c r="G8" s="97">
        <v>5402</v>
      </c>
      <c r="H8" s="117"/>
    </row>
    <row r="9" spans="1:9" ht="15" x14ac:dyDescent="0.2">
      <c r="A9" s="94" t="s">
        <v>344</v>
      </c>
      <c r="B9" s="95">
        <v>6491</v>
      </c>
      <c r="C9" s="95">
        <v>515</v>
      </c>
      <c r="D9" s="95">
        <v>82</v>
      </c>
      <c r="E9" s="96">
        <v>4872</v>
      </c>
      <c r="F9" s="95">
        <v>2052</v>
      </c>
      <c r="G9" s="97">
        <v>6924</v>
      </c>
      <c r="H9" s="117"/>
    </row>
    <row r="10" spans="1:9" ht="15" x14ac:dyDescent="0.2">
      <c r="A10" s="94" t="s">
        <v>376</v>
      </c>
      <c r="B10" s="95">
        <v>3712</v>
      </c>
      <c r="C10" s="95">
        <v>571</v>
      </c>
      <c r="D10" s="95">
        <v>183</v>
      </c>
      <c r="E10" s="96">
        <v>3421</v>
      </c>
      <c r="F10" s="95">
        <v>679</v>
      </c>
      <c r="G10" s="97">
        <v>4100</v>
      </c>
      <c r="H10" s="117"/>
    </row>
    <row r="11" spans="1:9" ht="15" x14ac:dyDescent="0.2">
      <c r="A11" s="94" t="s">
        <v>286</v>
      </c>
      <c r="B11" s="95">
        <v>8968</v>
      </c>
      <c r="C11" s="95">
        <v>262</v>
      </c>
      <c r="D11" s="95">
        <v>328</v>
      </c>
      <c r="E11" s="96">
        <v>5712</v>
      </c>
      <c r="F11" s="95">
        <v>3190</v>
      </c>
      <c r="G11" s="97">
        <v>8902</v>
      </c>
      <c r="H11" s="117"/>
    </row>
    <row r="12" spans="1:9" ht="15" x14ac:dyDescent="0.2">
      <c r="A12" s="94" t="s">
        <v>13</v>
      </c>
      <c r="B12" s="95">
        <v>4503</v>
      </c>
      <c r="C12" s="95">
        <v>320</v>
      </c>
      <c r="D12" s="95">
        <v>108</v>
      </c>
      <c r="E12" s="96">
        <v>3165</v>
      </c>
      <c r="F12" s="95">
        <v>1550</v>
      </c>
      <c r="G12" s="97">
        <v>4715</v>
      </c>
      <c r="H12" s="117"/>
      <c r="I12" s="117"/>
    </row>
    <row r="13" spans="1:9" ht="15" x14ac:dyDescent="0.2">
      <c r="A13" s="94" t="s">
        <v>14</v>
      </c>
      <c r="B13" s="95">
        <v>2655</v>
      </c>
      <c r="C13" s="95">
        <v>251</v>
      </c>
      <c r="D13" s="95">
        <v>267</v>
      </c>
      <c r="E13" s="96">
        <v>2206</v>
      </c>
      <c r="F13" s="95">
        <v>433</v>
      </c>
      <c r="G13" s="97">
        <v>2639</v>
      </c>
      <c r="H13" s="117"/>
    </row>
    <row r="14" spans="1:9" ht="15.75" thickBot="1" x14ac:dyDescent="0.25">
      <c r="A14" s="94" t="s">
        <v>220</v>
      </c>
      <c r="B14" s="95">
        <v>3929</v>
      </c>
      <c r="C14" s="95">
        <v>356</v>
      </c>
      <c r="D14" s="95">
        <v>183</v>
      </c>
      <c r="E14" s="96">
        <v>2628</v>
      </c>
      <c r="F14" s="95">
        <v>1474</v>
      </c>
      <c r="G14" s="97">
        <v>4102</v>
      </c>
      <c r="H14" s="117"/>
    </row>
    <row r="15" spans="1:9" ht="23.25" customHeight="1" thickBot="1" x14ac:dyDescent="0.25">
      <c r="A15" s="98" t="s">
        <v>15</v>
      </c>
      <c r="B15" s="99">
        <f>SUM(B7:B14)</f>
        <v>42692</v>
      </c>
      <c r="C15" s="99">
        <f>SUM(C7:C14)</f>
        <v>2893</v>
      </c>
      <c r="D15" s="99">
        <f>SUM(D7:D14)</f>
        <v>1368</v>
      </c>
      <c r="E15" s="99">
        <f>SUM(E7:E14)</f>
        <v>31895</v>
      </c>
      <c r="F15" s="99">
        <f>SUM(F7:F14)</f>
        <v>12322</v>
      </c>
      <c r="G15" s="100">
        <f>B15+C15-D15</f>
        <v>44217</v>
      </c>
      <c r="H15" s="117"/>
    </row>
    <row r="16" spans="1:9" s="89" customFormat="1" ht="15" customHeight="1" x14ac:dyDescent="0.2">
      <c r="A16" s="101" t="s">
        <v>499</v>
      </c>
    </row>
    <row r="17" spans="1:9" s="89" customFormat="1" ht="28.5" customHeight="1" x14ac:dyDescent="0.2">
      <c r="A17" s="101"/>
      <c r="I17" s="90"/>
    </row>
    <row r="41" spans="9:9" s="89" customFormat="1" ht="35.450000000000003" customHeight="1" x14ac:dyDescent="0.2">
      <c r="I41" s="90"/>
    </row>
    <row r="46" spans="9:9" s="89" customFormat="1" x14ac:dyDescent="0.2">
      <c r="I46" s="90"/>
    </row>
    <row r="47" spans="9:9" s="89" customFormat="1" ht="18" customHeight="1" x14ac:dyDescent="0.2">
      <c r="I47" s="90"/>
    </row>
    <row r="50" spans="1:9" s="89" customFormat="1" ht="13.5" customHeight="1" x14ac:dyDescent="0.2">
      <c r="I50" s="90"/>
    </row>
    <row r="51" spans="1:9" s="89" customFormat="1" x14ac:dyDescent="0.2">
      <c r="I51" s="90"/>
    </row>
    <row r="52" spans="1:9" s="89" customFormat="1" ht="13.5" thickBot="1" x14ac:dyDescent="0.25">
      <c r="A52" s="116"/>
      <c r="B52" s="116"/>
      <c r="C52" s="116"/>
      <c r="D52" s="116"/>
      <c r="E52" s="116"/>
      <c r="F52" s="116"/>
      <c r="G52" s="116"/>
      <c r="I52" s="90"/>
    </row>
    <row r="53" spans="1:9" s="89" customFormat="1" ht="13.5" thickTop="1" x14ac:dyDescent="0.2">
      <c r="I53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K53"/>
  <sheetViews>
    <sheetView zoomScaleNormal="100" workbookViewId="0">
      <selection activeCell="G7" sqref="G7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8" style="89" customWidth="1"/>
    <col min="9" max="16384" width="9.140625" style="89"/>
  </cols>
  <sheetData>
    <row r="1" spans="1:1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1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11" ht="35.25" customHeight="1" x14ac:dyDescent="0.2">
      <c r="A3" s="212" t="s">
        <v>593</v>
      </c>
      <c r="B3" s="211"/>
      <c r="C3" s="211"/>
      <c r="D3" s="211"/>
      <c r="E3" s="211"/>
      <c r="F3" s="211"/>
      <c r="G3" s="211"/>
    </row>
    <row r="4" spans="1:11" ht="13.9" customHeight="1" thickBot="1" x14ac:dyDescent="0.25"/>
    <row r="5" spans="1:11" s="90" customFormat="1" ht="21" customHeight="1" x14ac:dyDescent="0.2">
      <c r="A5" s="145" t="s">
        <v>3</v>
      </c>
      <c r="B5" s="147" t="s">
        <v>575</v>
      </c>
      <c r="C5" s="149" t="s">
        <v>5</v>
      </c>
      <c r="D5" s="147" t="s">
        <v>495</v>
      </c>
      <c r="E5" s="151" t="s">
        <v>592</v>
      </c>
      <c r="F5" s="152"/>
      <c r="G5" s="153"/>
    </row>
    <row r="6" spans="1:11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11" s="90" customFormat="1" ht="15" x14ac:dyDescent="0.2">
      <c r="A7" s="94" t="s">
        <v>8</v>
      </c>
      <c r="B7" s="95">
        <f>'JAN19'!B7</f>
        <v>5795</v>
      </c>
      <c r="C7" s="95">
        <f>'JAN19'!C7+'FEV19'!C7+'MAR19'!C7+'ABR19'!C7+'MAI19'!C7+'JUN19'!C7</f>
        <v>3270</v>
      </c>
      <c r="D7" s="95">
        <f>'JAN19'!D7+'FEV19'!D7+'MAR19'!D7+'ABR19'!D7+'MAI19'!D7+'JUN19'!D7</f>
        <v>1632</v>
      </c>
      <c r="E7" s="96">
        <f>'JUN19'!E7</f>
        <v>6842</v>
      </c>
      <c r="F7" s="96">
        <f>'JUN19'!F7</f>
        <v>591</v>
      </c>
      <c r="G7" s="97">
        <f t="shared" ref="G7:G14" si="0">B7+C7-D7</f>
        <v>7433</v>
      </c>
      <c r="H7" s="117"/>
      <c r="I7" s="117"/>
    </row>
    <row r="8" spans="1:11" s="90" customFormat="1" ht="15" x14ac:dyDescent="0.2">
      <c r="A8" s="94" t="s">
        <v>9</v>
      </c>
      <c r="B8" s="95">
        <f>'JAN19'!B8</f>
        <v>5053</v>
      </c>
      <c r="C8" s="95">
        <f>'JAN19'!C8+'FEV19'!C8+'MAR19'!C8+'ABR19'!C8+'MAI19'!C8+'JUN19'!C8</f>
        <v>1133</v>
      </c>
      <c r="D8" s="95">
        <f>'JAN19'!D8+'FEV19'!D8+'MAR19'!D8+'ABR19'!D8+'MAI19'!D8+'JUN19'!D8</f>
        <v>784</v>
      </c>
      <c r="E8" s="96">
        <f>'JUN19'!E8</f>
        <v>3049</v>
      </c>
      <c r="F8" s="96">
        <f>'JUN19'!F8</f>
        <v>2353</v>
      </c>
      <c r="G8" s="97">
        <f t="shared" si="0"/>
        <v>5402</v>
      </c>
      <c r="H8" s="117"/>
      <c r="I8" s="117"/>
    </row>
    <row r="9" spans="1:11" s="90" customFormat="1" ht="15" x14ac:dyDescent="0.2">
      <c r="A9" s="94" t="s">
        <v>344</v>
      </c>
      <c r="B9" s="95">
        <f>'JAN19'!B9</f>
        <v>6071</v>
      </c>
      <c r="C9" s="95">
        <f>'JAN19'!C9+'FEV19'!C9+'MAR19'!C9+'ABR19'!C9+'MAI19'!C9+'JUN19'!C9</f>
        <v>2171</v>
      </c>
      <c r="D9" s="95">
        <f>'JAN19'!D9+'FEV19'!D9+'MAR19'!D9+'ABR19'!D9+'MAI19'!D9+'JUN19'!D9</f>
        <v>1318</v>
      </c>
      <c r="E9" s="96">
        <f>'JUN19'!E9</f>
        <v>4872</v>
      </c>
      <c r="F9" s="96">
        <f>'JUN19'!F9</f>
        <v>2052</v>
      </c>
      <c r="G9" s="97">
        <f t="shared" si="0"/>
        <v>6924</v>
      </c>
      <c r="H9" s="117"/>
      <c r="I9" s="117"/>
    </row>
    <row r="10" spans="1:11" s="90" customFormat="1" ht="15" x14ac:dyDescent="0.2">
      <c r="A10" s="94" t="s">
        <v>376</v>
      </c>
      <c r="B10" s="95">
        <f>'JAN19'!B10</f>
        <v>2490</v>
      </c>
      <c r="C10" s="95">
        <f>'JAN19'!C10+'FEV19'!C10+'MAR19'!C10+'ABR19'!C10+'MAI19'!C10+'JUN19'!C10</f>
        <v>2694</v>
      </c>
      <c r="D10" s="95">
        <f>'JAN19'!D10+'FEV19'!D10+'MAR19'!D10+'ABR19'!D10+'MAI19'!D10+'JUN19'!D10</f>
        <v>1084</v>
      </c>
      <c r="E10" s="96">
        <f>'JUN19'!E10</f>
        <v>3421</v>
      </c>
      <c r="F10" s="96">
        <f>'JUN19'!F10</f>
        <v>679</v>
      </c>
      <c r="G10" s="97">
        <f t="shared" si="0"/>
        <v>4100</v>
      </c>
      <c r="H10" s="117"/>
      <c r="I10" s="117"/>
    </row>
    <row r="11" spans="1:11" s="90" customFormat="1" ht="15" x14ac:dyDescent="0.2">
      <c r="A11" s="94" t="s">
        <v>286</v>
      </c>
      <c r="B11" s="95">
        <f>'JAN19'!B11</f>
        <v>8810</v>
      </c>
      <c r="C11" s="95">
        <f>'JAN19'!C11+'FEV19'!C11+'MAR19'!C11+'ABR19'!C11+'MAI19'!C11+'JUN19'!C11</f>
        <v>1977</v>
      </c>
      <c r="D11" s="95">
        <f>'JAN19'!D11+'FEV19'!D11+'MAR19'!D11+'ABR19'!D11+'MAI19'!D11+'JUN19'!D11</f>
        <v>1885</v>
      </c>
      <c r="E11" s="96">
        <f>'JUN19'!E11</f>
        <v>5712</v>
      </c>
      <c r="F11" s="96">
        <f>'JUN19'!F11</f>
        <v>3190</v>
      </c>
      <c r="G11" s="97">
        <f t="shared" si="0"/>
        <v>8902</v>
      </c>
      <c r="H11" s="117"/>
      <c r="I11" s="117"/>
    </row>
    <row r="12" spans="1:11" s="90" customFormat="1" ht="15" x14ac:dyDescent="0.2">
      <c r="A12" s="94" t="s">
        <v>13</v>
      </c>
      <c r="B12" s="95">
        <f>'JAN19'!B12</f>
        <v>3581</v>
      </c>
      <c r="C12" s="95">
        <f>'JAN19'!C12+'FEV19'!C12+'MAR19'!C12+'ABR19'!C12+'MAI19'!C12+'JUN19'!C12</f>
        <v>1903</v>
      </c>
      <c r="D12" s="95">
        <f>'JAN19'!D12+'FEV19'!D12+'MAR19'!D12+'ABR19'!D12+'MAI19'!D12+'JUN19'!D12</f>
        <v>769</v>
      </c>
      <c r="E12" s="96">
        <f>'JUN19'!E12</f>
        <v>3165</v>
      </c>
      <c r="F12" s="96">
        <f>'JUN19'!F12</f>
        <v>1550</v>
      </c>
      <c r="G12" s="97">
        <f t="shared" si="0"/>
        <v>4715</v>
      </c>
      <c r="H12" s="117"/>
      <c r="I12" s="117"/>
    </row>
    <row r="13" spans="1:11" s="90" customFormat="1" ht="15" x14ac:dyDescent="0.2">
      <c r="A13" s="94" t="s">
        <v>550</v>
      </c>
      <c r="B13" s="95">
        <f>'JAN19'!B13</f>
        <v>2788</v>
      </c>
      <c r="C13" s="95">
        <f>'JAN19'!C13+'FEV19'!C13+'MAR19'!C13+'ABR19'!C13+'MAI19'!C13+'JUN19'!C13</f>
        <v>950</v>
      </c>
      <c r="D13" s="95">
        <f>'JAN19'!D13+'FEV19'!D13+'MAR19'!D13+'ABR19'!D13+'MAI19'!D13+'JUN19'!D13</f>
        <v>1099</v>
      </c>
      <c r="E13" s="96">
        <f>'JUN19'!E13</f>
        <v>2206</v>
      </c>
      <c r="F13" s="96">
        <f>'JUN19'!F13</f>
        <v>433</v>
      </c>
      <c r="G13" s="97">
        <f t="shared" si="0"/>
        <v>2639</v>
      </c>
      <c r="H13" s="117"/>
      <c r="I13" s="117"/>
    </row>
    <row r="14" spans="1:11" s="90" customFormat="1" ht="15.75" thickBot="1" x14ac:dyDescent="0.25">
      <c r="A14" s="94" t="s">
        <v>220</v>
      </c>
      <c r="B14" s="95">
        <f>'JAN19'!B14</f>
        <v>3184</v>
      </c>
      <c r="C14" s="95">
        <f>'JAN19'!C14+'FEV19'!C14+'MAR19'!C14+'ABR19'!C14+'MAI19'!C14+'JUN19'!C14</f>
        <v>2410</v>
      </c>
      <c r="D14" s="95">
        <f>'JAN19'!D14+'FEV19'!D14+'MAR19'!D14+'ABR19'!D14+'MAI19'!D14+'JUN19'!D14</f>
        <v>1495</v>
      </c>
      <c r="E14" s="96">
        <f>'JUN19'!E14</f>
        <v>2628</v>
      </c>
      <c r="F14" s="96">
        <f>'JUN19'!F14</f>
        <v>1474</v>
      </c>
      <c r="G14" s="97">
        <f t="shared" si="0"/>
        <v>4099</v>
      </c>
      <c r="H14" s="117"/>
      <c r="I14" s="117"/>
    </row>
    <row r="15" spans="1:11" s="90" customFormat="1" ht="23.25" customHeight="1" thickBot="1" x14ac:dyDescent="0.25">
      <c r="A15" s="98" t="s">
        <v>15</v>
      </c>
      <c r="B15" s="99">
        <f t="shared" ref="B15:F15" si="1">SUM(B7:B14)</f>
        <v>37772</v>
      </c>
      <c r="C15" s="99">
        <f t="shared" si="1"/>
        <v>16508</v>
      </c>
      <c r="D15" s="99">
        <f t="shared" si="1"/>
        <v>10066</v>
      </c>
      <c r="E15" s="99">
        <f t="shared" si="1"/>
        <v>31895</v>
      </c>
      <c r="F15" s="99">
        <f t="shared" si="1"/>
        <v>12322</v>
      </c>
      <c r="G15" s="100">
        <f>B15+C15-D15</f>
        <v>44214</v>
      </c>
      <c r="H15" s="117"/>
      <c r="K15" s="117"/>
    </row>
    <row r="16" spans="1:11" s="90" customFormat="1" ht="15" customHeight="1" x14ac:dyDescent="0.2">
      <c r="A16" s="101" t="s">
        <v>520</v>
      </c>
      <c r="B16" s="89"/>
      <c r="C16" s="89"/>
      <c r="D16" s="89"/>
      <c r="E16" s="89"/>
      <c r="F16" s="89"/>
      <c r="G16" s="89"/>
      <c r="H16" s="89"/>
    </row>
    <row r="17" spans="1:1" ht="18" customHeight="1" x14ac:dyDescent="0.2">
      <c r="A17" s="101" t="s">
        <v>499</v>
      </c>
    </row>
    <row r="41" ht="35.450000000000003" customHeight="1" x14ac:dyDescent="0.2"/>
    <row r="52" spans="1:7" ht="13.5" thickBot="1" x14ac:dyDescent="0.25">
      <c r="A52" s="116"/>
      <c r="B52" s="116"/>
      <c r="C52" s="116"/>
      <c r="D52" s="116"/>
      <c r="E52" s="116"/>
      <c r="F52" s="116"/>
      <c r="G52" s="116"/>
    </row>
    <row r="53" spans="1:7" ht="13.5" thickTop="1" x14ac:dyDescent="0.2"/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I54"/>
  <sheetViews>
    <sheetView zoomScaleNormal="100" zoomScaleSheetLayoutView="115" workbookViewId="0">
      <selection activeCell="L10" sqref="L10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594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595</v>
      </c>
      <c r="C5" s="149" t="s">
        <v>5</v>
      </c>
      <c r="D5" s="147" t="s">
        <v>509</v>
      </c>
      <c r="E5" s="151" t="s">
        <v>596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7433</v>
      </c>
      <c r="C7" s="95">
        <v>586</v>
      </c>
      <c r="D7" s="95">
        <v>117</v>
      </c>
      <c r="E7" s="96">
        <v>7311</v>
      </c>
      <c r="F7" s="95">
        <v>591</v>
      </c>
      <c r="G7" s="97">
        <v>7902</v>
      </c>
      <c r="H7" s="117"/>
    </row>
    <row r="8" spans="1:9" ht="15" x14ac:dyDescent="0.2">
      <c r="A8" s="94" t="s">
        <v>9</v>
      </c>
      <c r="B8" s="95">
        <v>5402</v>
      </c>
      <c r="C8" s="95">
        <v>118</v>
      </c>
      <c r="D8" s="95">
        <v>142</v>
      </c>
      <c r="E8" s="96">
        <v>3053</v>
      </c>
      <c r="F8" s="95">
        <v>2325</v>
      </c>
      <c r="G8" s="97">
        <v>5378</v>
      </c>
      <c r="H8" s="117"/>
    </row>
    <row r="9" spans="1:9" ht="15" x14ac:dyDescent="0.2">
      <c r="A9" s="94" t="s">
        <v>344</v>
      </c>
      <c r="B9" s="95">
        <v>6924</v>
      </c>
      <c r="C9" s="95">
        <v>329</v>
      </c>
      <c r="D9" s="95">
        <v>220</v>
      </c>
      <c r="E9" s="96">
        <v>4987</v>
      </c>
      <c r="F9" s="95">
        <v>2046</v>
      </c>
      <c r="G9" s="97">
        <v>7033</v>
      </c>
      <c r="H9" s="117"/>
    </row>
    <row r="10" spans="1:9" ht="15" x14ac:dyDescent="0.2">
      <c r="A10" s="94" t="s">
        <v>376</v>
      </c>
      <c r="B10" s="95">
        <v>4100</v>
      </c>
      <c r="C10" s="95">
        <v>409</v>
      </c>
      <c r="D10" s="95">
        <v>174</v>
      </c>
      <c r="E10" s="96">
        <v>3656</v>
      </c>
      <c r="F10" s="95">
        <v>679</v>
      </c>
      <c r="G10" s="97">
        <v>4335</v>
      </c>
      <c r="H10" s="117"/>
    </row>
    <row r="11" spans="1:9" ht="15" x14ac:dyDescent="0.2">
      <c r="A11" s="94" t="s">
        <v>286</v>
      </c>
      <c r="B11" s="95">
        <v>8902</v>
      </c>
      <c r="C11" s="95">
        <v>96</v>
      </c>
      <c r="D11" s="95">
        <v>348</v>
      </c>
      <c r="E11" s="96">
        <v>5502</v>
      </c>
      <c r="F11" s="95">
        <v>3148</v>
      </c>
      <c r="G11" s="97">
        <v>8650</v>
      </c>
      <c r="H11" s="117"/>
    </row>
    <row r="12" spans="1:9" ht="15" x14ac:dyDescent="0.2">
      <c r="A12" s="94" t="s">
        <v>13</v>
      </c>
      <c r="B12" s="95">
        <v>4715</v>
      </c>
      <c r="C12" s="95">
        <v>294</v>
      </c>
      <c r="D12" s="95">
        <v>68</v>
      </c>
      <c r="E12" s="96">
        <v>3401</v>
      </c>
      <c r="F12" s="95">
        <v>1540</v>
      </c>
      <c r="G12" s="97">
        <v>4941</v>
      </c>
      <c r="H12" s="117"/>
      <c r="I12" s="117"/>
    </row>
    <row r="13" spans="1:9" ht="15" x14ac:dyDescent="0.2">
      <c r="A13" s="94" t="s">
        <v>14</v>
      </c>
      <c r="B13" s="95">
        <v>2639</v>
      </c>
      <c r="C13" s="95">
        <v>186</v>
      </c>
      <c r="D13" s="95">
        <v>208</v>
      </c>
      <c r="E13" s="96">
        <v>2190</v>
      </c>
      <c r="F13" s="95">
        <v>427</v>
      </c>
      <c r="G13" s="97">
        <v>2617</v>
      </c>
      <c r="H13" s="117"/>
    </row>
    <row r="14" spans="1:9" ht="15.75" thickBot="1" x14ac:dyDescent="0.25">
      <c r="A14" s="94" t="s">
        <v>558</v>
      </c>
      <c r="B14" s="95">
        <v>4109</v>
      </c>
      <c r="C14" s="95">
        <v>365</v>
      </c>
      <c r="D14" s="95">
        <v>519</v>
      </c>
      <c r="E14" s="96">
        <v>2359</v>
      </c>
      <c r="F14" s="95">
        <v>1596</v>
      </c>
      <c r="G14" s="97">
        <v>3955</v>
      </c>
      <c r="H14" s="117"/>
    </row>
    <row r="15" spans="1:9" ht="23.25" customHeight="1" thickBot="1" x14ac:dyDescent="0.25">
      <c r="A15" s="98" t="s">
        <v>15</v>
      </c>
      <c r="B15" s="99">
        <f>SUM(B7:B14)</f>
        <v>44224</v>
      </c>
      <c r="C15" s="99">
        <f>SUM(C7:C14)</f>
        <v>2383</v>
      </c>
      <c r="D15" s="99">
        <f>SUM(D7:D14)</f>
        <v>1796</v>
      </c>
      <c r="E15" s="99">
        <f>SUM(E7:E14)</f>
        <v>32459</v>
      </c>
      <c r="F15" s="99">
        <f>SUM(F7:F14)</f>
        <v>12352</v>
      </c>
      <c r="G15" s="100">
        <f>B15+C15-D15</f>
        <v>44811</v>
      </c>
      <c r="H15" s="117"/>
    </row>
    <row r="16" spans="1:9" s="101" customFormat="1" ht="15" customHeight="1" x14ac:dyDescent="0.2">
      <c r="A16" s="101" t="s">
        <v>597</v>
      </c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I53"/>
  <sheetViews>
    <sheetView zoomScaleNormal="100" zoomScaleSheetLayoutView="115" workbookViewId="0">
      <selection activeCell="F15" sqref="F15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9" s="89" customFormat="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9" s="89" customFormat="1" ht="35.25" customHeight="1" x14ac:dyDescent="0.2">
      <c r="A3" s="212" t="s">
        <v>598</v>
      </c>
      <c r="B3" s="211"/>
      <c r="C3" s="211"/>
      <c r="D3" s="211"/>
      <c r="E3" s="211"/>
      <c r="F3" s="211"/>
      <c r="G3" s="211"/>
    </row>
    <row r="4" spans="1:9" s="89" customFormat="1" ht="13.9" customHeight="1" thickBot="1" x14ac:dyDescent="0.25"/>
    <row r="5" spans="1:9" ht="21" customHeight="1" x14ac:dyDescent="0.2">
      <c r="A5" s="145" t="s">
        <v>3</v>
      </c>
      <c r="B5" s="147" t="s">
        <v>599</v>
      </c>
      <c r="C5" s="149" t="s">
        <v>5</v>
      </c>
      <c r="D5" s="147" t="s">
        <v>509</v>
      </c>
      <c r="E5" s="151" t="s">
        <v>600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7902</v>
      </c>
      <c r="C7" s="95">
        <v>475</v>
      </c>
      <c r="D7" s="95">
        <v>137</v>
      </c>
      <c r="E7" s="96">
        <v>7649</v>
      </c>
      <c r="F7" s="95">
        <v>591</v>
      </c>
      <c r="G7" s="97">
        <v>7902</v>
      </c>
      <c r="H7" s="117"/>
    </row>
    <row r="8" spans="1:9" ht="15" x14ac:dyDescent="0.2">
      <c r="A8" s="94" t="s">
        <v>9</v>
      </c>
      <c r="B8" s="95">
        <v>5378</v>
      </c>
      <c r="C8" s="95">
        <v>214</v>
      </c>
      <c r="D8" s="95">
        <v>87</v>
      </c>
      <c r="E8" s="96">
        <v>3190</v>
      </c>
      <c r="F8" s="95">
        <v>2315</v>
      </c>
      <c r="G8" s="97">
        <v>5378</v>
      </c>
      <c r="H8" s="117"/>
    </row>
    <row r="9" spans="1:9" ht="15" x14ac:dyDescent="0.2">
      <c r="A9" s="94" t="s">
        <v>344</v>
      </c>
      <c r="B9" s="95">
        <v>7033</v>
      </c>
      <c r="C9" s="95">
        <v>584</v>
      </c>
      <c r="D9" s="95">
        <v>84</v>
      </c>
      <c r="E9" s="96">
        <v>5488</v>
      </c>
      <c r="F9" s="95">
        <v>2045</v>
      </c>
      <c r="G9" s="97">
        <v>7033</v>
      </c>
      <c r="H9" s="117"/>
    </row>
    <row r="10" spans="1:9" ht="15" x14ac:dyDescent="0.2">
      <c r="A10" s="94" t="s">
        <v>376</v>
      </c>
      <c r="B10" s="95">
        <v>4335</v>
      </c>
      <c r="C10" s="95">
        <v>494</v>
      </c>
      <c r="D10" s="95">
        <v>191</v>
      </c>
      <c r="E10" s="96">
        <v>3960</v>
      </c>
      <c r="F10" s="95">
        <v>678</v>
      </c>
      <c r="G10" s="97">
        <v>4335</v>
      </c>
      <c r="H10" s="117"/>
    </row>
    <row r="11" spans="1:9" ht="15" x14ac:dyDescent="0.2">
      <c r="A11" s="94" t="s">
        <v>286</v>
      </c>
      <c r="B11" s="95">
        <v>8650</v>
      </c>
      <c r="C11" s="95">
        <v>290</v>
      </c>
      <c r="D11" s="95">
        <v>272</v>
      </c>
      <c r="E11" s="96">
        <v>5540</v>
      </c>
      <c r="F11" s="95">
        <v>3128</v>
      </c>
      <c r="G11" s="97">
        <v>8650</v>
      </c>
      <c r="H11" s="117"/>
    </row>
    <row r="12" spans="1:9" ht="15" x14ac:dyDescent="0.2">
      <c r="A12" s="94" t="s">
        <v>13</v>
      </c>
      <c r="B12" s="95">
        <v>4941</v>
      </c>
      <c r="C12" s="95">
        <v>315</v>
      </c>
      <c r="D12" s="95">
        <v>63</v>
      </c>
      <c r="E12" s="96">
        <v>4111</v>
      </c>
      <c r="F12" s="95">
        <v>1082</v>
      </c>
      <c r="G12" s="97">
        <v>4941</v>
      </c>
      <c r="H12" s="117"/>
      <c r="I12" s="117"/>
    </row>
    <row r="13" spans="1:9" ht="15" x14ac:dyDescent="0.2">
      <c r="A13" s="94" t="s">
        <v>14</v>
      </c>
      <c r="B13" s="95">
        <v>2617</v>
      </c>
      <c r="C13" s="95">
        <v>237</v>
      </c>
      <c r="D13" s="95">
        <v>231</v>
      </c>
      <c r="E13" s="96">
        <v>2201</v>
      </c>
      <c r="F13" s="95">
        <v>422</v>
      </c>
      <c r="G13" s="97">
        <v>2617</v>
      </c>
      <c r="H13" s="117"/>
    </row>
    <row r="14" spans="1:9" ht="15.75" thickBot="1" x14ac:dyDescent="0.25">
      <c r="A14" s="94" t="s">
        <v>558</v>
      </c>
      <c r="B14" s="95">
        <v>3955</v>
      </c>
      <c r="C14" s="95">
        <v>649</v>
      </c>
      <c r="D14" s="95">
        <v>142</v>
      </c>
      <c r="E14" s="96">
        <v>2958</v>
      </c>
      <c r="F14" s="95">
        <v>1504</v>
      </c>
      <c r="G14" s="97">
        <v>3955</v>
      </c>
      <c r="H14" s="117"/>
    </row>
    <row r="15" spans="1:9" ht="23.25" customHeight="1" thickBot="1" x14ac:dyDescent="0.25">
      <c r="A15" s="98" t="s">
        <v>15</v>
      </c>
      <c r="B15" s="99">
        <f>SUM(B7:B14)</f>
        <v>44811</v>
      </c>
      <c r="C15" s="99">
        <f>SUM(C7:C14)</f>
        <v>3258</v>
      </c>
      <c r="D15" s="99">
        <f>SUM(D7:D14)</f>
        <v>1207</v>
      </c>
      <c r="E15" s="99">
        <f>SUM(E7:E14)</f>
        <v>35097</v>
      </c>
      <c r="F15" s="99">
        <f>SUM(F7:F14)</f>
        <v>11765</v>
      </c>
      <c r="G15" s="100">
        <f>B15+C15-D15</f>
        <v>46862</v>
      </c>
      <c r="H15" s="117"/>
    </row>
    <row r="16" spans="1:9" s="89" customFormat="1" ht="15" customHeight="1" x14ac:dyDescent="0.2">
      <c r="A16" s="101" t="s">
        <v>499</v>
      </c>
    </row>
    <row r="17" spans="1:9" s="89" customFormat="1" ht="28.5" customHeight="1" x14ac:dyDescent="0.2">
      <c r="A17" s="101"/>
      <c r="I17" s="90"/>
    </row>
    <row r="41" spans="9:9" s="89" customFormat="1" ht="35.450000000000003" customHeight="1" x14ac:dyDescent="0.2">
      <c r="I41" s="90"/>
    </row>
    <row r="46" spans="9:9" s="89" customFormat="1" x14ac:dyDescent="0.2">
      <c r="I46" s="90"/>
    </row>
    <row r="47" spans="9:9" s="89" customFormat="1" ht="18" customHeight="1" x14ac:dyDescent="0.2">
      <c r="I47" s="90"/>
    </row>
    <row r="50" spans="1:9" s="89" customFormat="1" ht="13.5" customHeight="1" x14ac:dyDescent="0.2">
      <c r="I50" s="90"/>
    </row>
    <row r="51" spans="1:9" s="89" customFormat="1" x14ac:dyDescent="0.2">
      <c r="I51" s="90"/>
    </row>
    <row r="52" spans="1:9" s="89" customFormat="1" ht="13.5" thickBot="1" x14ac:dyDescent="0.25">
      <c r="A52" s="116"/>
      <c r="B52" s="116"/>
      <c r="C52" s="116"/>
      <c r="D52" s="116"/>
      <c r="E52" s="116"/>
      <c r="F52" s="116"/>
      <c r="G52" s="116"/>
      <c r="I52" s="90"/>
    </row>
    <row r="53" spans="1:9" s="89" customFormat="1" ht="13.5" thickTop="1" x14ac:dyDescent="0.2">
      <c r="I53" s="90"/>
    </row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I54"/>
  <sheetViews>
    <sheetView zoomScaleNormal="100" zoomScaleSheetLayoutView="115" workbookViewId="0">
      <selection activeCell="J8" sqref="J8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thickBot="1" x14ac:dyDescent="0.25">
      <c r="A4" s="225" t="s">
        <v>602</v>
      </c>
      <c r="B4" s="225"/>
      <c r="C4" s="225"/>
      <c r="D4" s="225"/>
      <c r="E4" s="225"/>
      <c r="F4" s="225"/>
      <c r="G4" s="225"/>
    </row>
    <row r="5" spans="1:9" ht="21" customHeight="1" x14ac:dyDescent="0.2">
      <c r="A5" s="145" t="s">
        <v>3</v>
      </c>
      <c r="B5" s="147" t="s">
        <v>603</v>
      </c>
      <c r="C5" s="149" t="s">
        <v>5</v>
      </c>
      <c r="D5" s="147" t="s">
        <v>509</v>
      </c>
      <c r="E5" s="151" t="s">
        <v>604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8240</v>
      </c>
      <c r="C7" s="95">
        <v>837</v>
      </c>
      <c r="D7" s="95">
        <v>168</v>
      </c>
      <c r="E7" s="96">
        <v>8318</v>
      </c>
      <c r="F7" s="95">
        <v>591</v>
      </c>
      <c r="G7" s="97">
        <v>7902</v>
      </c>
      <c r="H7" s="117"/>
    </row>
    <row r="8" spans="1:9" ht="15" x14ac:dyDescent="0.2">
      <c r="A8" s="94" t="s">
        <v>9</v>
      </c>
      <c r="B8" s="95">
        <v>5505</v>
      </c>
      <c r="C8" s="95">
        <v>229</v>
      </c>
      <c r="D8" s="95">
        <v>53</v>
      </c>
      <c r="E8" s="96">
        <v>3366</v>
      </c>
      <c r="F8" s="95">
        <v>2315</v>
      </c>
      <c r="G8" s="97">
        <v>5378</v>
      </c>
      <c r="H8" s="117"/>
    </row>
    <row r="9" spans="1:9" ht="15" x14ac:dyDescent="0.2">
      <c r="A9" s="94" t="s">
        <v>344</v>
      </c>
      <c r="B9" s="95">
        <v>7533</v>
      </c>
      <c r="C9" s="95">
        <v>301</v>
      </c>
      <c r="D9" s="95">
        <v>34</v>
      </c>
      <c r="E9" s="96">
        <v>5755</v>
      </c>
      <c r="F9" s="95">
        <v>2045</v>
      </c>
      <c r="G9" s="97">
        <v>7033</v>
      </c>
      <c r="H9" s="117"/>
    </row>
    <row r="10" spans="1:9" ht="15" x14ac:dyDescent="0.2">
      <c r="A10" s="94" t="s">
        <v>376</v>
      </c>
      <c r="B10" s="95">
        <v>4638</v>
      </c>
      <c r="C10" s="95">
        <v>511</v>
      </c>
      <c r="D10" s="95">
        <v>121</v>
      </c>
      <c r="E10" s="96">
        <v>4351</v>
      </c>
      <c r="F10" s="95">
        <v>677</v>
      </c>
      <c r="G10" s="97">
        <v>4335</v>
      </c>
      <c r="H10" s="117"/>
    </row>
    <row r="11" spans="1:9" ht="15" x14ac:dyDescent="0.2">
      <c r="A11" s="94" t="s">
        <v>286</v>
      </c>
      <c r="B11" s="95">
        <v>8668</v>
      </c>
      <c r="C11" s="95">
        <v>155</v>
      </c>
      <c r="D11" s="95">
        <v>245</v>
      </c>
      <c r="E11" s="96">
        <v>5450</v>
      </c>
      <c r="F11" s="95">
        <v>3128</v>
      </c>
      <c r="G11" s="97">
        <v>8650</v>
      </c>
      <c r="H11" s="117"/>
    </row>
    <row r="12" spans="1:9" ht="15" x14ac:dyDescent="0.2">
      <c r="A12" s="94" t="s">
        <v>197</v>
      </c>
      <c r="B12" s="95">
        <v>5193</v>
      </c>
      <c r="C12" s="95">
        <v>242</v>
      </c>
      <c r="D12" s="95">
        <v>137</v>
      </c>
      <c r="E12" s="96">
        <v>4206</v>
      </c>
      <c r="F12" s="95">
        <v>1092</v>
      </c>
      <c r="G12" s="97">
        <v>4941</v>
      </c>
      <c r="H12" s="117"/>
      <c r="I12" s="117"/>
    </row>
    <row r="13" spans="1:9" ht="15" x14ac:dyDescent="0.2">
      <c r="A13" s="94" t="s">
        <v>14</v>
      </c>
      <c r="B13" s="95">
        <v>2623</v>
      </c>
      <c r="C13" s="95">
        <v>142</v>
      </c>
      <c r="D13" s="95">
        <v>106</v>
      </c>
      <c r="E13" s="96">
        <v>2238</v>
      </c>
      <c r="F13" s="95">
        <v>421</v>
      </c>
      <c r="G13" s="97">
        <v>2617</v>
      </c>
      <c r="H13" s="117"/>
    </row>
    <row r="14" spans="1:9" ht="15.75" thickBot="1" x14ac:dyDescent="0.25">
      <c r="A14" s="94" t="s">
        <v>264</v>
      </c>
      <c r="B14" s="95">
        <v>4462</v>
      </c>
      <c r="C14" s="95">
        <v>688</v>
      </c>
      <c r="D14" s="95">
        <v>172</v>
      </c>
      <c r="E14" s="96">
        <v>3474</v>
      </c>
      <c r="F14" s="95">
        <v>1504</v>
      </c>
      <c r="G14" s="97">
        <v>3955</v>
      </c>
      <c r="H14" s="117"/>
    </row>
    <row r="15" spans="1:9" ht="23.25" customHeight="1" thickBot="1" x14ac:dyDescent="0.25">
      <c r="A15" s="98" t="s">
        <v>15</v>
      </c>
      <c r="B15" s="99">
        <f>SUM(B7:B14)</f>
        <v>46862</v>
      </c>
      <c r="C15" s="99">
        <f>SUM(C7:C14)</f>
        <v>3105</v>
      </c>
      <c r="D15" s="99">
        <f>SUM(D7:D14)</f>
        <v>1036</v>
      </c>
      <c r="E15" s="99">
        <f>SUM(E7:E14)</f>
        <v>37158</v>
      </c>
      <c r="F15" s="99">
        <f>SUM(F7:F14)</f>
        <v>11773</v>
      </c>
      <c r="G15" s="100">
        <f>B15+C15-D15</f>
        <v>48931</v>
      </c>
      <c r="H15" s="117"/>
    </row>
    <row r="16" spans="1:9" s="101" customFormat="1" ht="15" customHeight="1" x14ac:dyDescent="0.2">
      <c r="A16" s="101" t="s">
        <v>605</v>
      </c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9">
    <mergeCell ref="A1:G1"/>
    <mergeCell ref="A2:G2"/>
    <mergeCell ref="A3:G3"/>
    <mergeCell ref="A5:A6"/>
    <mergeCell ref="B5:B6"/>
    <mergeCell ref="C5:C6"/>
    <mergeCell ref="D5:D6"/>
    <mergeCell ref="E5:G5"/>
    <mergeCell ref="A4:G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F18"/>
  <sheetViews>
    <sheetView workbookViewId="0">
      <selection activeCell="F29" sqref="F29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63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64</v>
      </c>
      <c r="D6" s="8" t="s">
        <v>5</v>
      </c>
      <c r="E6" s="8" t="s">
        <v>6</v>
      </c>
      <c r="F6" s="14" t="s">
        <v>65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98</v>
      </c>
      <c r="D8" s="1">
        <v>175</v>
      </c>
      <c r="E8" s="1">
        <v>91</v>
      </c>
      <c r="F8" s="3">
        <f>C8+D8-E8</f>
        <v>182</v>
      </c>
    </row>
    <row r="9" spans="2:6" ht="15" x14ac:dyDescent="0.2">
      <c r="B9" s="2" t="s">
        <v>9</v>
      </c>
      <c r="C9" s="1">
        <v>991</v>
      </c>
      <c r="D9" s="1">
        <v>67</v>
      </c>
      <c r="E9" s="1">
        <v>34</v>
      </c>
      <c r="F9" s="3">
        <f t="shared" ref="F9:F14" si="0">C9+D9-E9</f>
        <v>1024</v>
      </c>
    </row>
    <row r="10" spans="2:6" ht="15" x14ac:dyDescent="0.2">
      <c r="B10" s="2" t="s">
        <v>10</v>
      </c>
      <c r="C10" s="1">
        <v>661</v>
      </c>
      <c r="D10" s="1">
        <v>135</v>
      </c>
      <c r="E10" s="1">
        <v>60</v>
      </c>
      <c r="F10" s="3">
        <f t="shared" si="0"/>
        <v>736</v>
      </c>
    </row>
    <row r="11" spans="2:6" ht="15" x14ac:dyDescent="0.2">
      <c r="B11" s="2" t="s">
        <v>11</v>
      </c>
      <c r="C11" s="1">
        <v>397</v>
      </c>
      <c r="D11" s="1">
        <v>117</v>
      </c>
      <c r="E11" s="1">
        <v>208</v>
      </c>
      <c r="F11" s="3">
        <f t="shared" si="0"/>
        <v>306</v>
      </c>
    </row>
    <row r="12" spans="2:6" ht="15" x14ac:dyDescent="0.2">
      <c r="B12" s="2" t="s">
        <v>35</v>
      </c>
      <c r="C12" s="1">
        <v>339</v>
      </c>
      <c r="D12" s="1">
        <v>190</v>
      </c>
      <c r="E12" s="1">
        <v>87</v>
      </c>
      <c r="F12" s="3">
        <f t="shared" si="0"/>
        <v>442</v>
      </c>
    </row>
    <row r="13" spans="2:6" ht="15" x14ac:dyDescent="0.2">
      <c r="B13" s="2" t="s">
        <v>13</v>
      </c>
      <c r="C13" s="1">
        <v>57</v>
      </c>
      <c r="D13" s="1">
        <v>106</v>
      </c>
      <c r="E13" s="1">
        <v>100</v>
      </c>
      <c r="F13" s="3">
        <f t="shared" si="0"/>
        <v>63</v>
      </c>
    </row>
    <row r="14" spans="2:6" ht="15" x14ac:dyDescent="0.2">
      <c r="B14" s="2" t="s">
        <v>14</v>
      </c>
      <c r="C14" s="1">
        <v>290</v>
      </c>
      <c r="D14" s="1">
        <v>2</v>
      </c>
      <c r="E14" s="1">
        <v>52</v>
      </c>
      <c r="F14" s="3">
        <f t="shared" si="0"/>
        <v>240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2833</v>
      </c>
      <c r="D16" s="8">
        <f>SUM(D8:D14)</f>
        <v>792</v>
      </c>
      <c r="E16" s="8">
        <f>SUM(E8:E14)</f>
        <v>632</v>
      </c>
      <c r="F16" s="9">
        <f>SUM(F8:F14)</f>
        <v>2993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I54"/>
  <sheetViews>
    <sheetView zoomScaleNormal="100" zoomScaleSheetLayoutView="115" workbookViewId="0">
      <selection activeCell="G7" sqref="G7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thickBot="1" x14ac:dyDescent="0.25">
      <c r="A4" s="226" t="s">
        <v>606</v>
      </c>
      <c r="B4" s="225"/>
      <c r="C4" s="225"/>
      <c r="D4" s="225"/>
      <c r="E4" s="225"/>
      <c r="F4" s="225"/>
      <c r="G4" s="225"/>
    </row>
    <row r="5" spans="1:9" ht="21" customHeight="1" x14ac:dyDescent="0.2">
      <c r="A5" s="145" t="s">
        <v>3</v>
      </c>
      <c r="B5" s="147" t="s">
        <v>607</v>
      </c>
      <c r="C5" s="149" t="s">
        <v>5</v>
      </c>
      <c r="D5" s="147" t="s">
        <v>509</v>
      </c>
      <c r="E5" s="151" t="s">
        <v>608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8909</v>
      </c>
      <c r="C7" s="95">
        <v>1016</v>
      </c>
      <c r="D7" s="95">
        <v>302</v>
      </c>
      <c r="E7" s="96">
        <v>9032</v>
      </c>
      <c r="F7" s="95">
        <v>591</v>
      </c>
      <c r="G7" s="97">
        <v>9623</v>
      </c>
      <c r="H7" s="117"/>
    </row>
    <row r="8" spans="1:9" ht="15" x14ac:dyDescent="0.2">
      <c r="A8" s="94" t="s">
        <v>9</v>
      </c>
      <c r="B8" s="95">
        <v>5681</v>
      </c>
      <c r="C8" s="95">
        <v>466</v>
      </c>
      <c r="D8" s="95">
        <v>69</v>
      </c>
      <c r="E8" s="96">
        <v>3763</v>
      </c>
      <c r="F8" s="95">
        <v>2315</v>
      </c>
      <c r="G8" s="97">
        <v>6078</v>
      </c>
      <c r="H8" s="117"/>
    </row>
    <row r="9" spans="1:9" ht="15" x14ac:dyDescent="0.2">
      <c r="A9" s="94" t="s">
        <v>344</v>
      </c>
      <c r="B9" s="95">
        <v>7800</v>
      </c>
      <c r="C9" s="95">
        <v>31</v>
      </c>
      <c r="D9" s="95">
        <v>26</v>
      </c>
      <c r="E9" s="96">
        <v>5760</v>
      </c>
      <c r="F9" s="95">
        <v>2045</v>
      </c>
      <c r="G9" s="97">
        <v>7805</v>
      </c>
      <c r="H9" s="117"/>
    </row>
    <row r="10" spans="1:9" ht="15" x14ac:dyDescent="0.2">
      <c r="A10" s="94" t="s">
        <v>376</v>
      </c>
      <c r="B10" s="95">
        <v>5028</v>
      </c>
      <c r="C10" s="95">
        <v>261</v>
      </c>
      <c r="D10" s="95">
        <v>170</v>
      </c>
      <c r="E10" s="96">
        <v>4461</v>
      </c>
      <c r="F10" s="95">
        <v>658</v>
      </c>
      <c r="G10" s="97">
        <v>5119</v>
      </c>
      <c r="H10" s="117"/>
    </row>
    <row r="11" spans="1:9" ht="15" x14ac:dyDescent="0.2">
      <c r="A11" s="94" t="s">
        <v>286</v>
      </c>
      <c r="B11" s="95">
        <v>8578</v>
      </c>
      <c r="C11" s="95">
        <v>318</v>
      </c>
      <c r="D11" s="95">
        <v>197</v>
      </c>
      <c r="E11" s="96">
        <v>5569</v>
      </c>
      <c r="F11" s="95">
        <v>3130</v>
      </c>
      <c r="G11" s="97">
        <v>8699</v>
      </c>
      <c r="H11" s="117"/>
    </row>
    <row r="12" spans="1:9" ht="15" x14ac:dyDescent="0.2">
      <c r="A12" s="94" t="s">
        <v>233</v>
      </c>
      <c r="B12" s="95">
        <v>5298</v>
      </c>
      <c r="C12" s="95">
        <v>213</v>
      </c>
      <c r="D12" s="95">
        <v>156</v>
      </c>
      <c r="E12" s="96">
        <v>4263</v>
      </c>
      <c r="F12" s="95">
        <v>1092</v>
      </c>
      <c r="G12" s="97">
        <v>5355</v>
      </c>
      <c r="H12" s="117"/>
      <c r="I12" s="117"/>
    </row>
    <row r="13" spans="1:9" ht="15" x14ac:dyDescent="0.2">
      <c r="A13" s="94" t="s">
        <v>14</v>
      </c>
      <c r="B13" s="95">
        <v>2659</v>
      </c>
      <c r="C13" s="95">
        <v>283</v>
      </c>
      <c r="D13" s="95">
        <v>48</v>
      </c>
      <c r="E13" s="96">
        <v>2473</v>
      </c>
      <c r="F13" s="95">
        <v>421</v>
      </c>
      <c r="G13" s="97">
        <v>2894</v>
      </c>
      <c r="H13" s="117"/>
    </row>
    <row r="14" spans="1:9" ht="15.75" thickBot="1" x14ac:dyDescent="0.25">
      <c r="A14" s="94" t="s">
        <v>264</v>
      </c>
      <c r="B14" s="95">
        <v>4978</v>
      </c>
      <c r="C14" s="95">
        <v>798</v>
      </c>
      <c r="D14" s="95">
        <v>137</v>
      </c>
      <c r="E14" s="96">
        <v>4135</v>
      </c>
      <c r="F14" s="95">
        <v>1504</v>
      </c>
      <c r="G14" s="97">
        <v>5639</v>
      </c>
      <c r="H14" s="117"/>
    </row>
    <row r="15" spans="1:9" ht="23.25" customHeight="1" thickBot="1" x14ac:dyDescent="0.25">
      <c r="A15" s="98" t="s">
        <v>15</v>
      </c>
      <c r="B15" s="99">
        <f>SUM(B7:B14)</f>
        <v>48931</v>
      </c>
      <c r="C15" s="99">
        <f>SUM(C7:C14)</f>
        <v>3386</v>
      </c>
      <c r="D15" s="99">
        <f>SUM(D7:D14)</f>
        <v>1105</v>
      </c>
      <c r="E15" s="99">
        <f>SUM(E7:E14)</f>
        <v>39456</v>
      </c>
      <c r="F15" s="99">
        <f>SUM(F7:F14)</f>
        <v>11756</v>
      </c>
      <c r="G15" s="100">
        <f>B15+C15-D15</f>
        <v>51212</v>
      </c>
      <c r="H15" s="117"/>
    </row>
    <row r="16" spans="1:9" s="101" customFormat="1" ht="15" customHeight="1" x14ac:dyDescent="0.2">
      <c r="A16" s="122" t="s">
        <v>609</v>
      </c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9">
    <mergeCell ref="A1:G1"/>
    <mergeCell ref="A2:G2"/>
    <mergeCell ref="A3:G3"/>
    <mergeCell ref="A4:G4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I54"/>
  <sheetViews>
    <sheetView zoomScaleNormal="100" zoomScaleSheetLayoutView="115" workbookViewId="0">
      <selection activeCell="G7" sqref="G7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thickBot="1" x14ac:dyDescent="0.25">
      <c r="A4" s="225" t="s">
        <v>610</v>
      </c>
      <c r="B4" s="225"/>
      <c r="C4" s="225"/>
      <c r="D4" s="225"/>
      <c r="E4" s="225"/>
      <c r="F4" s="225"/>
      <c r="G4" s="225"/>
    </row>
    <row r="5" spans="1:9" ht="21" customHeight="1" x14ac:dyDescent="0.2">
      <c r="A5" s="145" t="s">
        <v>3</v>
      </c>
      <c r="B5" s="147" t="s">
        <v>611</v>
      </c>
      <c r="C5" s="149" t="s">
        <v>5</v>
      </c>
      <c r="D5" s="147" t="s">
        <v>509</v>
      </c>
      <c r="E5" s="151" t="s">
        <v>612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9623</v>
      </c>
      <c r="C7" s="95">
        <v>422</v>
      </c>
      <c r="D7" s="95">
        <v>340</v>
      </c>
      <c r="E7" s="96">
        <v>9114</v>
      </c>
      <c r="F7" s="95">
        <v>591</v>
      </c>
      <c r="G7" s="97">
        <v>9705</v>
      </c>
      <c r="H7" s="117"/>
    </row>
    <row r="8" spans="1:9" ht="15" x14ac:dyDescent="0.2">
      <c r="A8" s="94" t="s">
        <v>9</v>
      </c>
      <c r="B8" s="95">
        <v>6078</v>
      </c>
      <c r="C8" s="95">
        <v>197</v>
      </c>
      <c r="D8" s="95">
        <v>97</v>
      </c>
      <c r="E8" s="96">
        <v>3863</v>
      </c>
      <c r="F8" s="95">
        <v>2315</v>
      </c>
      <c r="G8" s="97">
        <v>6178</v>
      </c>
      <c r="H8" s="117"/>
    </row>
    <row r="9" spans="1:9" ht="15" x14ac:dyDescent="0.2">
      <c r="A9" s="94" t="s">
        <v>344</v>
      </c>
      <c r="B9" s="95">
        <v>7805</v>
      </c>
      <c r="C9" s="95">
        <v>646</v>
      </c>
      <c r="D9" s="95">
        <v>46</v>
      </c>
      <c r="E9" s="96">
        <v>6360</v>
      </c>
      <c r="F9" s="95">
        <v>2045</v>
      </c>
      <c r="G9" s="97">
        <v>8405</v>
      </c>
      <c r="H9" s="117"/>
    </row>
    <row r="10" spans="1:9" ht="15" x14ac:dyDescent="0.2">
      <c r="A10" s="94" t="s">
        <v>376</v>
      </c>
      <c r="B10" s="95">
        <v>5119</v>
      </c>
      <c r="C10" s="95">
        <v>155</v>
      </c>
      <c r="D10" s="95">
        <v>158</v>
      </c>
      <c r="E10" s="96">
        <v>4458</v>
      </c>
      <c r="F10" s="95">
        <v>658</v>
      </c>
      <c r="G10" s="97">
        <v>5116</v>
      </c>
      <c r="H10" s="117"/>
    </row>
    <row r="11" spans="1:9" ht="15" x14ac:dyDescent="0.2">
      <c r="A11" s="94" t="s">
        <v>286</v>
      </c>
      <c r="B11" s="95">
        <v>8699</v>
      </c>
      <c r="C11" s="95">
        <v>398</v>
      </c>
      <c r="D11" s="95">
        <v>147</v>
      </c>
      <c r="E11" s="96">
        <v>5820</v>
      </c>
      <c r="F11" s="95">
        <v>3130</v>
      </c>
      <c r="G11" s="97">
        <v>8950</v>
      </c>
      <c r="H11" s="117"/>
    </row>
    <row r="12" spans="1:9" ht="15" x14ac:dyDescent="0.2">
      <c r="A12" s="94" t="s">
        <v>233</v>
      </c>
      <c r="B12" s="95">
        <v>5355</v>
      </c>
      <c r="C12" s="95">
        <v>220</v>
      </c>
      <c r="D12" s="95">
        <v>189</v>
      </c>
      <c r="E12" s="96">
        <v>4295</v>
      </c>
      <c r="F12" s="95">
        <v>1091</v>
      </c>
      <c r="G12" s="97">
        <v>5386</v>
      </c>
      <c r="H12" s="117"/>
      <c r="I12" s="117"/>
    </row>
    <row r="13" spans="1:9" ht="15" x14ac:dyDescent="0.2">
      <c r="A13" s="94" t="s">
        <v>14</v>
      </c>
      <c r="B13" s="95">
        <v>2894</v>
      </c>
      <c r="C13" s="95">
        <v>412</v>
      </c>
      <c r="D13" s="95">
        <v>58</v>
      </c>
      <c r="E13" s="96">
        <v>2827</v>
      </c>
      <c r="F13" s="95">
        <v>421</v>
      </c>
      <c r="G13" s="97">
        <v>3248</v>
      </c>
      <c r="H13" s="117"/>
    </row>
    <row r="14" spans="1:9" ht="15.75" thickBot="1" x14ac:dyDescent="0.25">
      <c r="A14" s="94" t="s">
        <v>264</v>
      </c>
      <c r="B14" s="95">
        <v>5639</v>
      </c>
      <c r="C14" s="95">
        <v>254</v>
      </c>
      <c r="D14" s="95">
        <v>520</v>
      </c>
      <c r="E14" s="96">
        <v>4087</v>
      </c>
      <c r="F14" s="95">
        <v>1286</v>
      </c>
      <c r="G14" s="97">
        <v>5373</v>
      </c>
      <c r="H14" s="117"/>
    </row>
    <row r="15" spans="1:9" ht="23.25" customHeight="1" thickBot="1" x14ac:dyDescent="0.25">
      <c r="A15" s="98" t="s">
        <v>15</v>
      </c>
      <c r="B15" s="99">
        <f>SUM(B7:B14)</f>
        <v>51212</v>
      </c>
      <c r="C15" s="99">
        <f>SUM(C7:C14)</f>
        <v>2704</v>
      </c>
      <c r="D15" s="99">
        <f>SUM(D7:D14)</f>
        <v>1555</v>
      </c>
      <c r="E15" s="99">
        <f>SUM(E7:E14)</f>
        <v>40824</v>
      </c>
      <c r="F15" s="99">
        <f>SUM(F7:F14)</f>
        <v>11537</v>
      </c>
      <c r="G15" s="100">
        <f>B15+C15-D15</f>
        <v>52361</v>
      </c>
      <c r="H15" s="117"/>
    </row>
    <row r="16" spans="1:9" s="101" customFormat="1" ht="15" customHeight="1" x14ac:dyDescent="0.2">
      <c r="A16" s="122" t="s">
        <v>609</v>
      </c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9">
    <mergeCell ref="A1:G1"/>
    <mergeCell ref="A2:G2"/>
    <mergeCell ref="A3:G3"/>
    <mergeCell ref="A4:G4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I54"/>
  <sheetViews>
    <sheetView zoomScaleNormal="100" zoomScaleSheetLayoutView="115" workbookViewId="0">
      <selection activeCell="G7" sqref="G7"/>
    </sheetView>
  </sheetViews>
  <sheetFormatPr defaultColWidth="9.140625" defaultRowHeight="12.75" x14ac:dyDescent="0.2"/>
  <cols>
    <col min="1" max="1" width="15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thickBot="1" x14ac:dyDescent="0.25">
      <c r="A4" s="225" t="s">
        <v>610</v>
      </c>
      <c r="B4" s="225"/>
      <c r="C4" s="225"/>
      <c r="D4" s="225"/>
      <c r="E4" s="225"/>
      <c r="F4" s="225"/>
      <c r="G4" s="225"/>
    </row>
    <row r="5" spans="1:9" ht="21" customHeight="1" x14ac:dyDescent="0.2">
      <c r="A5" s="145" t="s">
        <v>3</v>
      </c>
      <c r="B5" s="147" t="s">
        <v>611</v>
      </c>
      <c r="C5" s="149" t="s">
        <v>5</v>
      </c>
      <c r="D5" s="147" t="s">
        <v>509</v>
      </c>
      <c r="E5" s="151" t="s">
        <v>612</v>
      </c>
      <c r="F5" s="152"/>
      <c r="G5" s="153"/>
      <c r="H5" s="90"/>
    </row>
    <row r="6" spans="1:9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  <c r="H6" s="90"/>
    </row>
    <row r="7" spans="1:9" ht="15" x14ac:dyDescent="0.2">
      <c r="A7" s="94" t="s">
        <v>8</v>
      </c>
      <c r="B7" s="95">
        <v>9705</v>
      </c>
      <c r="C7" s="95">
        <v>390</v>
      </c>
      <c r="D7" s="95">
        <v>251</v>
      </c>
      <c r="E7" s="96">
        <v>9253</v>
      </c>
      <c r="F7" s="95">
        <v>591</v>
      </c>
      <c r="G7" s="97">
        <v>9844</v>
      </c>
      <c r="H7" s="117"/>
    </row>
    <row r="8" spans="1:9" ht="15" x14ac:dyDescent="0.2">
      <c r="A8" s="94" t="s">
        <v>9</v>
      </c>
      <c r="B8" s="95">
        <v>6178</v>
      </c>
      <c r="C8" s="95">
        <v>120</v>
      </c>
      <c r="D8" s="95">
        <v>66</v>
      </c>
      <c r="E8" s="96">
        <v>3917</v>
      </c>
      <c r="F8" s="95">
        <v>2315</v>
      </c>
      <c r="G8" s="97">
        <v>6232</v>
      </c>
      <c r="H8" s="117"/>
    </row>
    <row r="9" spans="1:9" ht="15" x14ac:dyDescent="0.2">
      <c r="A9" s="94" t="s">
        <v>344</v>
      </c>
      <c r="B9" s="95">
        <v>8405</v>
      </c>
      <c r="C9" s="95">
        <v>179</v>
      </c>
      <c r="D9" s="95">
        <v>185</v>
      </c>
      <c r="E9" s="96">
        <v>6354</v>
      </c>
      <c r="F9" s="95">
        <v>2045</v>
      </c>
      <c r="G9" s="97">
        <v>8399</v>
      </c>
      <c r="H9" s="117"/>
    </row>
    <row r="10" spans="1:9" ht="15" x14ac:dyDescent="0.2">
      <c r="A10" s="94" t="s">
        <v>376</v>
      </c>
      <c r="B10" s="95">
        <v>5116</v>
      </c>
      <c r="C10" s="95">
        <v>175</v>
      </c>
      <c r="D10" s="95">
        <v>204</v>
      </c>
      <c r="E10" s="96">
        <v>4429</v>
      </c>
      <c r="F10" s="95">
        <v>658</v>
      </c>
      <c r="G10" s="97">
        <v>5087</v>
      </c>
      <c r="H10" s="117"/>
    </row>
    <row r="11" spans="1:9" ht="15" x14ac:dyDescent="0.2">
      <c r="A11" s="94" t="s">
        <v>286</v>
      </c>
      <c r="B11" s="95">
        <v>8950</v>
      </c>
      <c r="C11" s="95">
        <v>351</v>
      </c>
      <c r="D11" s="95">
        <v>83</v>
      </c>
      <c r="E11" s="96">
        <v>6085</v>
      </c>
      <c r="F11" s="95">
        <v>3133</v>
      </c>
      <c r="G11" s="97">
        <v>9218</v>
      </c>
      <c r="H11" s="117"/>
    </row>
    <row r="12" spans="1:9" ht="15" x14ac:dyDescent="0.2">
      <c r="A12" s="94" t="s">
        <v>233</v>
      </c>
      <c r="B12" s="95">
        <v>5386</v>
      </c>
      <c r="C12" s="95">
        <v>131</v>
      </c>
      <c r="D12" s="95">
        <v>60</v>
      </c>
      <c r="E12" s="96">
        <v>4367</v>
      </c>
      <c r="F12" s="95">
        <v>1090</v>
      </c>
      <c r="G12" s="97">
        <v>5457</v>
      </c>
      <c r="H12" s="117"/>
      <c r="I12" s="117"/>
    </row>
    <row r="13" spans="1:9" ht="15" x14ac:dyDescent="0.2">
      <c r="A13" s="94" t="s">
        <v>14</v>
      </c>
      <c r="B13" s="95">
        <v>3248</v>
      </c>
      <c r="C13" s="95">
        <v>133</v>
      </c>
      <c r="D13" s="95">
        <v>44</v>
      </c>
      <c r="E13" s="96">
        <v>2916</v>
      </c>
      <c r="F13" s="95">
        <v>421</v>
      </c>
      <c r="G13" s="97">
        <v>3337</v>
      </c>
      <c r="H13" s="117"/>
    </row>
    <row r="14" spans="1:9" ht="15.75" thickBot="1" x14ac:dyDescent="0.25">
      <c r="A14" s="94" t="s">
        <v>264</v>
      </c>
      <c r="B14" s="95">
        <v>5373</v>
      </c>
      <c r="C14" s="95">
        <v>276</v>
      </c>
      <c r="D14" s="95">
        <v>188</v>
      </c>
      <c r="E14" s="96">
        <v>4049</v>
      </c>
      <c r="F14" s="95">
        <v>1412</v>
      </c>
      <c r="G14" s="97">
        <v>5461</v>
      </c>
      <c r="H14" s="117"/>
    </row>
    <row r="15" spans="1:9" ht="23.25" customHeight="1" thickBot="1" x14ac:dyDescent="0.25">
      <c r="A15" s="98" t="s">
        <v>15</v>
      </c>
      <c r="B15" s="99">
        <f>SUM(B7:B14)</f>
        <v>52361</v>
      </c>
      <c r="C15" s="99">
        <f>SUM(C7:C14)</f>
        <v>1755</v>
      </c>
      <c r="D15" s="99">
        <f>SUM(D7:D14)</f>
        <v>1081</v>
      </c>
      <c r="E15" s="99">
        <f>SUM(E7:E14)</f>
        <v>41370</v>
      </c>
      <c r="F15" s="99">
        <f>SUM(F7:F14)</f>
        <v>11665</v>
      </c>
      <c r="G15" s="100">
        <f>B15+C15-D15</f>
        <v>53035</v>
      </c>
      <c r="H15" s="117"/>
    </row>
    <row r="16" spans="1:9" s="101" customFormat="1" ht="15" customHeight="1" x14ac:dyDescent="0.2">
      <c r="A16" s="122" t="s">
        <v>609</v>
      </c>
    </row>
    <row r="17" spans="1:9" s="89" customFormat="1" ht="15" customHeight="1" x14ac:dyDescent="0.2">
      <c r="A17" s="101" t="s">
        <v>499</v>
      </c>
    </row>
    <row r="18" spans="1:9" s="89" customFormat="1" ht="28.5" customHeight="1" x14ac:dyDescent="0.2">
      <c r="A18" s="101"/>
      <c r="I18" s="90"/>
    </row>
    <row r="42" spans="9:9" s="89" customFormat="1" ht="35.450000000000003" customHeight="1" x14ac:dyDescent="0.2">
      <c r="I42" s="90"/>
    </row>
    <row r="47" spans="9:9" s="89" customFormat="1" x14ac:dyDescent="0.2">
      <c r="I47" s="90"/>
    </row>
    <row r="48" spans="9:9" s="89" customFormat="1" ht="18" customHeight="1" x14ac:dyDescent="0.2">
      <c r="I48" s="90"/>
    </row>
    <row r="51" spans="1:9" s="89" customFormat="1" ht="13.5" customHeight="1" x14ac:dyDescent="0.2">
      <c r="I51" s="90"/>
    </row>
    <row r="52" spans="1:9" s="89" customFormat="1" x14ac:dyDescent="0.2">
      <c r="I52" s="90"/>
    </row>
    <row r="53" spans="1:9" s="89" customFormat="1" ht="13.5" thickBot="1" x14ac:dyDescent="0.25">
      <c r="A53" s="116"/>
      <c r="B53" s="116"/>
      <c r="C53" s="116"/>
      <c r="D53" s="116"/>
      <c r="E53" s="116"/>
      <c r="F53" s="116"/>
      <c r="G53" s="116"/>
      <c r="I53" s="90"/>
    </row>
    <row r="54" spans="1:9" s="89" customFormat="1" ht="13.5" thickTop="1" x14ac:dyDescent="0.2">
      <c r="I54" s="90"/>
    </row>
  </sheetData>
  <mergeCells count="9">
    <mergeCell ref="A1:G1"/>
    <mergeCell ref="A2:G2"/>
    <mergeCell ref="A3:G3"/>
    <mergeCell ref="A4:G4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0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K53"/>
  <sheetViews>
    <sheetView zoomScaleNormal="100" workbookViewId="0">
      <selection activeCell="B5" sqref="B5:B6"/>
    </sheetView>
  </sheetViews>
  <sheetFormatPr defaultColWidth="9.140625" defaultRowHeight="12.75" x14ac:dyDescent="0.2"/>
  <cols>
    <col min="1" max="1" width="15.7109375" style="89" customWidth="1"/>
    <col min="2" max="7" width="13.85546875" style="89" customWidth="1"/>
    <col min="8" max="8" width="8" style="89" customWidth="1"/>
    <col min="9" max="16384" width="9.140625" style="89"/>
  </cols>
  <sheetData>
    <row r="1" spans="1:11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11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11" ht="35.25" customHeight="1" x14ac:dyDescent="0.2">
      <c r="A3" s="212" t="s">
        <v>613</v>
      </c>
      <c r="B3" s="211"/>
      <c r="C3" s="211"/>
      <c r="D3" s="211"/>
      <c r="E3" s="211"/>
      <c r="F3" s="211"/>
      <c r="G3" s="211"/>
    </row>
    <row r="4" spans="1:11" ht="13.9" customHeight="1" thickBot="1" x14ac:dyDescent="0.25"/>
    <row r="5" spans="1:11" s="90" customFormat="1" ht="21" customHeight="1" x14ac:dyDescent="0.2">
      <c r="A5" s="145" t="s">
        <v>3</v>
      </c>
      <c r="B5" s="147" t="s">
        <v>595</v>
      </c>
      <c r="C5" s="149" t="s">
        <v>5</v>
      </c>
      <c r="D5" s="147" t="s">
        <v>495</v>
      </c>
      <c r="E5" s="151" t="s">
        <v>614</v>
      </c>
      <c r="F5" s="152"/>
      <c r="G5" s="153"/>
    </row>
    <row r="6" spans="1:11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11" s="90" customFormat="1" ht="15" x14ac:dyDescent="0.2">
      <c r="A7" s="94" t="s">
        <v>8</v>
      </c>
      <c r="B7" s="95">
        <f>'JUL19'!B7</f>
        <v>7433</v>
      </c>
      <c r="C7" s="95">
        <f>'JUL19'!C7+'AGO19'!C7+'SET19'!C7+'OUT19'!C7+'NOV19'!C7+'DEZ19'!C7</f>
        <v>3726</v>
      </c>
      <c r="D7" s="95">
        <f>'JUL19'!D7+'AGO19'!D7+'SET19'!D7+'OUT19'!D7+'NOV19'!D7+'DEZ19'!D7</f>
        <v>1315</v>
      </c>
      <c r="E7" s="96">
        <f>'DEZ19'!E7</f>
        <v>9253</v>
      </c>
      <c r="F7" s="96">
        <f>'DEZ19'!F7</f>
        <v>591</v>
      </c>
      <c r="G7" s="97">
        <f t="shared" ref="G7:G14" si="0">B7+C7-D7</f>
        <v>9844</v>
      </c>
      <c r="H7" s="117"/>
      <c r="I7" s="117"/>
    </row>
    <row r="8" spans="1:11" s="90" customFormat="1" ht="15" x14ac:dyDescent="0.2">
      <c r="A8" s="94" t="s">
        <v>9</v>
      </c>
      <c r="B8" s="95">
        <f>'JUL19'!B8</f>
        <v>5402</v>
      </c>
      <c r="C8" s="95">
        <f>'JUL19'!C8+'AGO19'!C8+'SET19'!C8+'OUT19'!C8+'NOV19'!C8+'DEZ19'!C8</f>
        <v>1344</v>
      </c>
      <c r="D8" s="95">
        <f>'JUL19'!D8+'AGO19'!D8+'SET19'!D8+'OUT19'!D8+'NOV19'!D8+'DEZ19'!D8</f>
        <v>514</v>
      </c>
      <c r="E8" s="96">
        <f>'DEZ19'!E8</f>
        <v>3917</v>
      </c>
      <c r="F8" s="96">
        <f>'DEZ19'!F8</f>
        <v>2315</v>
      </c>
      <c r="G8" s="97">
        <f t="shared" si="0"/>
        <v>6232</v>
      </c>
      <c r="H8" s="117"/>
      <c r="I8" s="117"/>
    </row>
    <row r="9" spans="1:11" s="90" customFormat="1" ht="15" x14ac:dyDescent="0.2">
      <c r="A9" s="94" t="s">
        <v>344</v>
      </c>
      <c r="B9" s="95">
        <f>'JUL19'!B9</f>
        <v>6924</v>
      </c>
      <c r="C9" s="95">
        <f>'JUL19'!C9+'AGO19'!C9+'SET19'!C9+'OUT19'!C9+'NOV19'!C9+'DEZ19'!C9</f>
        <v>2070</v>
      </c>
      <c r="D9" s="95">
        <f>'JUL19'!D9+'AGO19'!D9+'SET19'!D9+'OUT19'!D9+'NOV19'!D9+'DEZ19'!D9</f>
        <v>595</v>
      </c>
      <c r="E9" s="96">
        <f>'DEZ19'!E9</f>
        <v>6354</v>
      </c>
      <c r="F9" s="96">
        <f>'DEZ19'!F9</f>
        <v>2045</v>
      </c>
      <c r="G9" s="97">
        <f t="shared" si="0"/>
        <v>8399</v>
      </c>
      <c r="H9" s="117"/>
      <c r="I9" s="117"/>
    </row>
    <row r="10" spans="1:11" s="90" customFormat="1" ht="15" x14ac:dyDescent="0.2">
      <c r="A10" s="94" t="s">
        <v>376</v>
      </c>
      <c r="B10" s="95">
        <f>'JUL19'!B10</f>
        <v>4100</v>
      </c>
      <c r="C10" s="95">
        <f>'JUL19'!C10+'AGO19'!C10+'SET19'!C10+'OUT19'!C10+'NOV19'!C10+'DEZ19'!C10</f>
        <v>2005</v>
      </c>
      <c r="D10" s="95">
        <f>'JUL19'!D10+'AGO19'!D10+'SET19'!D10+'OUT19'!D10+'NOV19'!D10+'DEZ19'!D10</f>
        <v>1018</v>
      </c>
      <c r="E10" s="96">
        <f>'DEZ19'!E10</f>
        <v>4429</v>
      </c>
      <c r="F10" s="96">
        <f>'DEZ19'!F10</f>
        <v>658</v>
      </c>
      <c r="G10" s="97">
        <f t="shared" si="0"/>
        <v>5087</v>
      </c>
      <c r="H10" s="117"/>
      <c r="I10" s="117"/>
    </row>
    <row r="11" spans="1:11" s="90" customFormat="1" ht="15" x14ac:dyDescent="0.2">
      <c r="A11" s="94" t="s">
        <v>286</v>
      </c>
      <c r="B11" s="95">
        <f>'JUL19'!B11</f>
        <v>8902</v>
      </c>
      <c r="C11" s="95">
        <f>'JUL19'!C11+'AGO19'!C11+'SET19'!C11+'OUT19'!C11+'NOV19'!C11+'DEZ19'!C11</f>
        <v>1608</v>
      </c>
      <c r="D11" s="95">
        <f>'JUL19'!D11+'AGO19'!D11+'SET19'!D11+'OUT19'!D11+'NOV19'!D11+'DEZ19'!D11</f>
        <v>1292</v>
      </c>
      <c r="E11" s="96">
        <f>'DEZ19'!E11</f>
        <v>6085</v>
      </c>
      <c r="F11" s="96">
        <f>'DEZ19'!F11</f>
        <v>3133</v>
      </c>
      <c r="G11" s="97">
        <f t="shared" si="0"/>
        <v>9218</v>
      </c>
      <c r="H11" s="117"/>
      <c r="I11" s="117"/>
    </row>
    <row r="12" spans="1:11" s="90" customFormat="1" ht="15" x14ac:dyDescent="0.2">
      <c r="A12" s="94" t="s">
        <v>13</v>
      </c>
      <c r="B12" s="95">
        <f>'JUL19'!B12</f>
        <v>4715</v>
      </c>
      <c r="C12" s="95">
        <f>'JUL19'!C12+'AGO19'!C12+'SET19'!C12+'OUT19'!C12+'NOV19'!C12+'DEZ19'!C12</f>
        <v>1415</v>
      </c>
      <c r="D12" s="95">
        <f>'JUL19'!D12+'AGO19'!D12+'SET19'!D12+'OUT19'!D12+'NOV19'!D12+'DEZ19'!D12</f>
        <v>673</v>
      </c>
      <c r="E12" s="96">
        <f>'DEZ19'!E12</f>
        <v>4367</v>
      </c>
      <c r="F12" s="96">
        <f>'DEZ19'!F12</f>
        <v>1090</v>
      </c>
      <c r="G12" s="97">
        <f t="shared" si="0"/>
        <v>5457</v>
      </c>
      <c r="H12" s="117"/>
      <c r="I12" s="117"/>
    </row>
    <row r="13" spans="1:11" s="90" customFormat="1" ht="15" x14ac:dyDescent="0.2">
      <c r="A13" s="94" t="s">
        <v>550</v>
      </c>
      <c r="B13" s="95">
        <f>'JUL19'!B13</f>
        <v>2639</v>
      </c>
      <c r="C13" s="95">
        <f>'JUL19'!C13+'AGO19'!C13+'SET19'!C13+'OUT19'!C13+'NOV19'!C13+'DEZ19'!C13</f>
        <v>1393</v>
      </c>
      <c r="D13" s="95">
        <f>'JUL19'!D13+'AGO19'!D13+'SET19'!D13+'OUT19'!D13+'NOV19'!D13+'DEZ19'!D13</f>
        <v>695</v>
      </c>
      <c r="E13" s="96">
        <f>'DEZ19'!E13</f>
        <v>2916</v>
      </c>
      <c r="F13" s="96">
        <f>'DEZ19'!F13</f>
        <v>421</v>
      </c>
      <c r="G13" s="97">
        <f t="shared" si="0"/>
        <v>3337</v>
      </c>
      <c r="H13" s="117"/>
      <c r="I13" s="117"/>
    </row>
    <row r="14" spans="1:11" s="90" customFormat="1" ht="15.75" thickBot="1" x14ac:dyDescent="0.25">
      <c r="A14" s="94" t="s">
        <v>220</v>
      </c>
      <c r="B14" s="95">
        <f>'JUL19'!B14</f>
        <v>4109</v>
      </c>
      <c r="C14" s="95">
        <f>'JUL19'!C14+'AGO19'!C14+'SET19'!C14+'OUT19'!C14+'NOV19'!C14+'DEZ19'!C14</f>
        <v>3030</v>
      </c>
      <c r="D14" s="95">
        <f>'JUL19'!D14+'AGO19'!D14+'SET19'!D14+'OUT19'!D14+'NOV19'!D14+'DEZ19'!D14</f>
        <v>1678</v>
      </c>
      <c r="E14" s="96">
        <f>'DEZ19'!E14</f>
        <v>4049</v>
      </c>
      <c r="F14" s="96">
        <f>'DEZ19'!F14</f>
        <v>1412</v>
      </c>
      <c r="G14" s="97">
        <f t="shared" si="0"/>
        <v>5461</v>
      </c>
      <c r="H14" s="117"/>
      <c r="I14" s="117"/>
    </row>
    <row r="15" spans="1:11" s="90" customFormat="1" ht="23.25" customHeight="1" thickBot="1" x14ac:dyDescent="0.25">
      <c r="A15" s="98" t="s">
        <v>15</v>
      </c>
      <c r="B15" s="99">
        <f t="shared" ref="B15:F15" si="1">SUM(B7:B14)</f>
        <v>44224</v>
      </c>
      <c r="C15" s="99">
        <f t="shared" si="1"/>
        <v>16591</v>
      </c>
      <c r="D15" s="99">
        <f t="shared" si="1"/>
        <v>7780</v>
      </c>
      <c r="E15" s="99">
        <f t="shared" si="1"/>
        <v>41370</v>
      </c>
      <c r="F15" s="99">
        <f t="shared" si="1"/>
        <v>11665</v>
      </c>
      <c r="G15" s="100">
        <f>B15+C15-D15</f>
        <v>53035</v>
      </c>
      <c r="H15" s="117"/>
      <c r="J15" s="117"/>
      <c r="K15" s="117"/>
    </row>
    <row r="16" spans="1:11" s="90" customFormat="1" ht="15" customHeight="1" x14ac:dyDescent="0.2">
      <c r="A16" s="101" t="s">
        <v>520</v>
      </c>
      <c r="B16" s="89"/>
      <c r="C16" s="89"/>
      <c r="D16" s="89"/>
      <c r="E16" s="89"/>
      <c r="F16" s="89"/>
      <c r="G16" s="89"/>
      <c r="H16" s="89"/>
    </row>
    <row r="17" spans="1:1" ht="18" customHeight="1" x14ac:dyDescent="0.2">
      <c r="A17" s="101" t="s">
        <v>499</v>
      </c>
    </row>
    <row r="41" ht="35.450000000000003" customHeight="1" x14ac:dyDescent="0.2"/>
    <row r="52" spans="1:7" ht="13.5" thickBot="1" x14ac:dyDescent="0.25">
      <c r="A52" s="116"/>
      <c r="B52" s="116"/>
      <c r="C52" s="116"/>
      <c r="D52" s="116"/>
      <c r="E52" s="116"/>
      <c r="F52" s="116"/>
      <c r="G52" s="116"/>
    </row>
    <row r="53" spans="1:7" ht="13.5" thickTop="1" x14ac:dyDescent="0.2"/>
  </sheetData>
  <mergeCells count="8"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615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617</v>
      </c>
      <c r="C6" s="149" t="s">
        <v>5</v>
      </c>
      <c r="D6" s="147" t="s">
        <v>509</v>
      </c>
      <c r="E6" s="151" t="s">
        <v>618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15315</v>
      </c>
      <c r="C8" s="95">
        <v>135</v>
      </c>
      <c r="D8" s="95">
        <v>5</v>
      </c>
      <c r="E8" s="96">
        <v>13810</v>
      </c>
      <c r="F8" s="95">
        <v>1637</v>
      </c>
      <c r="G8" s="97">
        <f>E8+F8</f>
        <v>15447</v>
      </c>
      <c r="H8" s="117"/>
    </row>
    <row r="9" spans="1:9" ht="30" customHeight="1" x14ac:dyDescent="0.2">
      <c r="A9" s="94" t="s">
        <v>620</v>
      </c>
      <c r="B9" s="95">
        <v>15558</v>
      </c>
      <c r="C9" s="95">
        <v>170</v>
      </c>
      <c r="D9" s="95">
        <v>15</v>
      </c>
      <c r="E9" s="96">
        <v>14130</v>
      </c>
      <c r="F9" s="95">
        <v>1595</v>
      </c>
      <c r="G9" s="97">
        <f>E9+F9</f>
        <v>15725</v>
      </c>
      <c r="H9" s="117"/>
    </row>
    <row r="10" spans="1:9" ht="30" customHeight="1" thickBot="1" x14ac:dyDescent="0.25">
      <c r="A10" s="94" t="s">
        <v>621</v>
      </c>
      <c r="B10" s="95">
        <v>15513</v>
      </c>
      <c r="C10" s="95">
        <v>164</v>
      </c>
      <c r="D10" s="95">
        <v>24</v>
      </c>
      <c r="E10" s="96">
        <v>13977</v>
      </c>
      <c r="F10" s="95">
        <v>1697</v>
      </c>
      <c r="G10" s="97">
        <f>E10+F10</f>
        <v>15674</v>
      </c>
      <c r="H10" s="117"/>
    </row>
    <row r="11" spans="1:9" ht="30" customHeight="1" thickBot="1" x14ac:dyDescent="0.25">
      <c r="A11" s="98" t="s">
        <v>15</v>
      </c>
      <c r="B11" s="99">
        <f>SUM(B8:B10)</f>
        <v>46386</v>
      </c>
      <c r="C11" s="99">
        <f>SUM(C8:C10)</f>
        <v>469</v>
      </c>
      <c r="D11" s="99">
        <f>SUM(D8:D10)</f>
        <v>44</v>
      </c>
      <c r="E11" s="99">
        <f>SUM(E8:E10)</f>
        <v>41917</v>
      </c>
      <c r="F11" s="99">
        <f>SUM(F8:F10)</f>
        <v>4929</v>
      </c>
      <c r="G11" s="123">
        <f>E11+F11</f>
        <v>46846</v>
      </c>
      <c r="H11" s="117"/>
    </row>
    <row r="12" spans="1:9" s="101" customFormat="1" ht="84.75" customHeight="1" x14ac:dyDescent="0.2">
      <c r="A12" s="139" t="s">
        <v>622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623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5:G5"/>
    <mergeCell ref="A1:G1"/>
    <mergeCell ref="A2:G2"/>
    <mergeCell ref="A3:G3"/>
    <mergeCell ref="A4:G4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6" orientation="portrait" verticalDpi="0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624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625</v>
      </c>
      <c r="C6" s="149" t="s">
        <v>5</v>
      </c>
      <c r="D6" s="147" t="s">
        <v>509</v>
      </c>
      <c r="E6" s="151" t="s">
        <v>626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15447</v>
      </c>
      <c r="C8" s="95">
        <v>264</v>
      </c>
      <c r="D8" s="95">
        <v>172</v>
      </c>
      <c r="E8" s="96">
        <v>13616</v>
      </c>
      <c r="F8" s="95">
        <v>1570</v>
      </c>
      <c r="G8" s="97">
        <f>E8+F8</f>
        <v>15186</v>
      </c>
      <c r="H8" s="117"/>
    </row>
    <row r="9" spans="1:9" ht="30" customHeight="1" x14ac:dyDescent="0.2">
      <c r="A9" s="94" t="s">
        <v>620</v>
      </c>
      <c r="B9" s="95">
        <v>15725</v>
      </c>
      <c r="C9" s="95">
        <v>255</v>
      </c>
      <c r="D9" s="95">
        <v>157</v>
      </c>
      <c r="E9" s="96">
        <v>13859</v>
      </c>
      <c r="F9" s="95">
        <v>1435</v>
      </c>
      <c r="G9" s="97">
        <f>E9+F9</f>
        <v>15294</v>
      </c>
      <c r="H9" s="117"/>
    </row>
    <row r="10" spans="1:9" ht="30" customHeight="1" thickBot="1" x14ac:dyDescent="0.25">
      <c r="A10" s="94" t="s">
        <v>621</v>
      </c>
      <c r="B10" s="95">
        <v>15674</v>
      </c>
      <c r="C10" s="95">
        <v>262</v>
      </c>
      <c r="D10" s="95">
        <v>178</v>
      </c>
      <c r="E10" s="96">
        <v>13768</v>
      </c>
      <c r="F10" s="95">
        <v>1607</v>
      </c>
      <c r="G10" s="97">
        <f>E10+F10</f>
        <v>15375</v>
      </c>
      <c r="H10" s="117"/>
    </row>
    <row r="11" spans="1:9" ht="30" customHeight="1" thickBot="1" x14ac:dyDescent="0.25">
      <c r="A11" s="98" t="s">
        <v>15</v>
      </c>
      <c r="B11" s="99">
        <f>SUM(B8:B10)</f>
        <v>46846</v>
      </c>
      <c r="C11" s="99">
        <f>SUM(C8:C10)</f>
        <v>781</v>
      </c>
      <c r="D11" s="99">
        <f>SUM(D8:D10)</f>
        <v>507</v>
      </c>
      <c r="E11" s="99">
        <f>SUM(E8:E10)</f>
        <v>41243</v>
      </c>
      <c r="F11" s="99">
        <f>SUM(F8:F10)</f>
        <v>4612</v>
      </c>
      <c r="G11" s="123">
        <f>E11+F11</f>
        <v>45855</v>
      </c>
      <c r="H11" s="117"/>
    </row>
    <row r="12" spans="1:9" s="101" customFormat="1" ht="84.75" customHeight="1" x14ac:dyDescent="0.2">
      <c r="A12" s="139" t="s">
        <v>627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623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6" orientation="portrait" verticalDpi="0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628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629</v>
      </c>
      <c r="C6" s="149" t="s">
        <v>5</v>
      </c>
      <c r="D6" s="147" t="s">
        <v>509</v>
      </c>
      <c r="E6" s="151" t="s">
        <v>630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15186</v>
      </c>
      <c r="C8" s="95">
        <v>764</v>
      </c>
      <c r="D8" s="95">
        <v>574</v>
      </c>
      <c r="E8" s="96">
        <v>13701</v>
      </c>
      <c r="F8" s="95">
        <v>1564</v>
      </c>
      <c r="G8" s="97">
        <f>E8+F8</f>
        <v>15265</v>
      </c>
      <c r="H8" s="117"/>
    </row>
    <row r="9" spans="1:9" ht="30" customHeight="1" x14ac:dyDescent="0.2">
      <c r="A9" s="94" t="s">
        <v>620</v>
      </c>
      <c r="B9" s="95">
        <v>15294</v>
      </c>
      <c r="C9" s="95">
        <v>863</v>
      </c>
      <c r="D9" s="95">
        <v>508</v>
      </c>
      <c r="E9" s="96">
        <v>14142</v>
      </c>
      <c r="F9" s="95">
        <v>1417</v>
      </c>
      <c r="G9" s="97">
        <f>E9+F9</f>
        <v>15559</v>
      </c>
      <c r="H9" s="117"/>
    </row>
    <row r="10" spans="1:9" ht="30" customHeight="1" thickBot="1" x14ac:dyDescent="0.25">
      <c r="A10" s="94" t="s">
        <v>621</v>
      </c>
      <c r="B10" s="95">
        <v>15375</v>
      </c>
      <c r="C10" s="95">
        <v>867</v>
      </c>
      <c r="D10" s="95">
        <v>790</v>
      </c>
      <c r="E10" s="96">
        <v>14059</v>
      </c>
      <c r="F10" s="95">
        <v>1619</v>
      </c>
      <c r="G10" s="97">
        <f>E10+F10</f>
        <v>15678</v>
      </c>
      <c r="H10" s="117"/>
    </row>
    <row r="11" spans="1:9" ht="30" customHeight="1" thickBot="1" x14ac:dyDescent="0.25">
      <c r="A11" s="98" t="s">
        <v>15</v>
      </c>
      <c r="B11" s="99">
        <f>SUM(B8:B10)</f>
        <v>45855</v>
      </c>
      <c r="C11" s="99">
        <f>SUM(C8:C10)</f>
        <v>2494</v>
      </c>
      <c r="D11" s="99">
        <f>SUM(D8:D10)</f>
        <v>1872</v>
      </c>
      <c r="E11" s="99">
        <f>SUM(E8:E10)</f>
        <v>41902</v>
      </c>
      <c r="F11" s="99">
        <f>SUM(F8:F10)</f>
        <v>4600</v>
      </c>
      <c r="G11" s="123">
        <f>E11+F11</f>
        <v>46502</v>
      </c>
      <c r="H11" s="117"/>
    </row>
    <row r="12" spans="1:9" s="101" customFormat="1" ht="84.75" customHeight="1" x14ac:dyDescent="0.2">
      <c r="A12" s="139" t="s">
        <v>631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623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6" orientation="portrait" verticalDpi="0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632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633</v>
      </c>
      <c r="C6" s="149" t="s">
        <v>5</v>
      </c>
      <c r="D6" s="147" t="s">
        <v>509</v>
      </c>
      <c r="E6" s="151" t="s">
        <v>634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15265</v>
      </c>
      <c r="C8" s="95">
        <v>834</v>
      </c>
      <c r="D8" s="95">
        <v>305</v>
      </c>
      <c r="E8" s="96">
        <v>14883</v>
      </c>
      <c r="F8" s="95">
        <v>1638</v>
      </c>
      <c r="G8" s="97">
        <f>E8+F8</f>
        <v>16521</v>
      </c>
      <c r="H8" s="117"/>
    </row>
    <row r="9" spans="1:9" ht="30" customHeight="1" x14ac:dyDescent="0.2">
      <c r="A9" s="94" t="s">
        <v>620</v>
      </c>
      <c r="B9" s="95">
        <v>15559</v>
      </c>
      <c r="C9" s="95">
        <v>898</v>
      </c>
      <c r="D9" s="95">
        <v>337</v>
      </c>
      <c r="E9" s="96">
        <v>14530</v>
      </c>
      <c r="F9" s="95">
        <v>1582</v>
      </c>
      <c r="G9" s="97">
        <f>E9+F9</f>
        <v>16112</v>
      </c>
      <c r="H9" s="117"/>
    </row>
    <row r="10" spans="1:9" ht="30" customHeight="1" thickBot="1" x14ac:dyDescent="0.25">
      <c r="A10" s="94" t="s">
        <v>621</v>
      </c>
      <c r="B10" s="95">
        <v>15678</v>
      </c>
      <c r="C10" s="95">
        <v>901</v>
      </c>
      <c r="D10" s="95">
        <v>156</v>
      </c>
      <c r="E10" s="96">
        <v>14576</v>
      </c>
      <c r="F10" s="95">
        <v>1728</v>
      </c>
      <c r="G10" s="97">
        <f>E10+F10</f>
        <v>16304</v>
      </c>
      <c r="H10" s="117"/>
    </row>
    <row r="11" spans="1:9" ht="30" customHeight="1" thickBot="1" x14ac:dyDescent="0.25">
      <c r="A11" s="98" t="s">
        <v>15</v>
      </c>
      <c r="B11" s="99">
        <f>SUM(B8:B10)</f>
        <v>46502</v>
      </c>
      <c r="C11" s="99">
        <f>SUM(C8:C10)</f>
        <v>2633</v>
      </c>
      <c r="D11" s="99">
        <f>SUM(D8:D10)</f>
        <v>798</v>
      </c>
      <c r="E11" s="99">
        <f>SUM(E8:E10)</f>
        <v>43989</v>
      </c>
      <c r="F11" s="99">
        <f>SUM(F8:F10)</f>
        <v>4948</v>
      </c>
      <c r="G11" s="123">
        <f>E11+F11</f>
        <v>48937</v>
      </c>
      <c r="H11" s="117"/>
    </row>
    <row r="12" spans="1:9" s="101" customFormat="1" ht="84.75" customHeight="1" x14ac:dyDescent="0.2">
      <c r="A12" s="139" t="s">
        <v>635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623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6" orientation="portrait" verticalDpi="0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636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637</v>
      </c>
      <c r="C6" s="149" t="s">
        <v>5</v>
      </c>
      <c r="D6" s="147" t="s">
        <v>509</v>
      </c>
      <c r="E6" s="151" t="s">
        <v>638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16521</v>
      </c>
      <c r="C8" s="95">
        <v>1082</v>
      </c>
      <c r="D8" s="95">
        <v>3480</v>
      </c>
      <c r="E8" s="96">
        <v>12505</v>
      </c>
      <c r="F8" s="95">
        <v>1990</v>
      </c>
      <c r="G8" s="97">
        <f>E8+F8</f>
        <v>14495</v>
      </c>
      <c r="H8" s="117"/>
    </row>
    <row r="9" spans="1:9" ht="30" customHeight="1" x14ac:dyDescent="0.2">
      <c r="A9" s="94" t="s">
        <v>620</v>
      </c>
      <c r="B9" s="95">
        <v>16112</v>
      </c>
      <c r="C9" s="95">
        <v>1101</v>
      </c>
      <c r="D9" s="95">
        <v>1961</v>
      </c>
      <c r="E9" s="96">
        <v>14183</v>
      </c>
      <c r="F9" s="95">
        <v>1835</v>
      </c>
      <c r="G9" s="97">
        <f>E9+F9</f>
        <v>16018</v>
      </c>
      <c r="H9" s="117"/>
    </row>
    <row r="10" spans="1:9" ht="30" customHeight="1" thickBot="1" x14ac:dyDescent="0.25">
      <c r="A10" s="94" t="s">
        <v>621</v>
      </c>
      <c r="B10" s="95">
        <v>16304</v>
      </c>
      <c r="C10" s="95">
        <v>1109</v>
      </c>
      <c r="D10" s="95">
        <v>2026</v>
      </c>
      <c r="E10" s="96">
        <v>14276</v>
      </c>
      <c r="F10" s="95">
        <v>2096</v>
      </c>
      <c r="G10" s="97">
        <f>E10+F10</f>
        <v>16372</v>
      </c>
      <c r="H10" s="117"/>
    </row>
    <row r="11" spans="1:9" ht="30" customHeight="1" thickBot="1" x14ac:dyDescent="0.25">
      <c r="A11" s="98" t="s">
        <v>15</v>
      </c>
      <c r="B11" s="99">
        <f>SUM(B8:B10)</f>
        <v>48937</v>
      </c>
      <c r="C11" s="99">
        <f>SUM(C8:C10)</f>
        <v>3292</v>
      </c>
      <c r="D11" s="99">
        <f>SUM(D8:D10)</f>
        <v>7467</v>
      </c>
      <c r="E11" s="99">
        <f>SUM(E8:E10)</f>
        <v>40964</v>
      </c>
      <c r="F11" s="99">
        <f>SUM(F8:F10)</f>
        <v>5921</v>
      </c>
      <c r="G11" s="123">
        <f>E11+F11</f>
        <v>46885</v>
      </c>
      <c r="H11" s="117"/>
    </row>
    <row r="12" spans="1:9" s="101" customFormat="1" ht="123" customHeight="1" x14ac:dyDescent="0.2">
      <c r="A12" s="139" t="s">
        <v>639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641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642</v>
      </c>
      <c r="C6" s="149" t="s">
        <v>5</v>
      </c>
      <c r="D6" s="147" t="s">
        <v>509</v>
      </c>
      <c r="E6" s="151" t="s">
        <v>643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14495</v>
      </c>
      <c r="C8" s="95">
        <v>1568</v>
      </c>
      <c r="D8" s="95">
        <v>2192</v>
      </c>
      <c r="E8" s="96">
        <v>11367</v>
      </c>
      <c r="F8" s="95">
        <v>2452</v>
      </c>
      <c r="G8" s="97">
        <f>E8+F8</f>
        <v>13819</v>
      </c>
      <c r="H8" s="117"/>
    </row>
    <row r="9" spans="1:9" ht="30" customHeight="1" x14ac:dyDescent="0.2">
      <c r="A9" s="94" t="s">
        <v>620</v>
      </c>
      <c r="B9" s="95">
        <v>16018</v>
      </c>
      <c r="C9" s="95">
        <v>1384</v>
      </c>
      <c r="D9" s="95">
        <v>2070</v>
      </c>
      <c r="E9" s="96">
        <v>13206</v>
      </c>
      <c r="F9" s="95">
        <v>2241</v>
      </c>
      <c r="G9" s="97">
        <f>E9+F9</f>
        <v>15447</v>
      </c>
      <c r="H9" s="117"/>
    </row>
    <row r="10" spans="1:9" ht="30" customHeight="1" thickBot="1" x14ac:dyDescent="0.25">
      <c r="A10" s="94" t="s">
        <v>621</v>
      </c>
      <c r="B10" s="95">
        <v>16372</v>
      </c>
      <c r="C10" s="95">
        <v>1386</v>
      </c>
      <c r="D10" s="95">
        <v>1872</v>
      </c>
      <c r="E10" s="96">
        <v>13360</v>
      </c>
      <c r="F10" s="95">
        <v>2584</v>
      </c>
      <c r="G10" s="97">
        <f>E10+F10</f>
        <v>15944</v>
      </c>
      <c r="H10" s="117"/>
    </row>
    <row r="11" spans="1:9" ht="30" customHeight="1" thickBot="1" x14ac:dyDescent="0.25">
      <c r="A11" s="98" t="s">
        <v>15</v>
      </c>
      <c r="B11" s="99">
        <f>SUM(B8:B10)</f>
        <v>46885</v>
      </c>
      <c r="C11" s="99">
        <f>SUM(C8:C10)</f>
        <v>4338</v>
      </c>
      <c r="D11" s="99">
        <f>SUM(D8:D10)</f>
        <v>6134</v>
      </c>
      <c r="E11" s="99">
        <f>SUM(E8:E10)</f>
        <v>37933</v>
      </c>
      <c r="F11" s="99">
        <f>SUM(F8:F10)</f>
        <v>7277</v>
      </c>
      <c r="G11" s="123">
        <f>E11+F11</f>
        <v>45210</v>
      </c>
      <c r="H11" s="117"/>
    </row>
    <row r="12" spans="1:9" s="101" customFormat="1" ht="81.75" customHeight="1" x14ac:dyDescent="0.2">
      <c r="A12" s="139" t="s">
        <v>644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66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67</v>
      </c>
      <c r="D6" s="8" t="s">
        <v>5</v>
      </c>
      <c r="E6" s="8" t="s">
        <v>6</v>
      </c>
      <c r="F6" s="14" t="s">
        <v>68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182</v>
      </c>
      <c r="D8" s="1">
        <v>101</v>
      </c>
      <c r="E8" s="1">
        <v>136</v>
      </c>
      <c r="F8" s="3">
        <f>C8+D8-E8</f>
        <v>147</v>
      </c>
    </row>
    <row r="9" spans="2:6" ht="15" x14ac:dyDescent="0.2">
      <c r="B9" s="2" t="s">
        <v>9</v>
      </c>
      <c r="C9" s="1">
        <v>1024</v>
      </c>
      <c r="D9" s="1">
        <v>25</v>
      </c>
      <c r="E9" s="1">
        <v>87</v>
      </c>
      <c r="F9" s="3">
        <f t="shared" ref="F9:F14" si="0">C9+D9-E9</f>
        <v>962</v>
      </c>
    </row>
    <row r="10" spans="2:6" ht="15" x14ac:dyDescent="0.2">
      <c r="B10" s="2" t="s">
        <v>10</v>
      </c>
      <c r="C10" s="1">
        <v>736</v>
      </c>
      <c r="D10" s="1">
        <v>83</v>
      </c>
      <c r="E10" s="1">
        <v>25</v>
      </c>
      <c r="F10" s="3">
        <f t="shared" si="0"/>
        <v>794</v>
      </c>
    </row>
    <row r="11" spans="2:6" ht="15" x14ac:dyDescent="0.2">
      <c r="B11" s="2" t="s">
        <v>11</v>
      </c>
      <c r="C11" s="1">
        <v>306</v>
      </c>
      <c r="D11" s="1">
        <v>5</v>
      </c>
      <c r="E11" s="1">
        <v>150</v>
      </c>
      <c r="F11" s="3">
        <v>161</v>
      </c>
    </row>
    <row r="12" spans="2:6" ht="15" x14ac:dyDescent="0.2">
      <c r="B12" s="2" t="s">
        <v>35</v>
      </c>
      <c r="C12" s="1">
        <v>442</v>
      </c>
      <c r="D12" s="1">
        <v>121</v>
      </c>
      <c r="E12" s="1">
        <v>54</v>
      </c>
      <c r="F12" s="3">
        <f t="shared" si="0"/>
        <v>509</v>
      </c>
    </row>
    <row r="13" spans="2:6" ht="15" x14ac:dyDescent="0.2">
      <c r="B13" s="2" t="s">
        <v>13</v>
      </c>
      <c r="C13" s="1">
        <v>63</v>
      </c>
      <c r="D13" s="1">
        <v>56</v>
      </c>
      <c r="E13" s="1">
        <v>96</v>
      </c>
      <c r="F13" s="3">
        <f t="shared" si="0"/>
        <v>23</v>
      </c>
    </row>
    <row r="14" spans="2:6" ht="15" x14ac:dyDescent="0.2">
      <c r="B14" s="2" t="s">
        <v>14</v>
      </c>
      <c r="C14" s="1">
        <v>240</v>
      </c>
      <c r="D14" s="1">
        <v>85</v>
      </c>
      <c r="E14" s="1">
        <v>28</v>
      </c>
      <c r="F14" s="3">
        <f t="shared" si="0"/>
        <v>297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2993</v>
      </c>
      <c r="D16" s="8">
        <f>SUM(D8:D14)</f>
        <v>476</v>
      </c>
      <c r="E16" s="8">
        <f>SUM(E8:E14)</f>
        <v>576</v>
      </c>
      <c r="F16" s="9">
        <f>SUM(F8:F14)</f>
        <v>2893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L48"/>
  <sheetViews>
    <sheetView zoomScaleNormal="100" workbookViewId="0">
      <selection activeCell="A7" sqref="A7:G7"/>
    </sheetView>
  </sheetViews>
  <sheetFormatPr defaultColWidth="9.140625" defaultRowHeight="12.75" x14ac:dyDescent="0.2"/>
  <cols>
    <col min="1" max="1" width="20.140625" style="89" customWidth="1"/>
    <col min="2" max="7" width="13.85546875" style="89" customWidth="1"/>
    <col min="8" max="8" width="8" style="89" customWidth="1"/>
    <col min="9" max="16384" width="9.140625" style="89"/>
  </cols>
  <sheetData>
    <row r="1" spans="1:12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12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12" ht="35.25" customHeight="1" x14ac:dyDescent="0.2">
      <c r="A3" s="212" t="s">
        <v>645</v>
      </c>
      <c r="B3" s="211"/>
      <c r="C3" s="211"/>
      <c r="D3" s="211"/>
      <c r="E3" s="211"/>
      <c r="F3" s="211"/>
      <c r="G3" s="211"/>
    </row>
    <row r="4" spans="1:12" ht="13.9" customHeight="1" thickBot="1" x14ac:dyDescent="0.25">
      <c r="J4" s="90"/>
      <c r="K4" s="90"/>
      <c r="L4" s="90"/>
    </row>
    <row r="5" spans="1:12" s="90" customFormat="1" ht="21" customHeight="1" x14ac:dyDescent="0.2">
      <c r="A5" s="145" t="s">
        <v>3</v>
      </c>
      <c r="B5" s="147" t="s">
        <v>617</v>
      </c>
      <c r="C5" s="149" t="s">
        <v>5</v>
      </c>
      <c r="D5" s="147" t="s">
        <v>495</v>
      </c>
      <c r="E5" s="151" t="s">
        <v>643</v>
      </c>
      <c r="F5" s="152"/>
      <c r="G5" s="153"/>
    </row>
    <row r="6" spans="1:12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12" s="90" customFormat="1" ht="14.25" customHeight="1" x14ac:dyDescent="0.2">
      <c r="A7" s="92" t="s">
        <v>619</v>
      </c>
      <c r="B7" s="95">
        <f>'JAN20'!B8</f>
        <v>15315</v>
      </c>
      <c r="C7" s="95">
        <f>'JAN20'!C8+'FEV20'!C8+'MAR20'!C8+'ABR20'!C8+'MAI20'!C8+'JUN20'!C8</f>
        <v>4647</v>
      </c>
      <c r="D7" s="95">
        <f>'JAN20'!D8+'FEV20'!D8+'MAR20'!D8+'ABR20'!D8+'MAI20'!D8+'JUN20'!D8</f>
        <v>6728</v>
      </c>
      <c r="E7" s="96">
        <f>'JUN20'!E8</f>
        <v>11367</v>
      </c>
      <c r="F7" s="96">
        <f>'JUN20'!F8</f>
        <v>2452</v>
      </c>
      <c r="G7" s="97">
        <f>E7+F7</f>
        <v>13819</v>
      </c>
      <c r="H7" s="117"/>
      <c r="I7" s="117"/>
    </row>
    <row r="8" spans="1:12" s="90" customFormat="1" ht="15" customHeight="1" x14ac:dyDescent="0.2">
      <c r="A8" s="92" t="s">
        <v>620</v>
      </c>
      <c r="B8" s="95">
        <f>'JAN20'!B9</f>
        <v>15558</v>
      </c>
      <c r="C8" s="95">
        <f>'JAN20'!C9+'FEV20'!C9+'MAR20'!C9+'ABR20'!C9+'MAI20'!C9+'JUN20'!C9</f>
        <v>4671</v>
      </c>
      <c r="D8" s="95">
        <f>'JAN20'!D9+'FEV20'!D9+'MAR20'!D9+'ABR20'!D9+'MAI20'!D9+'JUN20'!D9</f>
        <v>5048</v>
      </c>
      <c r="E8" s="96">
        <f>'JUN20'!E9</f>
        <v>13206</v>
      </c>
      <c r="F8" s="96">
        <f>'JUN20'!F9</f>
        <v>2241</v>
      </c>
      <c r="G8" s="97">
        <f>E8+F8</f>
        <v>15447</v>
      </c>
      <c r="H8" s="117"/>
      <c r="I8" s="117"/>
    </row>
    <row r="9" spans="1:12" s="90" customFormat="1" ht="15.75" thickBot="1" x14ac:dyDescent="0.25">
      <c r="A9" s="92" t="s">
        <v>621</v>
      </c>
      <c r="B9" s="95">
        <f>'JAN20'!B10</f>
        <v>15513</v>
      </c>
      <c r="C9" s="95">
        <f>'JAN20'!C10+'FEV20'!C10+'MAR20'!C10+'ABR20'!C10+'MAI20'!C10+'JUN20'!C10</f>
        <v>4689</v>
      </c>
      <c r="D9" s="95">
        <f>'JAN20'!D10+'FEV20'!D10+'MAR20'!D10+'ABR20'!D10+'MAI20'!D10+'JUN20'!D10</f>
        <v>5046</v>
      </c>
      <c r="E9" s="96">
        <f>'JUN20'!E10</f>
        <v>13360</v>
      </c>
      <c r="F9" s="96">
        <f>'JUN20'!F10</f>
        <v>2584</v>
      </c>
      <c r="G9" s="97">
        <f>E9+F9</f>
        <v>15944</v>
      </c>
      <c r="H9" s="117"/>
      <c r="I9" s="117"/>
    </row>
    <row r="10" spans="1:12" s="90" customFormat="1" ht="23.25" customHeight="1" thickBot="1" x14ac:dyDescent="0.25">
      <c r="A10" s="98" t="s">
        <v>15</v>
      </c>
      <c r="B10" s="99">
        <f t="shared" ref="B10:G10" si="0">SUM(B7:B9)</f>
        <v>46386</v>
      </c>
      <c r="C10" s="99">
        <f t="shared" si="0"/>
        <v>14007</v>
      </c>
      <c r="D10" s="99">
        <f t="shared" si="0"/>
        <v>16822</v>
      </c>
      <c r="E10" s="99">
        <f t="shared" si="0"/>
        <v>37933</v>
      </c>
      <c r="F10" s="99">
        <f t="shared" si="0"/>
        <v>7277</v>
      </c>
      <c r="G10" s="100">
        <f t="shared" si="0"/>
        <v>45210</v>
      </c>
      <c r="H10" s="117"/>
      <c r="K10" s="117"/>
    </row>
    <row r="11" spans="1:12" s="90" customFormat="1" ht="98.25" customHeight="1" x14ac:dyDescent="0.2">
      <c r="A11" s="227" t="s">
        <v>646</v>
      </c>
      <c r="B11" s="228"/>
      <c r="C11" s="228"/>
      <c r="D11" s="228"/>
      <c r="E11" s="228"/>
      <c r="F11" s="228"/>
      <c r="G11" s="228"/>
      <c r="H11" s="89"/>
    </row>
    <row r="12" spans="1:12" ht="18" customHeight="1" x14ac:dyDescent="0.2">
      <c r="A12" s="101" t="s">
        <v>647</v>
      </c>
    </row>
    <row r="36" spans="1:7" ht="35.450000000000003" customHeight="1" x14ac:dyDescent="0.2"/>
    <row r="47" spans="1:7" ht="13.5" thickBot="1" x14ac:dyDescent="0.25">
      <c r="A47" s="116"/>
      <c r="B47" s="116"/>
      <c r="C47" s="116"/>
      <c r="D47" s="116"/>
      <c r="E47" s="116"/>
      <c r="F47" s="116"/>
      <c r="G47" s="116"/>
    </row>
    <row r="48" spans="1:7" ht="13.5" thickTop="1" x14ac:dyDescent="0.2"/>
  </sheetData>
  <mergeCells count="9">
    <mergeCell ref="A11:G11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I50"/>
  <sheetViews>
    <sheetView zoomScaleNormal="100" zoomScaleSheetLayoutView="115" workbookViewId="0">
      <selection activeCell="A2" sqref="A2:G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648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649</v>
      </c>
      <c r="C6" s="149" t="s">
        <v>5</v>
      </c>
      <c r="D6" s="147" t="s">
        <v>509</v>
      </c>
      <c r="E6" s="151" t="s">
        <v>650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13819</v>
      </c>
      <c r="C8" s="95">
        <v>1324</v>
      </c>
      <c r="D8" s="95">
        <v>1646</v>
      </c>
      <c r="E8" s="96">
        <v>11089</v>
      </c>
      <c r="F8" s="95">
        <v>2844</v>
      </c>
      <c r="G8" s="97">
        <f>E8+F8</f>
        <v>13933</v>
      </c>
      <c r="H8" s="117"/>
    </row>
    <row r="9" spans="1:9" ht="30" customHeight="1" x14ac:dyDescent="0.2">
      <c r="A9" s="94" t="s">
        <v>620</v>
      </c>
      <c r="B9" s="95">
        <v>15447</v>
      </c>
      <c r="C9" s="95">
        <v>1332</v>
      </c>
      <c r="D9" s="95">
        <v>1889</v>
      </c>
      <c r="E9" s="96">
        <v>12528</v>
      </c>
      <c r="F9" s="95">
        <v>2812</v>
      </c>
      <c r="G9" s="97">
        <f>E9+F9</f>
        <v>15340</v>
      </c>
      <c r="H9" s="117"/>
    </row>
    <row r="10" spans="1:9" ht="30" customHeight="1" thickBot="1" x14ac:dyDescent="0.25">
      <c r="A10" s="94" t="s">
        <v>621</v>
      </c>
      <c r="B10" s="95">
        <v>15944</v>
      </c>
      <c r="C10" s="95">
        <v>1315</v>
      </c>
      <c r="D10" s="95">
        <v>2306</v>
      </c>
      <c r="E10" s="96">
        <v>12396</v>
      </c>
      <c r="F10" s="95">
        <v>2996</v>
      </c>
      <c r="G10" s="97">
        <f>E10+F10</f>
        <v>15392</v>
      </c>
      <c r="H10" s="117"/>
    </row>
    <row r="11" spans="1:9" ht="30" customHeight="1" thickBot="1" x14ac:dyDescent="0.25">
      <c r="A11" s="98" t="s">
        <v>15</v>
      </c>
      <c r="B11" s="99">
        <f>SUM(B8:B10)</f>
        <v>45210</v>
      </c>
      <c r="C11" s="99">
        <f>SUM(C8:C10)</f>
        <v>3971</v>
      </c>
      <c r="D11" s="99">
        <f>SUM(D8:D10)</f>
        <v>5841</v>
      </c>
      <c r="E11" s="99">
        <f>SUM(E8:E10)</f>
        <v>36013</v>
      </c>
      <c r="F11" s="99">
        <f>SUM(F8:F10)</f>
        <v>8652</v>
      </c>
      <c r="G11" s="123">
        <f>E11+F11</f>
        <v>44665</v>
      </c>
      <c r="H11" s="117"/>
    </row>
    <row r="12" spans="1:9" s="101" customFormat="1" ht="81.75" customHeight="1" x14ac:dyDescent="0.2">
      <c r="A12" s="139" t="s">
        <v>651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652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653</v>
      </c>
      <c r="C6" s="149" t="s">
        <v>5</v>
      </c>
      <c r="D6" s="147" t="s">
        <v>509</v>
      </c>
      <c r="E6" s="151" t="s">
        <v>654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13933</v>
      </c>
      <c r="C8" s="95">
        <v>1214</v>
      </c>
      <c r="D8" s="95">
        <v>1679</v>
      </c>
      <c r="E8" s="96">
        <v>10506</v>
      </c>
      <c r="F8" s="95">
        <v>3157</v>
      </c>
      <c r="G8" s="97">
        <f>E8+F8</f>
        <v>13663</v>
      </c>
      <c r="H8" s="117"/>
    </row>
    <row r="9" spans="1:9" ht="30" customHeight="1" x14ac:dyDescent="0.2">
      <c r="A9" s="94" t="s">
        <v>620</v>
      </c>
      <c r="B9" s="95">
        <v>15340</v>
      </c>
      <c r="C9" s="95">
        <v>1112</v>
      </c>
      <c r="D9" s="95">
        <v>1722</v>
      </c>
      <c r="E9" s="96">
        <v>11833</v>
      </c>
      <c r="F9" s="95">
        <v>3000</v>
      </c>
      <c r="G9" s="97">
        <f>E9+F9</f>
        <v>14833</v>
      </c>
      <c r="H9" s="117"/>
    </row>
    <row r="10" spans="1:9" ht="30" customHeight="1" thickBot="1" x14ac:dyDescent="0.25">
      <c r="A10" s="94" t="s">
        <v>621</v>
      </c>
      <c r="B10" s="95">
        <v>15392</v>
      </c>
      <c r="C10" s="95">
        <v>1213</v>
      </c>
      <c r="D10" s="95">
        <v>2192</v>
      </c>
      <c r="E10" s="96">
        <v>11281</v>
      </c>
      <c r="F10" s="95">
        <v>3308</v>
      </c>
      <c r="G10" s="97">
        <f>E10+F10</f>
        <v>14589</v>
      </c>
      <c r="H10" s="117"/>
    </row>
    <row r="11" spans="1:9" ht="30" customHeight="1" thickBot="1" x14ac:dyDescent="0.25">
      <c r="A11" s="98" t="s">
        <v>15</v>
      </c>
      <c r="B11" s="99">
        <f>SUM(B8:B10)</f>
        <v>44665</v>
      </c>
      <c r="C11" s="99">
        <f>SUM(C8:C10)</f>
        <v>3539</v>
      </c>
      <c r="D11" s="99">
        <f>SUM(D8:D10)</f>
        <v>5593</v>
      </c>
      <c r="E11" s="99">
        <f>SUM(E8:E10)</f>
        <v>33620</v>
      </c>
      <c r="F11" s="99">
        <f>SUM(F8:F10)</f>
        <v>9465</v>
      </c>
      <c r="G11" s="123">
        <f>E11+F11</f>
        <v>43085</v>
      </c>
      <c r="H11" s="117"/>
    </row>
    <row r="12" spans="1:9" s="101" customFormat="1" ht="81.75" customHeight="1" x14ac:dyDescent="0.2">
      <c r="A12" s="139" t="s">
        <v>655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656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657</v>
      </c>
      <c r="C6" s="149" t="s">
        <v>5</v>
      </c>
      <c r="D6" s="147" t="s">
        <v>509</v>
      </c>
      <c r="E6" s="151" t="s">
        <v>658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13663</v>
      </c>
      <c r="C8" s="95">
        <v>1362</v>
      </c>
      <c r="D8" s="95">
        <v>1639</v>
      </c>
      <c r="E8" s="96">
        <v>10414</v>
      </c>
      <c r="F8" s="95">
        <v>3371</v>
      </c>
      <c r="G8" s="97">
        <f>E8+F8</f>
        <v>13785</v>
      </c>
      <c r="H8" s="117"/>
    </row>
    <row r="9" spans="1:9" ht="30" customHeight="1" x14ac:dyDescent="0.2">
      <c r="A9" s="94" t="s">
        <v>620</v>
      </c>
      <c r="B9" s="95">
        <v>14833</v>
      </c>
      <c r="C9" s="95">
        <v>1318</v>
      </c>
      <c r="D9" s="95">
        <v>1970</v>
      </c>
      <c r="E9" s="96">
        <v>11302</v>
      </c>
      <c r="F9" s="95">
        <v>3324</v>
      </c>
      <c r="G9" s="97">
        <f>E9+F9</f>
        <v>14626</v>
      </c>
      <c r="H9" s="117"/>
    </row>
    <row r="10" spans="1:9" ht="30" customHeight="1" thickBot="1" x14ac:dyDescent="0.25">
      <c r="A10" s="94" t="s">
        <v>621</v>
      </c>
      <c r="B10" s="95">
        <v>14589</v>
      </c>
      <c r="C10" s="95">
        <v>1295</v>
      </c>
      <c r="D10" s="95">
        <v>1504</v>
      </c>
      <c r="E10" s="96">
        <v>11126</v>
      </c>
      <c r="F10" s="95">
        <v>3663</v>
      </c>
      <c r="G10" s="97">
        <f>E10+F10</f>
        <v>14789</v>
      </c>
      <c r="H10" s="117"/>
    </row>
    <row r="11" spans="1:9" ht="30" customHeight="1" thickBot="1" x14ac:dyDescent="0.25">
      <c r="A11" s="98" t="s">
        <v>15</v>
      </c>
      <c r="B11" s="99">
        <f>SUM(B8:B10)</f>
        <v>43085</v>
      </c>
      <c r="C11" s="99">
        <f>SUM(C8:C10)</f>
        <v>3975</v>
      </c>
      <c r="D11" s="99">
        <f>SUM(D8:D10)</f>
        <v>5113</v>
      </c>
      <c r="E11" s="99">
        <f>SUM(E8:E10)</f>
        <v>32842</v>
      </c>
      <c r="F11" s="99">
        <f>SUM(F8:F10)</f>
        <v>10358</v>
      </c>
      <c r="G11" s="123">
        <f>E11+F11</f>
        <v>43200</v>
      </c>
      <c r="H11" s="117"/>
    </row>
    <row r="12" spans="1:9" s="101" customFormat="1" ht="81.75" customHeight="1" x14ac:dyDescent="0.2">
      <c r="A12" s="139" t="s">
        <v>659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660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661</v>
      </c>
      <c r="C6" s="149" t="s">
        <v>5</v>
      </c>
      <c r="D6" s="147" t="s">
        <v>509</v>
      </c>
      <c r="E6" s="151" t="s">
        <v>662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13785</v>
      </c>
      <c r="C8" s="95">
        <v>925</v>
      </c>
      <c r="D8" s="95">
        <v>838</v>
      </c>
      <c r="E8" s="96">
        <v>10699</v>
      </c>
      <c r="F8" s="95">
        <v>3580</v>
      </c>
      <c r="G8" s="97">
        <f>E8+F8</f>
        <v>14279</v>
      </c>
      <c r="H8" s="117"/>
    </row>
    <row r="9" spans="1:9" ht="30" customHeight="1" x14ac:dyDescent="0.2">
      <c r="A9" s="94" t="s">
        <v>620</v>
      </c>
      <c r="B9" s="95">
        <v>14626</v>
      </c>
      <c r="C9" s="95">
        <v>894</v>
      </c>
      <c r="D9" s="95">
        <v>1387</v>
      </c>
      <c r="E9" s="96">
        <v>11490</v>
      </c>
      <c r="F9" s="95">
        <v>3432</v>
      </c>
      <c r="G9" s="97">
        <f>E9+F9</f>
        <v>14922</v>
      </c>
      <c r="H9" s="117"/>
    </row>
    <row r="10" spans="1:9" ht="30" customHeight="1" thickBot="1" x14ac:dyDescent="0.25">
      <c r="A10" s="94" t="s">
        <v>621</v>
      </c>
      <c r="B10" s="95">
        <v>14789</v>
      </c>
      <c r="C10" s="95">
        <v>886</v>
      </c>
      <c r="D10" s="95">
        <v>1088</v>
      </c>
      <c r="E10" s="96">
        <v>11437</v>
      </c>
      <c r="F10" s="95">
        <v>3876</v>
      </c>
      <c r="G10" s="97">
        <f>E10+F10</f>
        <v>15313</v>
      </c>
      <c r="H10" s="117"/>
    </row>
    <row r="11" spans="1:9" ht="30" customHeight="1" thickBot="1" x14ac:dyDescent="0.25">
      <c r="A11" s="98" t="s">
        <v>15</v>
      </c>
      <c r="B11" s="99">
        <f>SUM(B8:B10)</f>
        <v>43200</v>
      </c>
      <c r="C11" s="99">
        <f>SUM(C8:C10)</f>
        <v>2705</v>
      </c>
      <c r="D11" s="99">
        <f>SUM(D8:D10)</f>
        <v>3313</v>
      </c>
      <c r="E11" s="99">
        <f>SUM(E8:E10)</f>
        <v>33626</v>
      </c>
      <c r="F11" s="99">
        <f>SUM(F8:F10)</f>
        <v>10888</v>
      </c>
      <c r="G11" s="123">
        <f>E11+F11</f>
        <v>44514</v>
      </c>
      <c r="H11" s="117"/>
    </row>
    <row r="12" spans="1:9" s="101" customFormat="1" ht="81.75" customHeight="1" x14ac:dyDescent="0.2">
      <c r="A12" s="139" t="s">
        <v>663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I50"/>
  <sheetViews>
    <sheetView topLeftCell="A5" zoomScaleNormal="10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664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665</v>
      </c>
      <c r="C6" s="149" t="s">
        <v>5</v>
      </c>
      <c r="D6" s="147" t="s">
        <v>509</v>
      </c>
      <c r="E6" s="151" t="s">
        <v>666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14279</v>
      </c>
      <c r="C8" s="95">
        <v>648</v>
      </c>
      <c r="D8" s="95">
        <v>828</v>
      </c>
      <c r="E8" s="96">
        <v>11555</v>
      </c>
      <c r="F8" s="95">
        <v>3664</v>
      </c>
      <c r="G8" s="97">
        <f>E8+F8</f>
        <v>15219</v>
      </c>
      <c r="H8" s="117"/>
    </row>
    <row r="9" spans="1:9" ht="30" customHeight="1" x14ac:dyDescent="0.2">
      <c r="A9" s="94" t="s">
        <v>620</v>
      </c>
      <c r="B9" s="95">
        <v>14922</v>
      </c>
      <c r="C9" s="95">
        <v>607</v>
      </c>
      <c r="D9" s="95">
        <v>1503</v>
      </c>
      <c r="E9" s="96">
        <v>11291</v>
      </c>
      <c r="F9" s="95">
        <v>3694</v>
      </c>
      <c r="G9" s="97">
        <f>E9+F9</f>
        <v>14985</v>
      </c>
      <c r="H9" s="117"/>
    </row>
    <row r="10" spans="1:9" ht="30" customHeight="1" thickBot="1" x14ac:dyDescent="0.25">
      <c r="A10" s="94" t="s">
        <v>621</v>
      </c>
      <c r="B10" s="95">
        <v>15313</v>
      </c>
      <c r="C10" s="95">
        <v>584</v>
      </c>
      <c r="D10" s="95">
        <v>1190</v>
      </c>
      <c r="E10" s="96">
        <v>12232</v>
      </c>
      <c r="F10" s="95">
        <v>4047</v>
      </c>
      <c r="G10" s="97">
        <f>E10+F10</f>
        <v>16279</v>
      </c>
      <c r="H10" s="117"/>
    </row>
    <row r="11" spans="1:9" ht="30" customHeight="1" thickBot="1" x14ac:dyDescent="0.25">
      <c r="A11" s="98" t="s">
        <v>15</v>
      </c>
      <c r="B11" s="99">
        <f>SUM(B8:B10)</f>
        <v>44514</v>
      </c>
      <c r="C11" s="99">
        <f>SUM(C8:C10)</f>
        <v>1839</v>
      </c>
      <c r="D11" s="99">
        <f>SUM(D8:D10)</f>
        <v>3521</v>
      </c>
      <c r="E11" s="99">
        <f>SUM(E8:E10)</f>
        <v>35078</v>
      </c>
      <c r="F11" s="99">
        <f>SUM(F8:F10)</f>
        <v>11405</v>
      </c>
      <c r="G11" s="123">
        <f>E11+F11</f>
        <v>46483</v>
      </c>
      <c r="H11" s="117"/>
    </row>
    <row r="12" spans="1:9" s="101" customFormat="1" ht="81.75" customHeight="1" x14ac:dyDescent="0.2">
      <c r="A12" s="139" t="s">
        <v>667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I50"/>
  <sheetViews>
    <sheetView topLeftCell="A4" zoomScaleNormal="10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668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669</v>
      </c>
      <c r="C6" s="149" t="s">
        <v>5</v>
      </c>
      <c r="D6" s="147" t="s">
        <v>509</v>
      </c>
      <c r="E6" s="151" t="s">
        <v>614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15219</v>
      </c>
      <c r="C8" s="95">
        <v>472</v>
      </c>
      <c r="D8" s="95">
        <v>741</v>
      </c>
      <c r="E8" s="96">
        <v>9895</v>
      </c>
      <c r="F8" s="95">
        <v>3702</v>
      </c>
      <c r="G8" s="97">
        <f>E8+F8</f>
        <v>13597</v>
      </c>
      <c r="H8" s="117"/>
    </row>
    <row r="9" spans="1:9" ht="30" customHeight="1" x14ac:dyDescent="0.2">
      <c r="A9" s="94" t="s">
        <v>620</v>
      </c>
      <c r="B9" s="95">
        <v>14985</v>
      </c>
      <c r="C9" s="95">
        <v>416</v>
      </c>
      <c r="D9" s="95">
        <v>840</v>
      </c>
      <c r="E9" s="96">
        <v>9533</v>
      </c>
      <c r="F9" s="95">
        <v>3717</v>
      </c>
      <c r="G9" s="97">
        <f>E9+F9</f>
        <v>13250</v>
      </c>
      <c r="H9" s="117"/>
    </row>
    <row r="10" spans="1:9" ht="30" customHeight="1" thickBot="1" x14ac:dyDescent="0.25">
      <c r="A10" s="94" t="s">
        <v>621</v>
      </c>
      <c r="B10" s="95">
        <v>16279</v>
      </c>
      <c r="C10" s="95">
        <v>400</v>
      </c>
      <c r="D10" s="95">
        <v>784</v>
      </c>
      <c r="E10" s="96">
        <v>10067</v>
      </c>
      <c r="F10" s="95">
        <v>4062</v>
      </c>
      <c r="G10" s="97">
        <f>E10+F10</f>
        <v>14129</v>
      </c>
      <c r="H10" s="117"/>
    </row>
    <row r="11" spans="1:9" ht="30" customHeight="1" thickBot="1" x14ac:dyDescent="0.25">
      <c r="A11" s="98" t="s">
        <v>15</v>
      </c>
      <c r="B11" s="99">
        <f>SUM(B8:B10)</f>
        <v>46483</v>
      </c>
      <c r="C11" s="99">
        <f>SUM(C8:C10)</f>
        <v>1288</v>
      </c>
      <c r="D11" s="99">
        <f>SUM(D8:D10)</f>
        <v>2365</v>
      </c>
      <c r="E11" s="99">
        <f>SUM(E8:E10)</f>
        <v>29495</v>
      </c>
      <c r="F11" s="99">
        <f>SUM(F8:F10)</f>
        <v>11481</v>
      </c>
      <c r="G11" s="123">
        <f>E11+F11</f>
        <v>40976</v>
      </c>
      <c r="H11" s="117"/>
    </row>
    <row r="12" spans="1:9" s="101" customFormat="1" ht="81.75" customHeight="1" x14ac:dyDescent="0.2">
      <c r="A12" s="139" t="s">
        <v>670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L48"/>
  <sheetViews>
    <sheetView topLeftCell="A16" zoomScale="115" zoomScaleNormal="115" workbookViewId="0">
      <selection activeCell="A7" sqref="A7:G7"/>
    </sheetView>
  </sheetViews>
  <sheetFormatPr defaultColWidth="9.140625" defaultRowHeight="12.75" x14ac:dyDescent="0.2"/>
  <cols>
    <col min="1" max="1" width="20.140625" style="89" customWidth="1"/>
    <col min="2" max="7" width="13.85546875" style="89" customWidth="1"/>
    <col min="8" max="8" width="8" style="89" customWidth="1"/>
    <col min="9" max="16384" width="9.140625" style="89"/>
  </cols>
  <sheetData>
    <row r="1" spans="1:12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12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12" ht="35.25" customHeight="1" x14ac:dyDescent="0.2">
      <c r="A3" s="212" t="s">
        <v>671</v>
      </c>
      <c r="B3" s="211"/>
      <c r="C3" s="211"/>
      <c r="D3" s="211"/>
      <c r="E3" s="211"/>
      <c r="F3" s="211"/>
      <c r="G3" s="211"/>
    </row>
    <row r="4" spans="1:12" ht="13.9" customHeight="1" thickBot="1" x14ac:dyDescent="0.25">
      <c r="J4" s="90"/>
      <c r="K4" s="90"/>
      <c r="L4" s="90"/>
    </row>
    <row r="5" spans="1:12" s="90" customFormat="1" ht="21" customHeight="1" x14ac:dyDescent="0.2">
      <c r="A5" s="145" t="s">
        <v>3</v>
      </c>
      <c r="B5" s="147" t="s">
        <v>649</v>
      </c>
      <c r="C5" s="149" t="s">
        <v>5</v>
      </c>
      <c r="D5" s="147" t="s">
        <v>495</v>
      </c>
      <c r="E5" s="151" t="s">
        <v>672</v>
      </c>
      <c r="F5" s="152"/>
      <c r="G5" s="153"/>
    </row>
    <row r="6" spans="1:12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12" s="90" customFormat="1" ht="14.25" customHeight="1" x14ac:dyDescent="0.2">
      <c r="A7" s="92" t="s">
        <v>619</v>
      </c>
      <c r="B7" s="95">
        <f>'JUN20'!B8</f>
        <v>14495</v>
      </c>
      <c r="C7" s="95">
        <f>'JUL20'!C8+'AGO20'!C8+'SET20'!C8+'OUT20'!C8+'NOV20'!C8+'DEZ20'!C8</f>
        <v>5945</v>
      </c>
      <c r="D7" s="95">
        <f>'JUL20'!D8+'AGO20'!D8+'SET20'!D8+'OUT20'!D8+'NOV20'!D8+'DEZ20'!D8</f>
        <v>7371</v>
      </c>
      <c r="E7" s="96">
        <f>'DEZ20'!E8</f>
        <v>9895</v>
      </c>
      <c r="F7" s="96">
        <f>'DEZ20'!F8</f>
        <v>3702</v>
      </c>
      <c r="G7" s="97">
        <f>E7+F7</f>
        <v>13597</v>
      </c>
      <c r="H7" s="117"/>
      <c r="I7" s="117"/>
    </row>
    <row r="8" spans="1:12" s="90" customFormat="1" ht="15" customHeight="1" x14ac:dyDescent="0.2">
      <c r="A8" s="92" t="s">
        <v>620</v>
      </c>
      <c r="B8" s="95">
        <f>'JUN20'!B9</f>
        <v>16018</v>
      </c>
      <c r="C8" s="95">
        <f>'JUL20'!C9+'AGO20'!C9+'SET20'!C9+'OUT20'!C9+'NOV20'!C9+'DEZ20'!C9</f>
        <v>5679</v>
      </c>
      <c r="D8" s="95">
        <f>'JUL20'!D9+'AGO20'!D9+'SET20'!D9+'OUT20'!D9+'NOV20'!D9+'DEZ20'!D9</f>
        <v>9311</v>
      </c>
      <c r="E8" s="96">
        <f>'DEZ20'!E9</f>
        <v>9533</v>
      </c>
      <c r="F8" s="96">
        <f>'DEZ20'!F9</f>
        <v>3717</v>
      </c>
      <c r="G8" s="97">
        <f>E8+F8</f>
        <v>13250</v>
      </c>
      <c r="H8" s="117"/>
      <c r="I8" s="117"/>
    </row>
    <row r="9" spans="1:12" s="90" customFormat="1" ht="15.75" thickBot="1" x14ac:dyDescent="0.25">
      <c r="A9" s="92" t="s">
        <v>621</v>
      </c>
      <c r="B9" s="95">
        <f>'JUN20'!B10</f>
        <v>16372</v>
      </c>
      <c r="C9" s="95">
        <f>'JUL20'!C10+'AGO20'!C10+'SET20'!C10+'OUT20'!C10+'NOV20'!C10+'DEZ20'!C10</f>
        <v>5693</v>
      </c>
      <c r="D9" s="95">
        <f>'JUL20'!D10+'AGO20'!D10+'SET20'!D10+'OUT20'!D10+'NOV20'!D10+'DEZ20'!D10</f>
        <v>9064</v>
      </c>
      <c r="E9" s="96">
        <f>'DEZ20'!E10</f>
        <v>10067</v>
      </c>
      <c r="F9" s="96">
        <f>'DEZ20'!F10</f>
        <v>4062</v>
      </c>
      <c r="G9" s="97">
        <f>E9+F9</f>
        <v>14129</v>
      </c>
      <c r="H9" s="117"/>
      <c r="I9" s="117"/>
    </row>
    <row r="10" spans="1:12" s="90" customFormat="1" ht="23.25" customHeight="1" thickBot="1" x14ac:dyDescent="0.25">
      <c r="A10" s="98" t="s">
        <v>15</v>
      </c>
      <c r="B10" s="99">
        <f t="shared" ref="B10:G10" si="0">SUM(B7:B9)</f>
        <v>46885</v>
      </c>
      <c r="C10" s="99">
        <f t="shared" si="0"/>
        <v>17317</v>
      </c>
      <c r="D10" s="99">
        <f t="shared" si="0"/>
        <v>25746</v>
      </c>
      <c r="E10" s="99">
        <f t="shared" si="0"/>
        <v>29495</v>
      </c>
      <c r="F10" s="99">
        <f t="shared" si="0"/>
        <v>11481</v>
      </c>
      <c r="G10" s="100">
        <f t="shared" si="0"/>
        <v>40976</v>
      </c>
      <c r="H10" s="117"/>
      <c r="K10" s="117"/>
    </row>
    <row r="11" spans="1:12" s="90" customFormat="1" ht="98.25" customHeight="1" x14ac:dyDescent="0.2">
      <c r="A11" s="227" t="s">
        <v>673</v>
      </c>
      <c r="B11" s="228"/>
      <c r="C11" s="228"/>
      <c r="D11" s="228"/>
      <c r="E11" s="228"/>
      <c r="F11" s="228"/>
      <c r="G11" s="228"/>
      <c r="H11" s="89"/>
    </row>
    <row r="12" spans="1:12" ht="18" customHeight="1" x14ac:dyDescent="0.2">
      <c r="A12" s="101" t="s">
        <v>647</v>
      </c>
    </row>
    <row r="36" spans="1:7" ht="35.450000000000003" customHeight="1" x14ac:dyDescent="0.2"/>
    <row r="47" spans="1:7" ht="13.5" thickBot="1" x14ac:dyDescent="0.25">
      <c r="A47" s="116"/>
      <c r="B47" s="116"/>
      <c r="C47" s="116"/>
      <c r="D47" s="116"/>
      <c r="E47" s="116"/>
      <c r="F47" s="116"/>
      <c r="G47" s="116"/>
    </row>
    <row r="48" spans="1:7" ht="13.5" thickTop="1" x14ac:dyDescent="0.2"/>
  </sheetData>
  <mergeCells count="9">
    <mergeCell ref="A11:G11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674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675</v>
      </c>
      <c r="C6" s="149" t="s">
        <v>5</v>
      </c>
      <c r="D6" s="147" t="s">
        <v>509</v>
      </c>
      <c r="E6" s="151" t="s">
        <v>676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13598</v>
      </c>
      <c r="C8" s="95">
        <v>731</v>
      </c>
      <c r="D8" s="95">
        <v>316</v>
      </c>
      <c r="E8" s="96">
        <v>9888</v>
      </c>
      <c r="F8" s="95">
        <v>3695</v>
      </c>
      <c r="G8" s="97">
        <f>E8+F8</f>
        <v>13583</v>
      </c>
      <c r="H8" s="117"/>
    </row>
    <row r="9" spans="1:9" ht="30" customHeight="1" x14ac:dyDescent="0.2">
      <c r="A9" s="94" t="s">
        <v>620</v>
      </c>
      <c r="B9" s="95">
        <v>13250</v>
      </c>
      <c r="C9" s="95">
        <v>316</v>
      </c>
      <c r="D9" s="95">
        <v>112</v>
      </c>
      <c r="E9" s="96">
        <v>10148</v>
      </c>
      <c r="F9" s="95">
        <v>3683</v>
      </c>
      <c r="G9" s="97">
        <f>E9+F9</f>
        <v>13831</v>
      </c>
      <c r="H9" s="117"/>
    </row>
    <row r="10" spans="1:9" ht="30" customHeight="1" thickBot="1" x14ac:dyDescent="0.25">
      <c r="A10" s="94" t="s">
        <v>621</v>
      </c>
      <c r="B10" s="95">
        <v>14129</v>
      </c>
      <c r="C10" s="95">
        <v>150</v>
      </c>
      <c r="D10" s="95">
        <v>374</v>
      </c>
      <c r="E10" s="96">
        <v>10352</v>
      </c>
      <c r="F10" s="95">
        <v>4167</v>
      </c>
      <c r="G10" s="97">
        <f>E10+F10</f>
        <v>14519</v>
      </c>
      <c r="H10" s="117"/>
    </row>
    <row r="11" spans="1:9" ht="30" customHeight="1" thickBot="1" x14ac:dyDescent="0.25">
      <c r="A11" s="98" t="s">
        <v>15</v>
      </c>
      <c r="B11" s="99">
        <f>SUM(B8:B10)</f>
        <v>40977</v>
      </c>
      <c r="C11" s="99">
        <f>SUM(C8:C10)</f>
        <v>1197</v>
      </c>
      <c r="D11" s="99">
        <f>SUM(D8:D10)</f>
        <v>802</v>
      </c>
      <c r="E11" s="99">
        <f>SUM(E8:E10)</f>
        <v>30388</v>
      </c>
      <c r="F11" s="99">
        <f>SUM(F8:F10)</f>
        <v>11545</v>
      </c>
      <c r="G11" s="123">
        <f>E11+F11</f>
        <v>41933</v>
      </c>
      <c r="H11" s="117"/>
    </row>
    <row r="12" spans="1:9" s="101" customFormat="1" ht="81.75" customHeight="1" x14ac:dyDescent="0.2">
      <c r="A12" s="139" t="s">
        <v>677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I50"/>
  <sheetViews>
    <sheetView topLeftCell="A3" zoomScaleNormal="10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678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679</v>
      </c>
      <c r="C6" s="149" t="s">
        <v>5</v>
      </c>
      <c r="D6" s="147" t="s">
        <v>509</v>
      </c>
      <c r="E6" s="151" t="s">
        <v>680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13583</v>
      </c>
      <c r="C8" s="95">
        <v>1587</v>
      </c>
      <c r="D8" s="95">
        <v>1100</v>
      </c>
      <c r="E8" s="96">
        <v>9172</v>
      </c>
      <c r="F8" s="95">
        <v>3678</v>
      </c>
      <c r="G8" s="97">
        <f>E8+F8</f>
        <v>12850</v>
      </c>
      <c r="H8" s="117"/>
    </row>
    <row r="9" spans="1:9" ht="30" customHeight="1" x14ac:dyDescent="0.2">
      <c r="A9" s="94" t="s">
        <v>620</v>
      </c>
      <c r="B9" s="95">
        <v>13831</v>
      </c>
      <c r="C9" s="95">
        <v>258</v>
      </c>
      <c r="D9" s="95">
        <v>1463</v>
      </c>
      <c r="E9" s="96">
        <v>9499</v>
      </c>
      <c r="F9" s="95">
        <v>3656</v>
      </c>
      <c r="G9" s="97">
        <f>E9+F9</f>
        <v>13155</v>
      </c>
      <c r="H9" s="117"/>
    </row>
    <row r="10" spans="1:9" ht="30" customHeight="1" thickBot="1" x14ac:dyDescent="0.25">
      <c r="A10" s="94" t="s">
        <v>621</v>
      </c>
      <c r="B10" s="95">
        <v>14519</v>
      </c>
      <c r="C10" s="95">
        <v>264</v>
      </c>
      <c r="D10" s="95">
        <v>1117</v>
      </c>
      <c r="E10" s="96">
        <v>10144</v>
      </c>
      <c r="F10" s="95">
        <v>4124</v>
      </c>
      <c r="G10" s="97">
        <f>E10+F10</f>
        <v>14268</v>
      </c>
      <c r="H10" s="117"/>
    </row>
    <row r="11" spans="1:9" ht="30" customHeight="1" thickBot="1" x14ac:dyDescent="0.25">
      <c r="A11" s="98" t="s">
        <v>15</v>
      </c>
      <c r="B11" s="99">
        <f>SUM(B8:B10)</f>
        <v>41933</v>
      </c>
      <c r="C11" s="99">
        <f>SUM(C8:C10)</f>
        <v>2109</v>
      </c>
      <c r="D11" s="99">
        <f>SUM(D8:D10)</f>
        <v>3680</v>
      </c>
      <c r="E11" s="99">
        <f>SUM(E8:E10)</f>
        <v>28815</v>
      </c>
      <c r="F11" s="99">
        <f>SUM(F8:F10)</f>
        <v>11458</v>
      </c>
      <c r="G11" s="123">
        <f>E11+F11</f>
        <v>40273</v>
      </c>
      <c r="H11" s="117"/>
    </row>
    <row r="12" spans="1:9" s="101" customFormat="1" ht="81.75" customHeight="1" x14ac:dyDescent="0.2">
      <c r="A12" s="139" t="s">
        <v>681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F31"/>
  <sheetViews>
    <sheetView workbookViewId="0">
      <selection activeCell="L31" sqref="L31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69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70</v>
      </c>
      <c r="D6" s="8" t="s">
        <v>5</v>
      </c>
      <c r="E6" s="8" t="s">
        <v>6</v>
      </c>
      <c r="F6" s="14" t="s">
        <v>71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326</v>
      </c>
      <c r="D8" s="1">
        <v>1104</v>
      </c>
      <c r="E8" s="1">
        <v>1283</v>
      </c>
      <c r="F8" s="3">
        <f t="shared" ref="F8:F14" si="0">C8+D8-E8</f>
        <v>147</v>
      </c>
    </row>
    <row r="9" spans="2:6" ht="15" x14ac:dyDescent="0.2">
      <c r="B9" s="2" t="s">
        <v>9</v>
      </c>
      <c r="C9" s="1">
        <v>401</v>
      </c>
      <c r="D9" s="1">
        <v>1195</v>
      </c>
      <c r="E9" s="1">
        <v>634</v>
      </c>
      <c r="F9" s="3">
        <f t="shared" si="0"/>
        <v>962</v>
      </c>
    </row>
    <row r="10" spans="2:6" ht="15" x14ac:dyDescent="0.2">
      <c r="B10" s="2" t="s">
        <v>10</v>
      </c>
      <c r="C10" s="1">
        <v>258</v>
      </c>
      <c r="D10" s="1">
        <v>840</v>
      </c>
      <c r="E10" s="1">
        <v>304</v>
      </c>
      <c r="F10" s="3">
        <f t="shared" si="0"/>
        <v>794</v>
      </c>
    </row>
    <row r="11" spans="2:6" ht="15" x14ac:dyDescent="0.2">
      <c r="B11" s="2" t="s">
        <v>11</v>
      </c>
      <c r="C11" s="1">
        <v>182</v>
      </c>
      <c r="D11" s="1">
        <v>1528</v>
      </c>
      <c r="E11" s="1">
        <v>1549</v>
      </c>
      <c r="F11" s="3">
        <f t="shared" si="0"/>
        <v>161</v>
      </c>
    </row>
    <row r="12" spans="2:6" ht="15" x14ac:dyDescent="0.2">
      <c r="B12" s="2" t="s">
        <v>35</v>
      </c>
      <c r="C12" s="1">
        <v>190</v>
      </c>
      <c r="D12" s="1">
        <v>1184</v>
      </c>
      <c r="E12" s="1">
        <v>865</v>
      </c>
      <c r="F12" s="3">
        <f t="shared" si="0"/>
        <v>509</v>
      </c>
    </row>
    <row r="13" spans="2:6" ht="15" x14ac:dyDescent="0.2">
      <c r="B13" s="2" t="s">
        <v>13</v>
      </c>
      <c r="C13" s="1">
        <v>205</v>
      </c>
      <c r="D13" s="1">
        <v>1313</v>
      </c>
      <c r="E13" s="1">
        <v>1494</v>
      </c>
      <c r="F13" s="3">
        <f t="shared" si="0"/>
        <v>24</v>
      </c>
    </row>
    <row r="14" spans="2:6" ht="15" x14ac:dyDescent="0.2">
      <c r="B14" s="2" t="s">
        <v>14</v>
      </c>
      <c r="C14" s="1">
        <v>283</v>
      </c>
      <c r="D14" s="1">
        <v>899</v>
      </c>
      <c r="E14" s="1">
        <v>886</v>
      </c>
      <c r="F14" s="3">
        <f t="shared" si="0"/>
        <v>296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1845</v>
      </c>
      <c r="D16" s="8">
        <f>SUM(D8:D14)</f>
        <v>8063</v>
      </c>
      <c r="E16" s="8">
        <f>SUM(E8:E14)</f>
        <v>7015</v>
      </c>
      <c r="F16" s="9">
        <f>SUM(F8:F14)</f>
        <v>2893</v>
      </c>
    </row>
    <row r="18" spans="2:2" x14ac:dyDescent="0.2">
      <c r="B18" t="s">
        <v>16</v>
      </c>
    </row>
    <row r="31" spans="2:2" ht="12" customHeight="1" x14ac:dyDescent="0.2"/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682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683</v>
      </c>
      <c r="C6" s="149" t="s">
        <v>5</v>
      </c>
      <c r="D6" s="147" t="s">
        <v>509</v>
      </c>
      <c r="E6" s="151" t="s">
        <v>684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12850</v>
      </c>
      <c r="C8" s="95">
        <v>1685</v>
      </c>
      <c r="D8" s="95">
        <v>1015</v>
      </c>
      <c r="E8" s="96">
        <v>9170</v>
      </c>
      <c r="F8" s="95">
        <v>3733</v>
      </c>
      <c r="G8" s="97">
        <f>E8+F8</f>
        <v>12903</v>
      </c>
      <c r="H8" s="117"/>
    </row>
    <row r="9" spans="1:9" ht="30" customHeight="1" x14ac:dyDescent="0.2">
      <c r="A9" s="94" t="s">
        <v>620</v>
      </c>
      <c r="B9" s="95">
        <v>13155</v>
      </c>
      <c r="C9" s="95">
        <v>426</v>
      </c>
      <c r="D9" s="95">
        <v>1318</v>
      </c>
      <c r="E9" s="96">
        <v>9205</v>
      </c>
      <c r="F9" s="95">
        <v>3649</v>
      </c>
      <c r="G9" s="97">
        <f>E9+F9</f>
        <v>12854</v>
      </c>
      <c r="H9" s="117"/>
    </row>
    <row r="10" spans="1:9" ht="30" customHeight="1" thickBot="1" x14ac:dyDescent="0.25">
      <c r="A10" s="94" t="s">
        <v>621</v>
      </c>
      <c r="B10" s="95">
        <v>14268</v>
      </c>
      <c r="C10" s="95">
        <v>394</v>
      </c>
      <c r="D10" s="95">
        <v>1443</v>
      </c>
      <c r="E10" s="96">
        <v>9358</v>
      </c>
      <c r="F10" s="95">
        <v>4152</v>
      </c>
      <c r="G10" s="97">
        <f>E10+F10</f>
        <v>13510</v>
      </c>
      <c r="H10" s="117"/>
    </row>
    <row r="11" spans="1:9" ht="30" customHeight="1" thickBot="1" x14ac:dyDescent="0.25">
      <c r="A11" s="98" t="s">
        <v>15</v>
      </c>
      <c r="B11" s="99">
        <f>SUM(B8:B10)</f>
        <v>40273</v>
      </c>
      <c r="C11" s="99">
        <f>SUM(C8:C10)</f>
        <v>2505</v>
      </c>
      <c r="D11" s="99">
        <f>SUM(D8:D10)</f>
        <v>3776</v>
      </c>
      <c r="E11" s="99">
        <f>SUM(E8:E10)</f>
        <v>27733</v>
      </c>
      <c r="F11" s="99">
        <f>SUM(F8:F10)</f>
        <v>11534</v>
      </c>
      <c r="G11" s="123">
        <f>E11+F11</f>
        <v>39267</v>
      </c>
      <c r="H11" s="117"/>
    </row>
    <row r="12" spans="1:9" s="101" customFormat="1" ht="79.5" customHeight="1" x14ac:dyDescent="0.2">
      <c r="A12" s="139" t="s">
        <v>685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686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687</v>
      </c>
      <c r="C6" s="149" t="s">
        <v>5</v>
      </c>
      <c r="D6" s="147" t="s">
        <v>509</v>
      </c>
      <c r="E6" s="151" t="s">
        <v>688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12903</v>
      </c>
      <c r="C8" s="95">
        <v>831</v>
      </c>
      <c r="D8" s="95">
        <v>939</v>
      </c>
      <c r="E8" s="96">
        <v>8927</v>
      </c>
      <c r="F8" s="95">
        <v>3731</v>
      </c>
      <c r="G8" s="97">
        <f>E8+F8</f>
        <v>12658</v>
      </c>
      <c r="H8" s="117"/>
    </row>
    <row r="9" spans="1:9" ht="30" customHeight="1" x14ac:dyDescent="0.2">
      <c r="A9" s="94" t="s">
        <v>620</v>
      </c>
      <c r="B9" s="95">
        <v>12854</v>
      </c>
      <c r="C9" s="95">
        <v>837</v>
      </c>
      <c r="D9" s="95">
        <v>1222</v>
      </c>
      <c r="E9" s="96">
        <v>9098</v>
      </c>
      <c r="F9" s="95">
        <v>3636</v>
      </c>
      <c r="G9" s="97">
        <f>E9+F9</f>
        <v>12734</v>
      </c>
      <c r="H9" s="117"/>
    </row>
    <row r="10" spans="1:9" ht="30" customHeight="1" thickBot="1" x14ac:dyDescent="0.25">
      <c r="A10" s="94" t="s">
        <v>621</v>
      </c>
      <c r="B10" s="95">
        <v>13510</v>
      </c>
      <c r="C10" s="95">
        <v>836</v>
      </c>
      <c r="D10" s="95">
        <v>1158</v>
      </c>
      <c r="E10" s="96">
        <v>9300</v>
      </c>
      <c r="F10" s="95">
        <v>4149</v>
      </c>
      <c r="G10" s="97">
        <f>E10+F10</f>
        <v>13449</v>
      </c>
      <c r="H10" s="117"/>
    </row>
    <row r="11" spans="1:9" ht="30" customHeight="1" thickBot="1" x14ac:dyDescent="0.25">
      <c r="A11" s="98" t="s">
        <v>15</v>
      </c>
      <c r="B11" s="99">
        <f>SUM(B8:B10)</f>
        <v>39267</v>
      </c>
      <c r="C11" s="99">
        <f>SUM(C8:C10)</f>
        <v>2504</v>
      </c>
      <c r="D11" s="99">
        <f>SUM(D8:D10)</f>
        <v>3319</v>
      </c>
      <c r="E11" s="99">
        <f>SUM(E8:E10)</f>
        <v>27325</v>
      </c>
      <c r="F11" s="99">
        <f>SUM(F8:F10)</f>
        <v>11516</v>
      </c>
      <c r="G11" s="123">
        <f>E11+F11</f>
        <v>38841</v>
      </c>
      <c r="H11" s="117"/>
    </row>
    <row r="12" spans="1:9" s="101" customFormat="1" ht="78.75" customHeight="1" x14ac:dyDescent="0.2">
      <c r="A12" s="139" t="s">
        <v>689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I50"/>
  <sheetViews>
    <sheetView zoomScaleNormal="100" zoomScaleSheetLayoutView="115" workbookViewId="0">
      <selection activeCell="C9" sqref="C9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690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691</v>
      </c>
      <c r="C6" s="149" t="s">
        <v>5</v>
      </c>
      <c r="D6" s="147" t="s">
        <v>509</v>
      </c>
      <c r="E6" s="151" t="s">
        <v>692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12658</v>
      </c>
      <c r="C8" s="95">
        <v>837</v>
      </c>
      <c r="D8" s="95">
        <v>1096</v>
      </c>
      <c r="E8" s="96">
        <v>9029</v>
      </c>
      <c r="F8" s="95">
        <v>3690</v>
      </c>
      <c r="G8" s="97">
        <f>E8+F8</f>
        <v>12719</v>
      </c>
      <c r="H8" s="117"/>
    </row>
    <row r="9" spans="1:9" ht="30" customHeight="1" x14ac:dyDescent="0.2">
      <c r="A9" s="94" t="s">
        <v>620</v>
      </c>
      <c r="B9" s="95">
        <v>12734</v>
      </c>
      <c r="C9" s="95">
        <v>811</v>
      </c>
      <c r="D9" s="95">
        <v>1183</v>
      </c>
      <c r="E9" s="96">
        <v>8981</v>
      </c>
      <c r="F9" s="95">
        <v>3600</v>
      </c>
      <c r="G9" s="97">
        <f>E9+F9</f>
        <v>12581</v>
      </c>
      <c r="H9" s="117"/>
    </row>
    <row r="10" spans="1:9" ht="30" customHeight="1" thickBot="1" x14ac:dyDescent="0.25">
      <c r="A10" s="94" t="s">
        <v>621</v>
      </c>
      <c r="B10" s="95">
        <v>13449</v>
      </c>
      <c r="C10" s="95">
        <v>870</v>
      </c>
      <c r="D10" s="95">
        <v>2116</v>
      </c>
      <c r="E10" s="96">
        <v>8540</v>
      </c>
      <c r="F10" s="95">
        <v>4136</v>
      </c>
      <c r="G10" s="97">
        <f>E10+F10</f>
        <v>12676</v>
      </c>
      <c r="H10" s="117"/>
    </row>
    <row r="11" spans="1:9" ht="30" customHeight="1" thickBot="1" x14ac:dyDescent="0.25">
      <c r="A11" s="98" t="s">
        <v>15</v>
      </c>
      <c r="B11" s="99">
        <f>SUM(B8:B10)</f>
        <v>38841</v>
      </c>
      <c r="C11" s="99">
        <f>SUM(C8:C10)</f>
        <v>2518</v>
      </c>
      <c r="D11" s="99">
        <f>SUM(D8:D10)</f>
        <v>4395</v>
      </c>
      <c r="E11" s="99">
        <f>SUM(E8:E10)</f>
        <v>26550</v>
      </c>
      <c r="F11" s="99">
        <f>SUM(F8:F10)</f>
        <v>11426</v>
      </c>
      <c r="G11" s="123">
        <f>E11+F11</f>
        <v>37976</v>
      </c>
      <c r="H11" s="117"/>
    </row>
    <row r="12" spans="1:9" s="101" customFormat="1" ht="102" customHeight="1" x14ac:dyDescent="0.2">
      <c r="A12" s="139" t="s">
        <v>693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I50"/>
  <sheetViews>
    <sheetView zoomScaleNormal="100" zoomScaleSheetLayoutView="115" workbookViewId="0">
      <selection activeCell="G8" sqref="G8:G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694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695</v>
      </c>
      <c r="C6" s="149" t="s">
        <v>5</v>
      </c>
      <c r="D6" s="147" t="s">
        <v>509</v>
      </c>
      <c r="E6" s="151" t="s">
        <v>696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12719</v>
      </c>
      <c r="C8" s="95">
        <v>1869</v>
      </c>
      <c r="D8" s="95">
        <v>1104</v>
      </c>
      <c r="E8" s="96">
        <v>8386</v>
      </c>
      <c r="F8" s="95">
        <v>3773</v>
      </c>
      <c r="G8" s="97">
        <f>E8+F8</f>
        <v>12159</v>
      </c>
      <c r="H8" s="117"/>
    </row>
    <row r="9" spans="1:9" ht="30" customHeight="1" x14ac:dyDescent="0.2">
      <c r="A9" s="94" t="s">
        <v>620</v>
      </c>
      <c r="B9" s="95">
        <v>12581</v>
      </c>
      <c r="C9" s="95">
        <v>205</v>
      </c>
      <c r="D9" s="95">
        <v>1059</v>
      </c>
      <c r="E9" s="96">
        <v>8830</v>
      </c>
      <c r="F9" s="95">
        <v>3717</v>
      </c>
      <c r="G9" s="97">
        <f>E9+F9</f>
        <v>12547</v>
      </c>
      <c r="H9" s="117"/>
    </row>
    <row r="10" spans="1:9" ht="30" customHeight="1" thickBot="1" x14ac:dyDescent="0.25">
      <c r="A10" s="94" t="s">
        <v>621</v>
      </c>
      <c r="B10" s="95">
        <v>12676</v>
      </c>
      <c r="C10" s="95">
        <v>227</v>
      </c>
      <c r="D10" s="95">
        <v>1643</v>
      </c>
      <c r="E10" s="96">
        <v>7992</v>
      </c>
      <c r="F10" s="95">
        <v>4188</v>
      </c>
      <c r="G10" s="97">
        <f>E10+F10</f>
        <v>12180</v>
      </c>
      <c r="H10" s="117"/>
    </row>
    <row r="11" spans="1:9" ht="30" customHeight="1" thickBot="1" x14ac:dyDescent="0.25">
      <c r="A11" s="98" t="s">
        <v>15</v>
      </c>
      <c r="B11" s="99">
        <f>SUM(B8:B10)</f>
        <v>37976</v>
      </c>
      <c r="C11" s="99">
        <f>SUM(C8:C10)</f>
        <v>2301</v>
      </c>
      <c r="D11" s="99">
        <f>SUM(D8:D10)</f>
        <v>3806</v>
      </c>
      <c r="E11" s="99">
        <f>SUM(E8:E10)</f>
        <v>25208</v>
      </c>
      <c r="F11" s="99">
        <f>SUM(F8:F10)</f>
        <v>11678</v>
      </c>
      <c r="G11" s="123">
        <f>E11+F11</f>
        <v>36886</v>
      </c>
      <c r="H11" s="117"/>
    </row>
    <row r="12" spans="1:9" s="101" customFormat="1" ht="90" customHeight="1" x14ac:dyDescent="0.2">
      <c r="A12" s="139" t="s">
        <v>697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L48"/>
  <sheetViews>
    <sheetView zoomScaleNormal="100" workbookViewId="0">
      <selection sqref="A1:G1"/>
    </sheetView>
  </sheetViews>
  <sheetFormatPr defaultColWidth="9.140625" defaultRowHeight="12.75" x14ac:dyDescent="0.2"/>
  <cols>
    <col min="1" max="1" width="20.140625" style="89" customWidth="1"/>
    <col min="2" max="7" width="13.85546875" style="89" customWidth="1"/>
    <col min="8" max="8" width="8" style="89" customWidth="1"/>
    <col min="9" max="16384" width="9.140625" style="89"/>
  </cols>
  <sheetData>
    <row r="1" spans="1:12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12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12" ht="35.25" customHeight="1" x14ac:dyDescent="0.2">
      <c r="A3" s="212" t="s">
        <v>698</v>
      </c>
      <c r="B3" s="211"/>
      <c r="C3" s="211"/>
      <c r="D3" s="211"/>
      <c r="E3" s="211"/>
      <c r="F3" s="211"/>
      <c r="G3" s="211"/>
    </row>
    <row r="4" spans="1:12" ht="13.9" customHeight="1" thickBot="1" x14ac:dyDescent="0.25">
      <c r="J4" s="90"/>
      <c r="K4" s="90"/>
      <c r="L4" s="90"/>
    </row>
    <row r="5" spans="1:12" s="90" customFormat="1" ht="21" customHeight="1" x14ac:dyDescent="0.2">
      <c r="A5" s="145" t="s">
        <v>3</v>
      </c>
      <c r="B5" s="147" t="s">
        <v>675</v>
      </c>
      <c r="C5" s="149" t="s">
        <v>5</v>
      </c>
      <c r="D5" s="147" t="s">
        <v>495</v>
      </c>
      <c r="E5" s="151" t="s">
        <v>696</v>
      </c>
      <c r="F5" s="152"/>
      <c r="G5" s="153"/>
    </row>
    <row r="6" spans="1:12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12" s="90" customFormat="1" ht="14.25" customHeight="1" x14ac:dyDescent="0.2">
      <c r="A7" s="92" t="s">
        <v>619</v>
      </c>
      <c r="B7" s="95">
        <f>'DEZ20'!B8</f>
        <v>15219</v>
      </c>
      <c r="C7" s="95">
        <f>'JAN21'!C8+'FEV21'!C8+'MAR21'!C8+'ABR21'!C8+'MAI21'!C8+'JUN21'!C8</f>
        <v>7540</v>
      </c>
      <c r="D7" s="95">
        <f>'JAN21'!D8+'FEV21'!D8+'MAR21'!D8+'ABR21'!D8+'MAI21'!D8+'JUN21'!D8</f>
        <v>5570</v>
      </c>
      <c r="E7" s="96">
        <f>'JUN21'!E8</f>
        <v>8386</v>
      </c>
      <c r="F7" s="96">
        <f>'JUN21'!F8</f>
        <v>3773</v>
      </c>
      <c r="G7" s="97">
        <f>E7+F7</f>
        <v>12159</v>
      </c>
      <c r="H7" s="117"/>
      <c r="I7" s="117"/>
    </row>
    <row r="8" spans="1:12" s="90" customFormat="1" ht="15" customHeight="1" x14ac:dyDescent="0.2">
      <c r="A8" s="92" t="s">
        <v>620</v>
      </c>
      <c r="B8" s="95">
        <f>'DEZ20'!B9</f>
        <v>14985</v>
      </c>
      <c r="C8" s="95">
        <f>'JAN21'!C9+'FEV21'!C9+'MAR21'!C9+'ABR21'!C9+'MAI21'!C9+'JUN21'!C9</f>
        <v>2853</v>
      </c>
      <c r="D8" s="95">
        <f>'JAN21'!D9+'FEV21'!D9+'MAR21'!D9+'ABR21'!D9+'MAI21'!D9+'JUN21'!D9</f>
        <v>6357</v>
      </c>
      <c r="E8" s="96">
        <f>'JUN21'!E9</f>
        <v>8830</v>
      </c>
      <c r="F8" s="96">
        <f>'JUN21'!F9</f>
        <v>3717</v>
      </c>
      <c r="G8" s="97">
        <f>E8+F8</f>
        <v>12547</v>
      </c>
      <c r="H8" s="117"/>
      <c r="I8" s="117"/>
    </row>
    <row r="9" spans="1:12" s="90" customFormat="1" ht="15.75" thickBot="1" x14ac:dyDescent="0.25">
      <c r="A9" s="92" t="s">
        <v>621</v>
      </c>
      <c r="B9" s="95">
        <f>'DEZ20'!B10</f>
        <v>16279</v>
      </c>
      <c r="C9" s="95">
        <f>'JAN21'!C10+'FEV21'!C10+'MAR21'!C10+'ABR21'!C10+'MAI21'!C10+'JUN21'!C10</f>
        <v>2741</v>
      </c>
      <c r="D9" s="95">
        <f>'JAN21'!D10+'FEV21'!D10+'MAR21'!D10+'ABR21'!D10+'MAI21'!D10+'JUN21'!D10</f>
        <v>7851</v>
      </c>
      <c r="E9" s="96">
        <f>'JUN21'!E10</f>
        <v>7992</v>
      </c>
      <c r="F9" s="96">
        <f>'JUN21'!F10</f>
        <v>4188</v>
      </c>
      <c r="G9" s="97">
        <f>E9+F9</f>
        <v>12180</v>
      </c>
      <c r="H9" s="117"/>
      <c r="I9" s="117"/>
    </row>
    <row r="10" spans="1:12" s="90" customFormat="1" ht="23.25" customHeight="1" thickBot="1" x14ac:dyDescent="0.25">
      <c r="A10" s="98" t="s">
        <v>15</v>
      </c>
      <c r="B10" s="99">
        <f t="shared" ref="B10:G10" si="0">SUM(B7:B9)</f>
        <v>46483</v>
      </c>
      <c r="C10" s="99">
        <f t="shared" si="0"/>
        <v>13134</v>
      </c>
      <c r="D10" s="99">
        <f t="shared" si="0"/>
        <v>19778</v>
      </c>
      <c r="E10" s="99">
        <f t="shared" si="0"/>
        <v>25208</v>
      </c>
      <c r="F10" s="99">
        <f t="shared" si="0"/>
        <v>11678</v>
      </c>
      <c r="G10" s="100">
        <f t="shared" si="0"/>
        <v>36886</v>
      </c>
      <c r="H10" s="117"/>
      <c r="K10" s="117"/>
    </row>
    <row r="11" spans="1:12" s="101" customFormat="1" ht="108" customHeight="1" x14ac:dyDescent="0.2">
      <c r="A11" s="227" t="s">
        <v>697</v>
      </c>
      <c r="B11" s="228"/>
      <c r="C11" s="228"/>
      <c r="D11" s="228"/>
      <c r="E11" s="228"/>
      <c r="F11" s="228"/>
      <c r="G11" s="228"/>
    </row>
    <row r="12" spans="1:12" ht="21.75" customHeight="1" x14ac:dyDescent="0.2">
      <c r="A12" s="101" t="s">
        <v>640</v>
      </c>
    </row>
    <row r="36" spans="1:7" ht="35.450000000000003" customHeight="1" x14ac:dyDescent="0.2"/>
    <row r="47" spans="1:7" ht="13.5" thickBot="1" x14ac:dyDescent="0.25">
      <c r="A47" s="116"/>
      <c r="B47" s="116"/>
      <c r="C47" s="116"/>
      <c r="D47" s="116"/>
      <c r="E47" s="116"/>
      <c r="F47" s="116"/>
      <c r="G47" s="116"/>
    </row>
    <row r="48" spans="1:7" ht="13.5" thickTop="1" x14ac:dyDescent="0.2"/>
  </sheetData>
  <mergeCells count="9">
    <mergeCell ref="A11:G11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3" orientation="portrait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699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700</v>
      </c>
      <c r="C6" s="149" t="s">
        <v>5</v>
      </c>
      <c r="D6" s="147" t="s">
        <v>509</v>
      </c>
      <c r="E6" s="151" t="s">
        <v>701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12159</v>
      </c>
      <c r="C8" s="95">
        <v>1103</v>
      </c>
      <c r="D8" s="95">
        <v>1084</v>
      </c>
      <c r="E8" s="96">
        <v>7988</v>
      </c>
      <c r="F8" s="95">
        <v>3789</v>
      </c>
      <c r="G8" s="97">
        <f>E8+F8</f>
        <v>11777</v>
      </c>
      <c r="H8" s="117"/>
    </row>
    <row r="9" spans="1:9" ht="30" customHeight="1" x14ac:dyDescent="0.2">
      <c r="A9" s="94" t="s">
        <v>620</v>
      </c>
      <c r="B9" s="95">
        <v>12547</v>
      </c>
      <c r="C9" s="95">
        <v>406</v>
      </c>
      <c r="D9" s="95">
        <v>739</v>
      </c>
      <c r="E9" s="96">
        <v>8769</v>
      </c>
      <c r="F9" s="95">
        <v>3755</v>
      </c>
      <c r="G9" s="97">
        <f>E9+F9</f>
        <v>12524</v>
      </c>
      <c r="H9" s="117"/>
    </row>
    <row r="10" spans="1:9" ht="30" customHeight="1" thickBot="1" x14ac:dyDescent="0.25">
      <c r="A10" s="94" t="s">
        <v>621</v>
      </c>
      <c r="B10" s="95">
        <v>12180</v>
      </c>
      <c r="C10" s="95">
        <v>540</v>
      </c>
      <c r="D10" s="95">
        <v>1336</v>
      </c>
      <c r="E10" s="96">
        <v>7632</v>
      </c>
      <c r="F10" s="95">
        <v>4244</v>
      </c>
      <c r="G10" s="97">
        <f>E10+F10</f>
        <v>11876</v>
      </c>
      <c r="H10" s="117"/>
    </row>
    <row r="11" spans="1:9" ht="30" customHeight="1" thickBot="1" x14ac:dyDescent="0.25">
      <c r="A11" s="98" t="s">
        <v>15</v>
      </c>
      <c r="B11" s="99">
        <f>SUM(B8:B10)</f>
        <v>36886</v>
      </c>
      <c r="C11" s="99">
        <f>SUM(C8:C10)</f>
        <v>2049</v>
      </c>
      <c r="D11" s="99">
        <f>SUM(D8:D10)</f>
        <v>3159</v>
      </c>
      <c r="E11" s="99">
        <f>SUM(E8:E10)</f>
        <v>24389</v>
      </c>
      <c r="F11" s="99">
        <f>SUM(F8:F10)</f>
        <v>11788</v>
      </c>
      <c r="G11" s="123">
        <f>E11+F11</f>
        <v>36177</v>
      </c>
      <c r="H11" s="117"/>
    </row>
    <row r="12" spans="1:9" s="101" customFormat="1" ht="90" customHeight="1" x14ac:dyDescent="0.2">
      <c r="A12" s="139" t="s">
        <v>702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703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704</v>
      </c>
      <c r="C6" s="149" t="s">
        <v>5</v>
      </c>
      <c r="D6" s="147" t="s">
        <v>509</v>
      </c>
      <c r="E6" s="151" t="s">
        <v>705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11777</v>
      </c>
      <c r="C8" s="95">
        <v>1286</v>
      </c>
      <c r="D8" s="95">
        <v>943</v>
      </c>
      <c r="E8" s="96">
        <v>7716</v>
      </c>
      <c r="F8" s="95">
        <v>3865</v>
      </c>
      <c r="G8" s="97">
        <f>E8+F8</f>
        <v>11581</v>
      </c>
      <c r="H8" s="117"/>
    </row>
    <row r="9" spans="1:9" ht="30" customHeight="1" x14ac:dyDescent="0.2">
      <c r="A9" s="94" t="s">
        <v>620</v>
      </c>
      <c r="B9" s="95">
        <v>12524</v>
      </c>
      <c r="C9" s="95">
        <v>481</v>
      </c>
      <c r="D9" s="95">
        <v>1700</v>
      </c>
      <c r="E9" s="96">
        <v>8502</v>
      </c>
      <c r="F9" s="95">
        <v>3761</v>
      </c>
      <c r="G9" s="97">
        <f>E9+F9</f>
        <v>12263</v>
      </c>
      <c r="H9" s="117"/>
    </row>
    <row r="10" spans="1:9" ht="30" customHeight="1" thickBot="1" x14ac:dyDescent="0.25">
      <c r="A10" s="94" t="s">
        <v>621</v>
      </c>
      <c r="B10" s="95">
        <v>11876</v>
      </c>
      <c r="C10" s="95">
        <v>602</v>
      </c>
      <c r="D10" s="95">
        <v>1411</v>
      </c>
      <c r="E10" s="96">
        <v>7341</v>
      </c>
      <c r="F10" s="95">
        <v>4272</v>
      </c>
      <c r="G10" s="97">
        <f>E10+F10</f>
        <v>11613</v>
      </c>
      <c r="H10" s="117"/>
    </row>
    <row r="11" spans="1:9" ht="30" customHeight="1" thickBot="1" x14ac:dyDescent="0.25">
      <c r="A11" s="98" t="s">
        <v>15</v>
      </c>
      <c r="B11" s="99">
        <f>SUM(B8:B10)</f>
        <v>36177</v>
      </c>
      <c r="C11" s="99">
        <f>SUM(C8:C10)</f>
        <v>2369</v>
      </c>
      <c r="D11" s="99">
        <f>SUM(D8:D10)</f>
        <v>4054</v>
      </c>
      <c r="E11" s="99">
        <f>SUM(E8:E10)</f>
        <v>23559</v>
      </c>
      <c r="F11" s="99">
        <f>SUM(F8:F10)</f>
        <v>11898</v>
      </c>
      <c r="G11" s="123">
        <f>E11+F11</f>
        <v>35457</v>
      </c>
      <c r="H11" s="117"/>
    </row>
    <row r="12" spans="1:9" s="101" customFormat="1" ht="90" customHeight="1" x14ac:dyDescent="0.2">
      <c r="A12" s="139" t="s">
        <v>702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706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707</v>
      </c>
      <c r="C6" s="149" t="s">
        <v>5</v>
      </c>
      <c r="D6" s="147" t="s">
        <v>509</v>
      </c>
      <c r="E6" s="151" t="s">
        <v>708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11581</v>
      </c>
      <c r="C8" s="95">
        <v>1290</v>
      </c>
      <c r="D8" s="95">
        <v>1053</v>
      </c>
      <c r="E8" s="96">
        <v>7428</v>
      </c>
      <c r="F8" s="95">
        <v>3854</v>
      </c>
      <c r="G8" s="97">
        <f>E8+F8</f>
        <v>11282</v>
      </c>
      <c r="H8" s="117"/>
    </row>
    <row r="9" spans="1:9" ht="30" customHeight="1" x14ac:dyDescent="0.2">
      <c r="A9" s="94" t="s">
        <v>620</v>
      </c>
      <c r="B9" s="95">
        <v>12263</v>
      </c>
      <c r="C9" s="95">
        <v>324</v>
      </c>
      <c r="D9" s="95">
        <v>826</v>
      </c>
      <c r="E9" s="96">
        <v>8081</v>
      </c>
      <c r="F9" s="95">
        <v>3759</v>
      </c>
      <c r="G9" s="97">
        <f>E9+F9</f>
        <v>11840</v>
      </c>
      <c r="H9" s="117"/>
    </row>
    <row r="10" spans="1:9" ht="30" customHeight="1" thickBot="1" x14ac:dyDescent="0.25">
      <c r="A10" s="94" t="s">
        <v>621</v>
      </c>
      <c r="B10" s="95">
        <v>11613</v>
      </c>
      <c r="C10" s="95">
        <v>399</v>
      </c>
      <c r="D10" s="95">
        <v>1729</v>
      </c>
      <c r="E10" s="96">
        <v>7030</v>
      </c>
      <c r="F10" s="95">
        <v>4249</v>
      </c>
      <c r="G10" s="97">
        <f>E10+F10</f>
        <v>11279</v>
      </c>
      <c r="H10" s="117"/>
    </row>
    <row r="11" spans="1:9" ht="30" customHeight="1" thickBot="1" x14ac:dyDescent="0.25">
      <c r="A11" s="98" t="s">
        <v>15</v>
      </c>
      <c r="B11" s="99">
        <f>SUM(B8:B10)</f>
        <v>35457</v>
      </c>
      <c r="C11" s="99">
        <f>SUM(C8:C10)</f>
        <v>2013</v>
      </c>
      <c r="D11" s="99">
        <f>SUM(D8:D10)</f>
        <v>3608</v>
      </c>
      <c r="E11" s="99">
        <f>SUM(E8:E10)</f>
        <v>22539</v>
      </c>
      <c r="F11" s="99">
        <f>SUM(F8:F10)</f>
        <v>11862</v>
      </c>
      <c r="G11" s="123">
        <f>E11+F11</f>
        <v>34401</v>
      </c>
      <c r="H11" s="117"/>
    </row>
    <row r="12" spans="1:9" s="101" customFormat="1" ht="90" customHeight="1" x14ac:dyDescent="0.2">
      <c r="A12" s="139" t="s">
        <v>709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I50"/>
  <sheetViews>
    <sheetView zoomScaleNormal="10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710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711</v>
      </c>
      <c r="C6" s="149" t="s">
        <v>5</v>
      </c>
      <c r="D6" s="147" t="s">
        <v>509</v>
      </c>
      <c r="E6" s="151" t="s">
        <v>712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11282</v>
      </c>
      <c r="C8" s="95">
        <v>889</v>
      </c>
      <c r="D8" s="95">
        <v>1150</v>
      </c>
      <c r="E8" s="96">
        <v>7097</v>
      </c>
      <c r="F8" s="95">
        <v>3873</v>
      </c>
      <c r="G8" s="97">
        <f>E8+F8</f>
        <v>10970</v>
      </c>
      <c r="H8" s="117"/>
    </row>
    <row r="9" spans="1:9" ht="30" customHeight="1" x14ac:dyDescent="0.2">
      <c r="A9" s="94" t="s">
        <v>620</v>
      </c>
      <c r="B9" s="95">
        <v>11840</v>
      </c>
      <c r="C9" s="95">
        <v>412</v>
      </c>
      <c r="D9" s="95">
        <v>1721</v>
      </c>
      <c r="E9" s="96">
        <v>7109</v>
      </c>
      <c r="F9" s="95">
        <v>3792</v>
      </c>
      <c r="G9" s="97">
        <f>E9+F9</f>
        <v>10901</v>
      </c>
      <c r="H9" s="117"/>
    </row>
    <row r="10" spans="1:9" ht="30" customHeight="1" thickBot="1" x14ac:dyDescent="0.25">
      <c r="A10" s="94" t="s">
        <v>621</v>
      </c>
      <c r="B10" s="95">
        <v>11279</v>
      </c>
      <c r="C10" s="95">
        <v>498</v>
      </c>
      <c r="D10" s="95">
        <v>1168</v>
      </c>
      <c r="E10" s="96">
        <v>6435</v>
      </c>
      <c r="F10" s="95">
        <v>4251</v>
      </c>
      <c r="G10" s="97">
        <f>E10+F10</f>
        <v>10686</v>
      </c>
      <c r="H10" s="117"/>
    </row>
    <row r="11" spans="1:9" ht="30" customHeight="1" thickBot="1" x14ac:dyDescent="0.25">
      <c r="A11" s="98" t="s">
        <v>15</v>
      </c>
      <c r="B11" s="99">
        <f>SUM(B8:B10)</f>
        <v>34401</v>
      </c>
      <c r="C11" s="99">
        <f>SUM(C8:C10)</f>
        <v>1799</v>
      </c>
      <c r="D11" s="99">
        <f>SUM(D8:D10)</f>
        <v>4039</v>
      </c>
      <c r="E11" s="99">
        <f>SUM(E8:E10)</f>
        <v>20641</v>
      </c>
      <c r="F11" s="99">
        <f>SUM(F8:F10)</f>
        <v>11916</v>
      </c>
      <c r="G11" s="123">
        <f>E11+F11</f>
        <v>32557</v>
      </c>
      <c r="H11" s="117"/>
    </row>
    <row r="12" spans="1:9" s="101" customFormat="1" ht="90" customHeight="1" x14ac:dyDescent="0.2">
      <c r="A12" s="139" t="s">
        <v>702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I50"/>
  <sheetViews>
    <sheetView zoomScaleNormal="100" zoomScaleSheetLayoutView="115" workbookViewId="0">
      <selection activeCell="E7" sqref="E7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713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714</v>
      </c>
      <c r="C6" s="149" t="s">
        <v>5</v>
      </c>
      <c r="D6" s="147" t="s">
        <v>509</v>
      </c>
      <c r="E6" s="151" t="s">
        <v>715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10970</v>
      </c>
      <c r="C8" s="95">
        <v>1291</v>
      </c>
      <c r="D8" s="95">
        <v>692</v>
      </c>
      <c r="E8" s="96">
        <v>6806</v>
      </c>
      <c r="F8" s="95">
        <v>3952</v>
      </c>
      <c r="G8" s="97">
        <f>E8+F8</f>
        <v>10758</v>
      </c>
      <c r="H8" s="117"/>
    </row>
    <row r="9" spans="1:9" ht="30" customHeight="1" x14ac:dyDescent="0.2">
      <c r="A9" s="94" t="s">
        <v>620</v>
      </c>
      <c r="B9" s="95">
        <v>10901</v>
      </c>
      <c r="C9" s="95">
        <v>312</v>
      </c>
      <c r="D9" s="95">
        <v>957</v>
      </c>
      <c r="E9" s="96">
        <v>6942</v>
      </c>
      <c r="F9" s="95">
        <v>3947</v>
      </c>
      <c r="G9" s="97">
        <f>E9+F9</f>
        <v>10889</v>
      </c>
      <c r="H9" s="117"/>
    </row>
    <row r="10" spans="1:9" ht="30" customHeight="1" thickBot="1" x14ac:dyDescent="0.25">
      <c r="A10" s="94" t="s">
        <v>621</v>
      </c>
      <c r="B10" s="95">
        <v>10686</v>
      </c>
      <c r="C10" s="95">
        <v>305</v>
      </c>
      <c r="D10" s="95">
        <v>1253</v>
      </c>
      <c r="E10" s="96">
        <v>6318</v>
      </c>
      <c r="F10" s="95">
        <v>4308</v>
      </c>
      <c r="G10" s="97">
        <f>E10+F10</f>
        <v>10626</v>
      </c>
      <c r="H10" s="117"/>
    </row>
    <row r="11" spans="1:9" ht="30" customHeight="1" thickBot="1" x14ac:dyDescent="0.25">
      <c r="A11" s="98" t="s">
        <v>15</v>
      </c>
      <c r="B11" s="99">
        <f>SUM(B8:B10)</f>
        <v>32557</v>
      </c>
      <c r="C11" s="99">
        <f>SUM(C8:C10)</f>
        <v>1908</v>
      </c>
      <c r="D11" s="99">
        <f>SUM(D8:D10)</f>
        <v>2902</v>
      </c>
      <c r="E11" s="99">
        <f>SUM(E8:E10)</f>
        <v>20066</v>
      </c>
      <c r="F11" s="99">
        <f>SUM(F8:F10)</f>
        <v>12207</v>
      </c>
      <c r="G11" s="123">
        <f>E11+F11</f>
        <v>32273</v>
      </c>
      <c r="H11" s="117"/>
    </row>
    <row r="12" spans="1:9" s="101" customFormat="1" ht="90" customHeight="1" x14ac:dyDescent="0.2">
      <c r="A12" s="139" t="s">
        <v>702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8"/>
  <sheetViews>
    <sheetView workbookViewId="0">
      <selection activeCell="G19" sqref="G19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17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18</v>
      </c>
      <c r="D6" s="8" t="s">
        <v>5</v>
      </c>
      <c r="E6" s="8" t="s">
        <v>6</v>
      </c>
      <c r="F6" s="14" t="s">
        <v>19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117</v>
      </c>
      <c r="D8" s="15">
        <v>391</v>
      </c>
      <c r="E8" s="1">
        <v>250</v>
      </c>
      <c r="F8" s="3">
        <f>C8+D8-E8</f>
        <v>258</v>
      </c>
    </row>
    <row r="9" spans="2:6" ht="15" x14ac:dyDescent="0.2">
      <c r="B9" s="2" t="s">
        <v>9</v>
      </c>
      <c r="C9" s="1">
        <v>44</v>
      </c>
      <c r="D9" s="15">
        <v>174</v>
      </c>
      <c r="E9" s="1">
        <v>167</v>
      </c>
      <c r="F9" s="3">
        <f t="shared" ref="F9:F14" si="0">C9+D9-E9</f>
        <v>51</v>
      </c>
    </row>
    <row r="10" spans="2:6" ht="15" x14ac:dyDescent="0.2">
      <c r="B10" s="2" t="s">
        <v>10</v>
      </c>
      <c r="C10" s="1">
        <v>66</v>
      </c>
      <c r="D10" s="15">
        <v>189</v>
      </c>
      <c r="E10" s="1">
        <v>227</v>
      </c>
      <c r="F10" s="3">
        <f t="shared" si="0"/>
        <v>28</v>
      </c>
    </row>
    <row r="11" spans="2:6" ht="15" x14ac:dyDescent="0.2">
      <c r="B11" s="2" t="s">
        <v>11</v>
      </c>
      <c r="C11" s="1">
        <v>11</v>
      </c>
      <c r="D11" s="15">
        <v>345</v>
      </c>
      <c r="E11" s="1">
        <v>332</v>
      </c>
      <c r="F11" s="3">
        <f t="shared" si="0"/>
        <v>24</v>
      </c>
    </row>
    <row r="12" spans="2:6" ht="15" x14ac:dyDescent="0.2">
      <c r="B12" s="2" t="s">
        <v>12</v>
      </c>
      <c r="C12" s="1">
        <v>160</v>
      </c>
      <c r="D12" s="15">
        <v>234</v>
      </c>
      <c r="E12" s="1">
        <v>292</v>
      </c>
      <c r="F12" s="3">
        <f t="shared" si="0"/>
        <v>102</v>
      </c>
    </row>
    <row r="13" spans="2:6" ht="15" x14ac:dyDescent="0.2">
      <c r="B13" s="2" t="s">
        <v>13</v>
      </c>
      <c r="C13" s="1">
        <v>40</v>
      </c>
      <c r="D13" s="15">
        <v>282</v>
      </c>
      <c r="E13" s="1">
        <v>239</v>
      </c>
      <c r="F13" s="3">
        <f t="shared" si="0"/>
        <v>83</v>
      </c>
    </row>
    <row r="14" spans="2:6" ht="15" x14ac:dyDescent="0.2">
      <c r="B14" s="2" t="s">
        <v>14</v>
      </c>
      <c r="C14" s="1">
        <v>24</v>
      </c>
      <c r="D14" s="15">
        <v>242</v>
      </c>
      <c r="E14" s="1">
        <v>239</v>
      </c>
      <c r="F14" s="3">
        <f t="shared" si="0"/>
        <v>27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462</v>
      </c>
      <c r="D16" s="8">
        <f>SUM(D8:D14)</f>
        <v>1857</v>
      </c>
      <c r="E16" s="8">
        <f>SUM(E8:E14)</f>
        <v>1746</v>
      </c>
      <c r="F16" s="8">
        <f>SUM(F8:F14)</f>
        <v>573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72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73</v>
      </c>
      <c r="D6" s="8" t="s">
        <v>5</v>
      </c>
      <c r="E6" s="8" t="s">
        <v>6</v>
      </c>
      <c r="F6" s="14" t="s">
        <v>74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147</v>
      </c>
      <c r="D8" s="1">
        <v>278</v>
      </c>
      <c r="E8" s="1">
        <v>0</v>
      </c>
      <c r="F8" s="3">
        <v>425</v>
      </c>
    </row>
    <row r="9" spans="2:6" ht="15" x14ac:dyDescent="0.2">
      <c r="B9" s="2" t="s">
        <v>9</v>
      </c>
      <c r="C9" s="1">
        <v>962</v>
      </c>
      <c r="D9" s="1">
        <v>1</v>
      </c>
      <c r="E9" s="1">
        <v>270</v>
      </c>
      <c r="F9" s="3">
        <v>693</v>
      </c>
    </row>
    <row r="10" spans="2:6" ht="15" x14ac:dyDescent="0.2">
      <c r="B10" s="2" t="s">
        <v>10</v>
      </c>
      <c r="C10" s="1">
        <v>794</v>
      </c>
      <c r="D10" s="1">
        <v>2</v>
      </c>
      <c r="E10" s="1">
        <v>0</v>
      </c>
      <c r="F10" s="3">
        <v>796</v>
      </c>
    </row>
    <row r="11" spans="2:6" ht="15" x14ac:dyDescent="0.2">
      <c r="B11" s="2" t="s">
        <v>11</v>
      </c>
      <c r="C11" s="1">
        <v>161</v>
      </c>
      <c r="D11" s="1">
        <v>0</v>
      </c>
      <c r="E11" s="1">
        <v>0</v>
      </c>
      <c r="F11" s="3">
        <v>161</v>
      </c>
    </row>
    <row r="12" spans="2:6" ht="15" x14ac:dyDescent="0.2">
      <c r="B12" s="2" t="s">
        <v>35</v>
      </c>
      <c r="C12" s="1">
        <v>509</v>
      </c>
      <c r="D12" s="1">
        <v>0</v>
      </c>
      <c r="E12" s="1">
        <v>2</v>
      </c>
      <c r="F12" s="3">
        <v>507</v>
      </c>
    </row>
    <row r="13" spans="2:6" ht="15" x14ac:dyDescent="0.2">
      <c r="B13" s="2" t="s">
        <v>13</v>
      </c>
      <c r="C13" s="1">
        <v>23</v>
      </c>
      <c r="D13" s="1">
        <v>71</v>
      </c>
      <c r="E13" s="1">
        <v>62</v>
      </c>
      <c r="F13" s="3">
        <v>32</v>
      </c>
    </row>
    <row r="14" spans="2:6" ht="15" x14ac:dyDescent="0.2">
      <c r="B14" s="2" t="s">
        <v>14</v>
      </c>
      <c r="C14" s="1">
        <v>297</v>
      </c>
      <c r="D14" s="1">
        <v>0</v>
      </c>
      <c r="E14" s="1">
        <v>0</v>
      </c>
      <c r="F14" s="3">
        <v>297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2893</v>
      </c>
      <c r="D16" s="8">
        <f>SUM(D8:D14)</f>
        <v>352</v>
      </c>
      <c r="E16" s="8">
        <f>SUM(E8:E14)</f>
        <v>334</v>
      </c>
      <c r="F16" s="9">
        <f>SUM(F8:F14)</f>
        <v>2911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I50"/>
  <sheetViews>
    <sheetView topLeftCell="A3" zoomScale="70" zoomScaleNormal="70" zoomScaleSheetLayoutView="115" workbookViewId="0">
      <selection activeCell="F11" sqref="F1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716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717</v>
      </c>
      <c r="C6" s="149" t="s">
        <v>5</v>
      </c>
      <c r="D6" s="147" t="s">
        <v>509</v>
      </c>
      <c r="E6" s="151" t="s">
        <v>718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10758</v>
      </c>
      <c r="C8" s="95">
        <v>319</v>
      </c>
      <c r="D8" s="95">
        <v>1101</v>
      </c>
      <c r="E8" s="96">
        <v>5967</v>
      </c>
      <c r="F8" s="95">
        <v>4062</v>
      </c>
      <c r="G8" s="97">
        <f>E8+F8</f>
        <v>10029</v>
      </c>
      <c r="H8" s="117"/>
    </row>
    <row r="9" spans="1:9" ht="30" customHeight="1" x14ac:dyDescent="0.2">
      <c r="A9" s="94" t="s">
        <v>620</v>
      </c>
      <c r="B9" s="95">
        <v>10889</v>
      </c>
      <c r="C9" s="95">
        <v>468</v>
      </c>
      <c r="D9" s="95">
        <v>752</v>
      </c>
      <c r="E9" s="96">
        <v>6868</v>
      </c>
      <c r="F9" s="95">
        <v>3969</v>
      </c>
      <c r="G9" s="97">
        <f>E9+F9</f>
        <v>10837</v>
      </c>
      <c r="H9" s="117"/>
    </row>
    <row r="10" spans="1:9" ht="30" customHeight="1" thickBot="1" x14ac:dyDescent="0.25">
      <c r="A10" s="94" t="s">
        <v>621</v>
      </c>
      <c r="B10" s="95">
        <v>10626</v>
      </c>
      <c r="C10" s="95">
        <v>497</v>
      </c>
      <c r="D10" s="95">
        <v>984</v>
      </c>
      <c r="E10" s="96">
        <v>5812</v>
      </c>
      <c r="F10" s="95">
        <v>4352</v>
      </c>
      <c r="G10" s="97">
        <f>E10+F10</f>
        <v>10164</v>
      </c>
      <c r="H10" s="117"/>
    </row>
    <row r="11" spans="1:9" ht="30" customHeight="1" thickBot="1" x14ac:dyDescent="0.25">
      <c r="A11" s="98" t="s">
        <v>15</v>
      </c>
      <c r="B11" s="99">
        <f>SUM(B8:B10)</f>
        <v>32273</v>
      </c>
      <c r="C11" s="99">
        <f>SUM(C8:C10)</f>
        <v>1284</v>
      </c>
      <c r="D11" s="99">
        <f>SUM(D8:D10)</f>
        <v>2837</v>
      </c>
      <c r="E11" s="99">
        <f>SUM(E8:E10)</f>
        <v>18647</v>
      </c>
      <c r="F11" s="99">
        <f>SUM(F8:F10)</f>
        <v>12383</v>
      </c>
      <c r="G11" s="123">
        <f>E11+F11</f>
        <v>31030</v>
      </c>
      <c r="H11" s="117"/>
    </row>
    <row r="12" spans="1:9" s="101" customFormat="1" ht="90" customHeight="1" x14ac:dyDescent="0.2">
      <c r="A12" s="139" t="s">
        <v>719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verticalDpi="0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L48"/>
  <sheetViews>
    <sheetView zoomScaleNormal="100" workbookViewId="0">
      <selection activeCell="F7" sqref="F7"/>
    </sheetView>
  </sheetViews>
  <sheetFormatPr defaultColWidth="9.140625" defaultRowHeight="12.75" x14ac:dyDescent="0.2"/>
  <cols>
    <col min="1" max="1" width="20.140625" style="89" customWidth="1"/>
    <col min="2" max="7" width="13.85546875" style="89" customWidth="1"/>
    <col min="8" max="8" width="8" style="89" customWidth="1"/>
    <col min="9" max="16384" width="9.140625" style="89"/>
  </cols>
  <sheetData>
    <row r="1" spans="1:12" ht="29.25" customHeight="1" thickTop="1" x14ac:dyDescent="0.2">
      <c r="A1" s="210" t="s">
        <v>0</v>
      </c>
      <c r="B1" s="210"/>
      <c r="C1" s="210"/>
      <c r="D1" s="210"/>
      <c r="E1" s="210"/>
      <c r="F1" s="210"/>
      <c r="G1" s="210"/>
    </row>
    <row r="2" spans="1:12" ht="23.25" customHeight="1" x14ac:dyDescent="0.2">
      <c r="A2" s="211" t="s">
        <v>1</v>
      </c>
      <c r="B2" s="211"/>
      <c r="C2" s="211"/>
      <c r="D2" s="211"/>
      <c r="E2" s="211"/>
      <c r="F2" s="211"/>
      <c r="G2" s="211"/>
    </row>
    <row r="3" spans="1:12" ht="35.25" customHeight="1" x14ac:dyDescent="0.2">
      <c r="A3" s="212" t="s">
        <v>720</v>
      </c>
      <c r="B3" s="211"/>
      <c r="C3" s="211"/>
      <c r="D3" s="211"/>
      <c r="E3" s="211"/>
      <c r="F3" s="211"/>
      <c r="G3" s="211"/>
    </row>
    <row r="4" spans="1:12" ht="13.9" customHeight="1" thickBot="1" x14ac:dyDescent="0.25">
      <c r="J4" s="90"/>
      <c r="K4" s="90"/>
      <c r="L4" s="90"/>
    </row>
    <row r="5" spans="1:12" s="90" customFormat="1" ht="21" customHeight="1" x14ac:dyDescent="0.2">
      <c r="A5" s="145" t="s">
        <v>3</v>
      </c>
      <c r="B5" s="147" t="s">
        <v>700</v>
      </c>
      <c r="C5" s="149" t="s">
        <v>5</v>
      </c>
      <c r="D5" s="147" t="s">
        <v>495</v>
      </c>
      <c r="E5" s="151" t="s">
        <v>718</v>
      </c>
      <c r="F5" s="152"/>
      <c r="G5" s="153"/>
    </row>
    <row r="6" spans="1:12" s="90" customFormat="1" ht="15" x14ac:dyDescent="0.2">
      <c r="A6" s="146"/>
      <c r="B6" s="148"/>
      <c r="C6" s="148"/>
      <c r="D6" s="150"/>
      <c r="E6" s="92" t="s">
        <v>497</v>
      </c>
      <c r="F6" s="92" t="s">
        <v>498</v>
      </c>
      <c r="G6" s="93" t="s">
        <v>15</v>
      </c>
    </row>
    <row r="7" spans="1:12" s="90" customFormat="1" ht="14.25" customHeight="1" x14ac:dyDescent="0.2">
      <c r="A7" s="92" t="s">
        <v>619</v>
      </c>
      <c r="B7" s="95">
        <f>'JUN21'!B8</f>
        <v>12719</v>
      </c>
      <c r="C7" s="95">
        <f>'JUL21'!C8+'AGO21'!C8+'SET21'!C8+'OUT21'!C8+'NOV21'!C8+'DEZ21'!C8</f>
        <v>6178</v>
      </c>
      <c r="D7" s="95">
        <f>'JUL21'!D8+'AGO21'!D8+'SET21'!D8+'OUT21'!D8+'NOV21'!D8+'DEZ21'!D8</f>
        <v>6023</v>
      </c>
      <c r="E7" s="96">
        <f>'DEZ21'!E8</f>
        <v>5967</v>
      </c>
      <c r="F7" s="96">
        <f>'DEZ21'!F8</f>
        <v>4062</v>
      </c>
      <c r="G7" s="97">
        <f>E7+F7</f>
        <v>10029</v>
      </c>
      <c r="H7" s="117"/>
      <c r="I7" s="117"/>
    </row>
    <row r="8" spans="1:12" s="90" customFormat="1" ht="15" customHeight="1" x14ac:dyDescent="0.2">
      <c r="A8" s="92" t="s">
        <v>620</v>
      </c>
      <c r="B8" s="95">
        <f>'JUN21'!B9</f>
        <v>12581</v>
      </c>
      <c r="C8" s="95">
        <f>'JUL21'!C9+'AGO21'!C9+'SET21'!C9+'OUT21'!C9+'NOV21'!C9+'DEZ21'!C9</f>
        <v>2403</v>
      </c>
      <c r="D8" s="95">
        <f>'JUL21'!D9+'AGO21'!D9+'SET21'!D9+'OUT21'!D9+'NOV21'!D9+'DEZ21'!D9</f>
        <v>6695</v>
      </c>
      <c r="E8" s="96">
        <f>'DEZ21'!E9</f>
        <v>6868</v>
      </c>
      <c r="F8" s="96">
        <f>'DEZ21'!F9</f>
        <v>3969</v>
      </c>
      <c r="G8" s="97">
        <f>E8+F8</f>
        <v>10837</v>
      </c>
      <c r="H8" s="117"/>
      <c r="I8" s="117"/>
    </row>
    <row r="9" spans="1:12" s="90" customFormat="1" ht="15.75" thickBot="1" x14ac:dyDescent="0.25">
      <c r="A9" s="92" t="s">
        <v>621</v>
      </c>
      <c r="B9" s="95">
        <f>'JUN21'!B10</f>
        <v>12676</v>
      </c>
      <c r="C9" s="95">
        <f>'JUL21'!C10+'AGO21'!C10+'SET21'!C10+'OUT21'!C10+'NOV21'!C10+'DEZ21'!C10</f>
        <v>2841</v>
      </c>
      <c r="D9" s="95">
        <f>'JUL21'!D10+'AGO21'!D10+'SET21'!D10+'OUT21'!D10+'NOV21'!D10+'DEZ21'!D10</f>
        <v>7881</v>
      </c>
      <c r="E9" s="96">
        <f>'DEZ21'!E10</f>
        <v>5812</v>
      </c>
      <c r="F9" s="96">
        <f>'DEZ21'!F10</f>
        <v>4352</v>
      </c>
      <c r="G9" s="97">
        <f>E9+F9</f>
        <v>10164</v>
      </c>
      <c r="H9" s="117"/>
      <c r="I9" s="117"/>
    </row>
    <row r="10" spans="1:12" s="90" customFormat="1" ht="23.25" customHeight="1" thickBot="1" x14ac:dyDescent="0.25">
      <c r="A10" s="98" t="s">
        <v>15</v>
      </c>
      <c r="B10" s="99">
        <f t="shared" ref="B10:G10" si="0">SUM(B7:B9)</f>
        <v>37976</v>
      </c>
      <c r="C10" s="99">
        <f t="shared" si="0"/>
        <v>11422</v>
      </c>
      <c r="D10" s="99">
        <f t="shared" si="0"/>
        <v>20599</v>
      </c>
      <c r="E10" s="99">
        <f t="shared" si="0"/>
        <v>18647</v>
      </c>
      <c r="F10" s="99">
        <f t="shared" si="0"/>
        <v>12383</v>
      </c>
      <c r="G10" s="100">
        <f t="shared" si="0"/>
        <v>31030</v>
      </c>
      <c r="H10" s="117"/>
      <c r="K10" s="117"/>
    </row>
    <row r="11" spans="1:12" s="90" customFormat="1" ht="98.25" customHeight="1" x14ac:dyDescent="0.2">
      <c r="A11" s="227" t="s">
        <v>719</v>
      </c>
      <c r="B11" s="228"/>
      <c r="C11" s="228"/>
      <c r="D11" s="228"/>
      <c r="E11" s="228"/>
      <c r="F11" s="228"/>
      <c r="G11" s="228"/>
      <c r="H11" s="89"/>
    </row>
    <row r="12" spans="1:12" ht="18" customHeight="1" x14ac:dyDescent="0.2">
      <c r="A12" s="101" t="s">
        <v>721</v>
      </c>
    </row>
    <row r="36" spans="1:7" ht="35.450000000000003" customHeight="1" x14ac:dyDescent="0.2"/>
    <row r="47" spans="1:7" ht="13.5" thickBot="1" x14ac:dyDescent="0.25">
      <c r="A47" s="116"/>
      <c r="B47" s="116"/>
      <c r="C47" s="116"/>
      <c r="D47" s="116"/>
      <c r="E47" s="116"/>
      <c r="F47" s="116"/>
      <c r="G47" s="116"/>
    </row>
    <row r="48" spans="1:7" ht="13.5" thickTop="1" x14ac:dyDescent="0.2"/>
  </sheetData>
  <mergeCells count="9">
    <mergeCell ref="A11:G11"/>
    <mergeCell ref="A1:G1"/>
    <mergeCell ref="A2:G2"/>
    <mergeCell ref="A3:G3"/>
    <mergeCell ref="A5:A6"/>
    <mergeCell ref="B5:B6"/>
    <mergeCell ref="C5:C6"/>
    <mergeCell ref="D5:D6"/>
    <mergeCell ref="E5:G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I50"/>
  <sheetViews>
    <sheetView topLeftCell="A10" zoomScale="145" zoomScaleNormal="145" zoomScaleSheetLayoutView="115" workbookViewId="0">
      <selection activeCell="C10" sqref="C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722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723</v>
      </c>
      <c r="C6" s="149" t="s">
        <v>5</v>
      </c>
      <c r="D6" s="147" t="s">
        <v>509</v>
      </c>
      <c r="E6" s="151" t="s">
        <v>724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10029</v>
      </c>
      <c r="C8" s="95">
        <v>368</v>
      </c>
      <c r="D8" s="95">
        <v>163</v>
      </c>
      <c r="E8" s="96">
        <v>6241</v>
      </c>
      <c r="F8" s="95">
        <v>4044</v>
      </c>
      <c r="G8" s="97">
        <f>E8+F8</f>
        <v>10285</v>
      </c>
      <c r="H8" s="117"/>
    </row>
    <row r="9" spans="1:9" ht="30" customHeight="1" x14ac:dyDescent="0.2">
      <c r="A9" s="94" t="s">
        <v>620</v>
      </c>
      <c r="B9" s="95">
        <v>10837</v>
      </c>
      <c r="C9" s="95">
        <v>423</v>
      </c>
      <c r="D9" s="95">
        <v>47</v>
      </c>
      <c r="E9" s="96">
        <v>7321</v>
      </c>
      <c r="F9" s="95">
        <v>3967</v>
      </c>
      <c r="G9" s="97">
        <f>E9+F9</f>
        <v>11288</v>
      </c>
      <c r="H9" s="117"/>
    </row>
    <row r="10" spans="1:9" ht="30" customHeight="1" thickBot="1" x14ac:dyDescent="0.25">
      <c r="A10" s="94" t="s">
        <v>621</v>
      </c>
      <c r="B10" s="95">
        <v>10164</v>
      </c>
      <c r="C10" s="95">
        <v>449</v>
      </c>
      <c r="D10" s="95">
        <v>506</v>
      </c>
      <c r="E10" s="96">
        <v>5848</v>
      </c>
      <c r="F10" s="95">
        <v>4376</v>
      </c>
      <c r="G10" s="97">
        <f>E10+F10</f>
        <v>10224</v>
      </c>
      <c r="H10" s="117"/>
    </row>
    <row r="11" spans="1:9" ht="30" customHeight="1" thickBot="1" x14ac:dyDescent="0.25">
      <c r="A11" s="98" t="s">
        <v>15</v>
      </c>
      <c r="B11" s="99">
        <f>SUM(B8:B10)</f>
        <v>31030</v>
      </c>
      <c r="C11" s="99">
        <f>SUM(C8:C10)</f>
        <v>1240</v>
      </c>
      <c r="D11" s="99">
        <f>SUM(D8:D10)</f>
        <v>716</v>
      </c>
      <c r="E11" s="99">
        <f>SUM(E8:E10)</f>
        <v>19410</v>
      </c>
      <c r="F11" s="99">
        <f>SUM(F8:F10)</f>
        <v>12387</v>
      </c>
      <c r="G11" s="123">
        <f>E11+F11</f>
        <v>31797</v>
      </c>
      <c r="H11" s="117"/>
    </row>
    <row r="12" spans="1:9" s="101" customFormat="1" ht="90" customHeight="1" x14ac:dyDescent="0.2">
      <c r="A12" s="139" t="s">
        <v>725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I50"/>
  <sheetViews>
    <sheetView zoomScale="145" zoomScaleNormal="145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726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727</v>
      </c>
      <c r="C6" s="149" t="s">
        <v>5</v>
      </c>
      <c r="D6" s="147" t="s">
        <v>509</v>
      </c>
      <c r="E6" s="151" t="s">
        <v>728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10285</v>
      </c>
      <c r="C8" s="95">
        <v>653</v>
      </c>
      <c r="D8" s="95">
        <v>1135</v>
      </c>
      <c r="E8" s="96">
        <v>5652</v>
      </c>
      <c r="F8" s="95">
        <v>4166</v>
      </c>
      <c r="G8" s="97">
        <f>E8+F8</f>
        <v>9818</v>
      </c>
      <c r="H8" s="117"/>
    </row>
    <row r="9" spans="1:9" ht="30" customHeight="1" x14ac:dyDescent="0.2">
      <c r="A9" s="94" t="s">
        <v>620</v>
      </c>
      <c r="B9" s="95">
        <v>11288</v>
      </c>
      <c r="C9" s="95">
        <v>545</v>
      </c>
      <c r="D9" s="95">
        <v>689</v>
      </c>
      <c r="E9" s="96">
        <v>6967</v>
      </c>
      <c r="F9" s="95">
        <v>4155</v>
      </c>
      <c r="G9" s="97">
        <f>E9+F9</f>
        <v>11122</v>
      </c>
      <c r="H9" s="117"/>
    </row>
    <row r="10" spans="1:9" ht="30" customHeight="1" thickBot="1" x14ac:dyDescent="0.25">
      <c r="A10" s="94" t="s">
        <v>621</v>
      </c>
      <c r="B10" s="95">
        <v>10224</v>
      </c>
      <c r="C10" s="95">
        <v>675</v>
      </c>
      <c r="D10" s="95">
        <v>1044</v>
      </c>
      <c r="E10" s="96">
        <v>5613</v>
      </c>
      <c r="F10" s="95">
        <v>4386</v>
      </c>
      <c r="G10" s="97">
        <f>E10+F10</f>
        <v>9999</v>
      </c>
      <c r="H10" s="117"/>
    </row>
    <row r="11" spans="1:9" ht="30" customHeight="1" thickBot="1" x14ac:dyDescent="0.25">
      <c r="A11" s="98" t="s">
        <v>15</v>
      </c>
      <c r="B11" s="99">
        <f>SUM(B8:B10)</f>
        <v>31797</v>
      </c>
      <c r="C11" s="99">
        <f>SUM(C8:C10)</f>
        <v>1873</v>
      </c>
      <c r="D11" s="99">
        <f>SUM(D8:D10)</f>
        <v>2868</v>
      </c>
      <c r="E11" s="99">
        <f>SUM(E8:E10)</f>
        <v>18232</v>
      </c>
      <c r="F11" s="99">
        <f>SUM(F8:F10)</f>
        <v>12707</v>
      </c>
      <c r="G11" s="123">
        <f>E11+F11</f>
        <v>30939</v>
      </c>
      <c r="H11" s="117"/>
    </row>
    <row r="12" spans="1:9" s="101" customFormat="1" ht="90" customHeight="1" x14ac:dyDescent="0.2">
      <c r="A12" s="139" t="s">
        <v>729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I50"/>
  <sheetViews>
    <sheetView topLeftCell="A4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730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731</v>
      </c>
      <c r="C6" s="149" t="s">
        <v>5</v>
      </c>
      <c r="D6" s="147" t="s">
        <v>509</v>
      </c>
      <c r="E6" s="151" t="s">
        <v>732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9818</v>
      </c>
      <c r="C8" s="95">
        <v>853</v>
      </c>
      <c r="D8" s="95">
        <v>1168</v>
      </c>
      <c r="E8" s="96">
        <v>5435</v>
      </c>
      <c r="F8" s="95">
        <v>4256</v>
      </c>
      <c r="G8" s="97">
        <f>E8+F8</f>
        <v>9691</v>
      </c>
      <c r="H8" s="117"/>
    </row>
    <row r="9" spans="1:9" ht="30" customHeight="1" x14ac:dyDescent="0.2">
      <c r="A9" s="94" t="s">
        <v>620</v>
      </c>
      <c r="B9" s="95">
        <v>11122</v>
      </c>
      <c r="C9" s="95">
        <v>649</v>
      </c>
      <c r="D9" s="95">
        <v>1313</v>
      </c>
      <c r="E9" s="96">
        <v>6305</v>
      </c>
      <c r="F9" s="95">
        <v>4236</v>
      </c>
      <c r="G9" s="97">
        <f>E9+F9</f>
        <v>10541</v>
      </c>
      <c r="H9" s="117"/>
    </row>
    <row r="10" spans="1:9" ht="30" customHeight="1" thickBot="1" x14ac:dyDescent="0.25">
      <c r="A10" s="94" t="s">
        <v>621</v>
      </c>
      <c r="B10" s="95">
        <v>9999</v>
      </c>
      <c r="C10" s="95">
        <v>846</v>
      </c>
      <c r="D10" s="95">
        <v>1160</v>
      </c>
      <c r="E10" s="96">
        <v>5295</v>
      </c>
      <c r="F10" s="95">
        <v>4580</v>
      </c>
      <c r="G10" s="97">
        <f>E10+F10</f>
        <v>9875</v>
      </c>
      <c r="H10" s="117"/>
    </row>
    <row r="11" spans="1:9" ht="30" customHeight="1" thickBot="1" x14ac:dyDescent="0.25">
      <c r="A11" s="98" t="s">
        <v>15</v>
      </c>
      <c r="B11" s="99">
        <f>SUM(B8:B10)</f>
        <v>30939</v>
      </c>
      <c r="C11" s="99">
        <f>SUM(C8:C10)</f>
        <v>2348</v>
      </c>
      <c r="D11" s="99">
        <f>SUM(D8:D10)</f>
        <v>3641</v>
      </c>
      <c r="E11" s="99">
        <f>SUM(E8:E10)</f>
        <v>17035</v>
      </c>
      <c r="F11" s="99">
        <f>SUM(F8:F10)</f>
        <v>13072</v>
      </c>
      <c r="G11" s="123">
        <f>E11+F11</f>
        <v>30107</v>
      </c>
      <c r="H11" s="117"/>
    </row>
    <row r="12" spans="1:9" s="101" customFormat="1" ht="90" customHeight="1" x14ac:dyDescent="0.2">
      <c r="A12" s="139" t="s">
        <v>729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I50"/>
  <sheetViews>
    <sheetView zoomScale="130" zoomScaleNormal="130" zoomScaleSheetLayoutView="115" workbookViewId="0">
      <selection activeCell="H11" sqref="H1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733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734</v>
      </c>
      <c r="C6" s="149" t="s">
        <v>5</v>
      </c>
      <c r="D6" s="147" t="s">
        <v>509</v>
      </c>
      <c r="E6" s="151" t="s">
        <v>735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9691</v>
      </c>
      <c r="C8" s="95">
        <v>648</v>
      </c>
      <c r="D8" s="95">
        <v>1090</v>
      </c>
      <c r="E8" s="96">
        <v>5255</v>
      </c>
      <c r="F8" s="95">
        <v>4133</v>
      </c>
      <c r="G8" s="97">
        <f>E8+F8</f>
        <v>9388</v>
      </c>
      <c r="H8" s="117"/>
    </row>
    <row r="9" spans="1:9" ht="30" customHeight="1" x14ac:dyDescent="0.2">
      <c r="A9" s="94" t="s">
        <v>620</v>
      </c>
      <c r="B9" s="95">
        <v>10541</v>
      </c>
      <c r="C9" s="95">
        <v>531</v>
      </c>
      <c r="D9" s="95">
        <v>852</v>
      </c>
      <c r="E9" s="96">
        <v>6375</v>
      </c>
      <c r="F9" s="95">
        <v>4053</v>
      </c>
      <c r="G9" s="97">
        <f>E9+F9</f>
        <v>10428</v>
      </c>
      <c r="H9" s="117"/>
    </row>
    <row r="10" spans="1:9" ht="30" customHeight="1" thickBot="1" x14ac:dyDescent="0.25">
      <c r="A10" s="94" t="s">
        <v>621</v>
      </c>
      <c r="B10" s="95">
        <v>9875</v>
      </c>
      <c r="C10" s="95">
        <v>649</v>
      </c>
      <c r="D10" s="95">
        <v>1213</v>
      </c>
      <c r="E10" s="96">
        <v>5546</v>
      </c>
      <c r="F10" s="95">
        <v>4522</v>
      </c>
      <c r="G10" s="97">
        <f>E10+F10</f>
        <v>10068</v>
      </c>
      <c r="H10" s="117"/>
    </row>
    <row r="11" spans="1:9" ht="30" customHeight="1" thickBot="1" x14ac:dyDescent="0.25">
      <c r="A11" s="98" t="s">
        <v>15</v>
      </c>
      <c r="B11" s="99">
        <f>SUM(B8:B10)</f>
        <v>30107</v>
      </c>
      <c r="C11" s="99">
        <f>SUM(C8:C10)</f>
        <v>1828</v>
      </c>
      <c r="D11" s="99">
        <f>SUM(D8:D10)</f>
        <v>3155</v>
      </c>
      <c r="E11" s="99">
        <f>SUM(E8:E10)</f>
        <v>17176</v>
      </c>
      <c r="F11" s="99">
        <f>SUM(F8:F10)</f>
        <v>12708</v>
      </c>
      <c r="G11" s="123">
        <f>E11+F11</f>
        <v>29884</v>
      </c>
      <c r="H11" s="117"/>
    </row>
    <row r="12" spans="1:9" s="101" customFormat="1" ht="90" customHeight="1" x14ac:dyDescent="0.2">
      <c r="A12" s="139" t="s">
        <v>729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I50"/>
  <sheetViews>
    <sheetView zoomScale="130" zoomScaleNormal="130" zoomScaleSheetLayoutView="115" workbookViewId="0">
      <selection activeCell="B8" sqref="B8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736</v>
      </c>
      <c r="B4" s="143"/>
      <c r="C4" s="143"/>
      <c r="D4" s="143"/>
      <c r="E4" s="143"/>
      <c r="F4" s="143"/>
      <c r="G4" s="143"/>
    </row>
    <row r="5" spans="1:9" s="89" customFormat="1" ht="47.25" customHeight="1" x14ac:dyDescent="0.2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737</v>
      </c>
      <c r="C6" s="149" t="s">
        <v>5</v>
      </c>
      <c r="D6" s="147" t="s">
        <v>509</v>
      </c>
      <c r="E6" s="151" t="s">
        <v>738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9388</v>
      </c>
      <c r="C8" s="95">
        <v>929</v>
      </c>
      <c r="D8" s="95">
        <v>1277</v>
      </c>
      <c r="E8" s="96">
        <v>5133</v>
      </c>
      <c r="F8" s="95">
        <v>4078</v>
      </c>
      <c r="G8" s="97">
        <f>E8+F8</f>
        <v>9211</v>
      </c>
      <c r="H8" s="117"/>
    </row>
    <row r="9" spans="1:9" ht="30" customHeight="1" x14ac:dyDescent="0.2">
      <c r="A9" s="94" t="s">
        <v>620</v>
      </c>
      <c r="B9" s="95">
        <v>10428</v>
      </c>
      <c r="C9" s="95">
        <v>651</v>
      </c>
      <c r="D9" s="95">
        <v>1361</v>
      </c>
      <c r="E9" s="96">
        <v>6584</v>
      </c>
      <c r="F9" s="95">
        <v>3951</v>
      </c>
      <c r="G9" s="97">
        <f>E9+F9</f>
        <v>10535</v>
      </c>
      <c r="H9" s="117"/>
    </row>
    <row r="10" spans="1:9" ht="30" customHeight="1" x14ac:dyDescent="0.2">
      <c r="A10" s="94" t="s">
        <v>621</v>
      </c>
      <c r="B10" s="95">
        <v>10068</v>
      </c>
      <c r="C10" s="95">
        <v>861</v>
      </c>
      <c r="D10" s="95">
        <v>1178</v>
      </c>
      <c r="E10" s="96">
        <v>5909</v>
      </c>
      <c r="F10" s="95">
        <v>4233</v>
      </c>
      <c r="G10" s="97">
        <f>E10+F10</f>
        <v>10142</v>
      </c>
      <c r="H10" s="117"/>
    </row>
    <row r="11" spans="1:9" ht="30" customHeight="1" x14ac:dyDescent="0.2">
      <c r="A11" s="98" t="s">
        <v>15</v>
      </c>
      <c r="B11" s="99">
        <f>SUM(B8:B10)</f>
        <v>29884</v>
      </c>
      <c r="C11" s="99">
        <f>SUM(C8:C10)</f>
        <v>2441</v>
      </c>
      <c r="D11" s="99">
        <f>SUM(D8:D10)</f>
        <v>3816</v>
      </c>
      <c r="E11" s="99">
        <f>SUM(E8:E10)</f>
        <v>17626</v>
      </c>
      <c r="F11" s="99">
        <f>SUM(F8:F10)</f>
        <v>12262</v>
      </c>
      <c r="G11" s="123">
        <f>E11+F11</f>
        <v>29888</v>
      </c>
      <c r="H11" s="117"/>
    </row>
    <row r="12" spans="1:9" s="101" customFormat="1" ht="90" customHeight="1" x14ac:dyDescent="0.2">
      <c r="A12" s="139" t="s">
        <v>729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x14ac:dyDescent="0.2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I50"/>
  <sheetViews>
    <sheetView topLeftCell="A4" zoomScale="130" zoomScaleNormal="130" zoomScaleSheetLayoutView="115" workbookViewId="0">
      <selection activeCell="G8" sqref="G8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739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740</v>
      </c>
      <c r="C6" s="149" t="s">
        <v>5</v>
      </c>
      <c r="D6" s="147" t="s">
        <v>509</v>
      </c>
      <c r="E6" s="151" t="s">
        <v>741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9211</v>
      </c>
      <c r="C8" s="95">
        <v>630</v>
      </c>
      <c r="D8" s="95">
        <v>1213</v>
      </c>
      <c r="E8" s="96">
        <v>4964</v>
      </c>
      <c r="F8" s="95">
        <v>4089</v>
      </c>
      <c r="G8" s="97">
        <f>E8+F8</f>
        <v>9053</v>
      </c>
      <c r="H8" s="117"/>
    </row>
    <row r="9" spans="1:9" ht="30" customHeight="1" x14ac:dyDescent="0.2">
      <c r="A9" s="94" t="s">
        <v>620</v>
      </c>
      <c r="B9" s="95">
        <v>10535</v>
      </c>
      <c r="C9" s="95">
        <v>657</v>
      </c>
      <c r="D9" s="95">
        <v>824</v>
      </c>
      <c r="E9" s="96">
        <v>5863</v>
      </c>
      <c r="F9" s="95">
        <v>4048</v>
      </c>
      <c r="G9" s="97">
        <f>E9+F9</f>
        <v>9911</v>
      </c>
      <c r="H9" s="117"/>
    </row>
    <row r="10" spans="1:9" ht="30" customHeight="1" thickBot="1" x14ac:dyDescent="0.25">
      <c r="A10" s="94" t="s">
        <v>621</v>
      </c>
      <c r="B10" s="95">
        <v>10142</v>
      </c>
      <c r="C10" s="95">
        <v>819</v>
      </c>
      <c r="D10" s="95">
        <v>1200</v>
      </c>
      <c r="E10" s="96">
        <v>5679</v>
      </c>
      <c r="F10" s="95">
        <v>4250</v>
      </c>
      <c r="G10" s="97">
        <f>E10+F10</f>
        <v>9929</v>
      </c>
      <c r="H10" s="117"/>
    </row>
    <row r="11" spans="1:9" ht="30" customHeight="1" thickBot="1" x14ac:dyDescent="0.25">
      <c r="A11" s="98" t="s">
        <v>15</v>
      </c>
      <c r="B11" s="99">
        <f>SUM(B8:B10)</f>
        <v>29888</v>
      </c>
      <c r="C11" s="99">
        <f>SUM(C8:C10)</f>
        <v>2106</v>
      </c>
      <c r="D11" s="99">
        <f>SUM(D8:D10)</f>
        <v>3237</v>
      </c>
      <c r="E11" s="99">
        <f>SUM(E8:E10)</f>
        <v>16506</v>
      </c>
      <c r="F11" s="99">
        <f>SUM(F8:F10)</f>
        <v>12387</v>
      </c>
      <c r="G11" s="123">
        <f>E11+F11</f>
        <v>28893</v>
      </c>
      <c r="H11" s="117"/>
    </row>
    <row r="12" spans="1:9" s="101" customFormat="1" ht="90" customHeight="1" x14ac:dyDescent="0.2">
      <c r="A12" s="139" t="s">
        <v>729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I50"/>
  <sheetViews>
    <sheetView zoomScale="130" zoomScaleNormal="130" zoomScaleSheetLayoutView="115" workbookViewId="0">
      <selection activeCell="D10" sqref="D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742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723</v>
      </c>
      <c r="C6" s="149" t="s">
        <v>5</v>
      </c>
      <c r="D6" s="147" t="s">
        <v>509</v>
      </c>
      <c r="E6" s="151" t="s">
        <v>741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10029</v>
      </c>
      <c r="C8" s="95">
        <f>'JAN22'!C8+'FEV22'!C8+'MAR22'!C8+'ABR22'!C8+'MAI22'!C8+'JUN22'!C8</f>
        <v>4081</v>
      </c>
      <c r="D8" s="95">
        <f>'JAN22'!D8+'FEV22'!D8+'MAR22'!D8+'ABR22'!D8+'MAI22'!D8+'JUN22'!D8</f>
        <v>6046</v>
      </c>
      <c r="E8" s="96">
        <f>'JUN22'!E8</f>
        <v>4964</v>
      </c>
      <c r="F8" s="96">
        <f>'JUN22'!F8</f>
        <v>4089</v>
      </c>
      <c r="G8" s="97">
        <f>E8+F8</f>
        <v>9053</v>
      </c>
      <c r="H8" s="117"/>
    </row>
    <row r="9" spans="1:9" ht="30" customHeight="1" x14ac:dyDescent="0.2">
      <c r="A9" s="94" t="s">
        <v>620</v>
      </c>
      <c r="B9" s="95">
        <v>10837</v>
      </c>
      <c r="C9" s="95">
        <f>'JAN22'!C9+'FEV22'!C9+'MAR22'!C9+'ABR22'!C9+'MAI22'!C9+'JUN22'!C9</f>
        <v>3456</v>
      </c>
      <c r="D9" s="95">
        <f>'JAN22'!D9+'FEV22'!D9+'MAR22'!D9+'ABR22'!D9+'MAI22'!D9+'JUN22'!D9</f>
        <v>5086</v>
      </c>
      <c r="E9" s="96">
        <f>'JUN22'!E9</f>
        <v>5863</v>
      </c>
      <c r="F9" s="96">
        <f>'JUN22'!F9</f>
        <v>4048</v>
      </c>
      <c r="G9" s="97">
        <f>E9+F9</f>
        <v>9911</v>
      </c>
      <c r="H9" s="117"/>
    </row>
    <row r="10" spans="1:9" ht="30" customHeight="1" thickBot="1" x14ac:dyDescent="0.25">
      <c r="A10" s="94" t="s">
        <v>621</v>
      </c>
      <c r="B10" s="95">
        <v>10164</v>
      </c>
      <c r="C10" s="95">
        <f>'JAN22'!C10+'FEV22'!C10+'MAR22'!C10+'ABR22'!C10+'MAI22'!C10+'JUN22'!C10</f>
        <v>4299</v>
      </c>
      <c r="D10" s="95">
        <f>'JAN22'!D10+'FEV22'!D10+'MAR22'!D10+'ABR22'!D10+'MAI22'!D10+'JUN22'!D10</f>
        <v>6301</v>
      </c>
      <c r="E10" s="96">
        <f>'JUN22'!E10</f>
        <v>5679</v>
      </c>
      <c r="F10" s="96">
        <f>'JUN22'!F10</f>
        <v>4250</v>
      </c>
      <c r="G10" s="97">
        <f>E10+F10</f>
        <v>9929</v>
      </c>
      <c r="H10" s="117"/>
    </row>
    <row r="11" spans="1:9" ht="30" customHeight="1" thickBot="1" x14ac:dyDescent="0.25">
      <c r="A11" s="98" t="s">
        <v>15</v>
      </c>
      <c r="B11" s="99">
        <f>SUM(B8:B10)</f>
        <v>31030</v>
      </c>
      <c r="C11" s="99">
        <f>SUM(C8:C10)</f>
        <v>11836</v>
      </c>
      <c r="D11" s="99">
        <f>SUM(D8:D10)</f>
        <v>17433</v>
      </c>
      <c r="E11" s="99">
        <f>SUM(E8:E10)</f>
        <v>16506</v>
      </c>
      <c r="F11" s="99">
        <f>SUM(F8:F10)</f>
        <v>12387</v>
      </c>
      <c r="G11" s="123">
        <f>E11+F11</f>
        <v>28893</v>
      </c>
      <c r="H11" s="117"/>
    </row>
    <row r="12" spans="1:9" s="101" customFormat="1" ht="90" customHeight="1" x14ac:dyDescent="0.2">
      <c r="A12" s="139" t="s">
        <v>729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98D47-6182-44EC-9433-81BCF64FBAE4}">
  <dimension ref="A1:I50"/>
  <sheetViews>
    <sheetView zoomScale="130" zoomScaleNormal="130" zoomScaleSheetLayoutView="115" workbookViewId="0">
      <selection activeCell="D8" sqref="D8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743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744</v>
      </c>
      <c r="C6" s="149" t="s">
        <v>5</v>
      </c>
      <c r="D6" s="147" t="s">
        <v>509</v>
      </c>
      <c r="E6" s="151" t="s">
        <v>745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9053</v>
      </c>
      <c r="C8" s="95">
        <v>817</v>
      </c>
      <c r="D8" s="95">
        <v>1039</v>
      </c>
      <c r="E8" s="96">
        <v>4994</v>
      </c>
      <c r="F8" s="95">
        <v>4105</v>
      </c>
      <c r="G8" s="97">
        <f>E8+F8</f>
        <v>9099</v>
      </c>
      <c r="H8" s="117"/>
    </row>
    <row r="9" spans="1:9" ht="30" customHeight="1" x14ac:dyDescent="0.2">
      <c r="A9" s="94" t="s">
        <v>620</v>
      </c>
      <c r="B9" s="95">
        <v>9911</v>
      </c>
      <c r="C9" s="95">
        <v>537</v>
      </c>
      <c r="D9" s="95">
        <v>838</v>
      </c>
      <c r="E9" s="96">
        <v>5768</v>
      </c>
      <c r="F9" s="95">
        <v>4074</v>
      </c>
      <c r="G9" s="97">
        <f>E9+F9</f>
        <v>9842</v>
      </c>
      <c r="H9" s="117"/>
    </row>
    <row r="10" spans="1:9" ht="30" customHeight="1" thickBot="1" x14ac:dyDescent="0.25">
      <c r="A10" s="94" t="s">
        <v>621</v>
      </c>
      <c r="B10" s="95">
        <v>9929</v>
      </c>
      <c r="C10" s="95">
        <v>847</v>
      </c>
      <c r="D10" s="95">
        <v>1196</v>
      </c>
      <c r="E10" s="96">
        <v>5187</v>
      </c>
      <c r="F10" s="95">
        <v>4285</v>
      </c>
      <c r="G10" s="97">
        <f>E10+F10</f>
        <v>9472</v>
      </c>
      <c r="H10" s="117"/>
    </row>
    <row r="11" spans="1:9" ht="30" customHeight="1" thickBot="1" x14ac:dyDescent="0.25">
      <c r="A11" s="98" t="s">
        <v>15</v>
      </c>
      <c r="B11" s="99">
        <f>SUM(B8:B10)</f>
        <v>28893</v>
      </c>
      <c r="C11" s="99">
        <f>SUM(C8:C10)</f>
        <v>2201</v>
      </c>
      <c r="D11" s="99">
        <f>SUM(D8:D10)</f>
        <v>3073</v>
      </c>
      <c r="E11" s="99">
        <f>SUM(E8:E10)</f>
        <v>15949</v>
      </c>
      <c r="F11" s="99">
        <f>SUM(F8:F10)</f>
        <v>12464</v>
      </c>
      <c r="G11" s="123">
        <f>E11+F11</f>
        <v>28413</v>
      </c>
      <c r="H11" s="117"/>
    </row>
    <row r="12" spans="1:9" s="101" customFormat="1" ht="90" customHeight="1" x14ac:dyDescent="0.2">
      <c r="A12" s="139" t="s">
        <v>729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75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76</v>
      </c>
      <c r="D6" s="8" t="s">
        <v>5</v>
      </c>
      <c r="E6" s="8" t="s">
        <v>6</v>
      </c>
      <c r="F6" s="14" t="s">
        <v>77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425</v>
      </c>
      <c r="D8" s="1">
        <v>119</v>
      </c>
      <c r="E8" s="1">
        <v>196</v>
      </c>
      <c r="F8" s="3">
        <v>348</v>
      </c>
    </row>
    <row r="9" spans="2:6" ht="15" x14ac:dyDescent="0.2">
      <c r="B9" s="2" t="s">
        <v>9</v>
      </c>
      <c r="C9" s="1">
        <v>693</v>
      </c>
      <c r="D9" s="1">
        <v>0</v>
      </c>
      <c r="E9" s="1">
        <v>20</v>
      </c>
      <c r="F9" s="3">
        <v>673</v>
      </c>
    </row>
    <row r="10" spans="2:6" ht="15" x14ac:dyDescent="0.2">
      <c r="B10" s="2" t="s">
        <v>10</v>
      </c>
      <c r="C10" s="1">
        <v>796</v>
      </c>
      <c r="D10" s="1">
        <v>93</v>
      </c>
      <c r="E10" s="1">
        <v>3</v>
      </c>
      <c r="F10" s="3">
        <v>886</v>
      </c>
    </row>
    <row r="11" spans="2:6" ht="15" x14ac:dyDescent="0.2">
      <c r="B11" s="2" t="s">
        <v>11</v>
      </c>
      <c r="C11" s="1">
        <v>161</v>
      </c>
      <c r="D11" s="1">
        <v>143</v>
      </c>
      <c r="E11" s="1">
        <v>26</v>
      </c>
      <c r="F11" s="3">
        <v>278</v>
      </c>
    </row>
    <row r="12" spans="2:6" ht="15" x14ac:dyDescent="0.2">
      <c r="B12" s="2" t="s">
        <v>35</v>
      </c>
      <c r="C12" s="1">
        <v>507</v>
      </c>
      <c r="D12" s="1">
        <v>127</v>
      </c>
      <c r="E12" s="1">
        <v>70</v>
      </c>
      <c r="F12" s="3">
        <v>564</v>
      </c>
    </row>
    <row r="13" spans="2:6" ht="15" x14ac:dyDescent="0.2">
      <c r="B13" s="2" t="s">
        <v>13</v>
      </c>
      <c r="C13" s="1">
        <v>32</v>
      </c>
      <c r="D13" s="1">
        <v>62</v>
      </c>
      <c r="E13" s="1">
        <v>52</v>
      </c>
      <c r="F13" s="3">
        <v>42</v>
      </c>
    </row>
    <row r="14" spans="2:6" ht="15" x14ac:dyDescent="0.2">
      <c r="B14" s="2" t="s">
        <v>14</v>
      </c>
      <c r="C14" s="1">
        <v>297</v>
      </c>
      <c r="D14" s="1">
        <v>94</v>
      </c>
      <c r="E14" s="1">
        <v>29</v>
      </c>
      <c r="F14" s="3">
        <v>362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2911</v>
      </c>
      <c r="D16" s="8">
        <f>SUM(D8:D14)</f>
        <v>638</v>
      </c>
      <c r="E16" s="8">
        <f>SUM(E8:E14)</f>
        <v>396</v>
      </c>
      <c r="F16" s="9">
        <f>SUM(F8:F14)</f>
        <v>3153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E9DE-CEF0-4687-B0F7-0BA27D1CFF71}">
  <dimension ref="A1:I50"/>
  <sheetViews>
    <sheetView topLeftCell="A8" zoomScale="130" zoomScaleNormal="130" zoomScaleSheetLayoutView="115" workbookViewId="0">
      <selection sqref="A1:G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746</v>
      </c>
      <c r="B4" s="143"/>
      <c r="C4" s="143"/>
      <c r="D4" s="143"/>
      <c r="E4" s="143"/>
      <c r="F4" s="143"/>
      <c r="G4" s="143"/>
    </row>
    <row r="5" spans="1:9" s="89" customFormat="1" ht="47.25" customHeight="1" x14ac:dyDescent="0.2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747</v>
      </c>
      <c r="C6" s="149" t="s">
        <v>5</v>
      </c>
      <c r="D6" s="147" t="s">
        <v>509</v>
      </c>
      <c r="E6" s="151" t="s">
        <v>748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9099</v>
      </c>
      <c r="C8" s="95">
        <v>961</v>
      </c>
      <c r="D8" s="95">
        <v>1278</v>
      </c>
      <c r="E8" s="96">
        <v>4728</v>
      </c>
      <c r="F8" s="95">
        <v>4115</v>
      </c>
      <c r="G8" s="97">
        <f>E8+F8</f>
        <v>8843</v>
      </c>
      <c r="H8" s="117"/>
    </row>
    <row r="9" spans="1:9" ht="30" customHeight="1" x14ac:dyDescent="0.2">
      <c r="A9" s="94" t="s">
        <v>620</v>
      </c>
      <c r="B9" s="95">
        <v>9842</v>
      </c>
      <c r="C9" s="95">
        <v>695</v>
      </c>
      <c r="D9" s="95">
        <v>1400</v>
      </c>
      <c r="E9" s="96">
        <v>5274</v>
      </c>
      <c r="F9" s="95">
        <v>4104</v>
      </c>
      <c r="G9" s="97">
        <f>E9+F9</f>
        <v>9378</v>
      </c>
      <c r="H9" s="117"/>
    </row>
    <row r="10" spans="1:9" ht="30" customHeight="1" x14ac:dyDescent="0.2">
      <c r="A10" s="94" t="s">
        <v>621</v>
      </c>
      <c r="B10" s="95">
        <v>9472</v>
      </c>
      <c r="C10" s="95">
        <v>908</v>
      </c>
      <c r="D10" s="95">
        <v>1220</v>
      </c>
      <c r="E10" s="96">
        <v>5138</v>
      </c>
      <c r="F10" s="95">
        <v>4301</v>
      </c>
      <c r="G10" s="97">
        <f>E10+F10</f>
        <v>9439</v>
      </c>
      <c r="H10" s="117"/>
    </row>
    <row r="11" spans="1:9" ht="30" customHeight="1" x14ac:dyDescent="0.2">
      <c r="A11" s="98" t="s">
        <v>15</v>
      </c>
      <c r="B11" s="99">
        <f>SUM(B8:B10)</f>
        <v>28413</v>
      </c>
      <c r="C11" s="99">
        <f>SUM(C8:C10)</f>
        <v>2564</v>
      </c>
      <c r="D11" s="99">
        <f>SUM(D8:D10)</f>
        <v>3898</v>
      </c>
      <c r="E11" s="99">
        <f>SUM(E8:E10)</f>
        <v>15140</v>
      </c>
      <c r="F11" s="99">
        <f>SUM(F8:F10)</f>
        <v>12520</v>
      </c>
      <c r="G11" s="123">
        <f>E11+F11</f>
        <v>27660</v>
      </c>
      <c r="H11" s="117"/>
    </row>
    <row r="12" spans="1:9" s="101" customFormat="1" ht="90" customHeight="1" x14ac:dyDescent="0.2">
      <c r="A12" s="139" t="s">
        <v>749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x14ac:dyDescent="0.2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6FBE-1A6C-42D0-B8E5-3B2BF9D30CA4}">
  <dimension ref="A1:I50"/>
  <sheetViews>
    <sheetView topLeftCell="A8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750</v>
      </c>
      <c r="B4" s="143"/>
      <c r="C4" s="143"/>
      <c r="D4" s="143"/>
      <c r="E4" s="143"/>
      <c r="F4" s="143"/>
      <c r="G4" s="143"/>
    </row>
    <row r="5" spans="1:9" s="89" customFormat="1" ht="47.25" customHeight="1" x14ac:dyDescent="0.2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751</v>
      </c>
      <c r="C6" s="149" t="s">
        <v>5</v>
      </c>
      <c r="D6" s="147" t="s">
        <v>509</v>
      </c>
      <c r="E6" s="151" t="s">
        <v>752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8843</v>
      </c>
      <c r="C8" s="95">
        <v>800</v>
      </c>
      <c r="D8" s="95">
        <v>1298</v>
      </c>
      <c r="E8" s="96">
        <v>4579</v>
      </c>
      <c r="F8" s="95">
        <v>4098</v>
      </c>
      <c r="G8" s="97">
        <f>E8+F8</f>
        <v>8677</v>
      </c>
      <c r="H8" s="117"/>
    </row>
    <row r="9" spans="1:9" ht="30" customHeight="1" x14ac:dyDescent="0.2">
      <c r="A9" s="94" t="s">
        <v>620</v>
      </c>
      <c r="B9" s="95">
        <v>9378</v>
      </c>
      <c r="C9" s="95">
        <v>623</v>
      </c>
      <c r="D9" s="95">
        <v>1120</v>
      </c>
      <c r="E9" s="96">
        <v>4722</v>
      </c>
      <c r="F9" s="95">
        <v>4147</v>
      </c>
      <c r="G9" s="97">
        <f>E9+F9</f>
        <v>8869</v>
      </c>
      <c r="H9" s="117"/>
    </row>
    <row r="10" spans="1:9" ht="30" customHeight="1" x14ac:dyDescent="0.2">
      <c r="A10" s="94" t="s">
        <v>621</v>
      </c>
      <c r="B10" s="95">
        <v>9439</v>
      </c>
      <c r="C10" s="95">
        <v>814</v>
      </c>
      <c r="D10" s="95">
        <v>1227</v>
      </c>
      <c r="E10" s="96">
        <v>5132</v>
      </c>
      <c r="F10" s="95">
        <v>4357</v>
      </c>
      <c r="G10" s="97">
        <f>E10+F10</f>
        <v>9489</v>
      </c>
      <c r="H10" s="117"/>
    </row>
    <row r="11" spans="1:9" ht="30" customHeight="1" x14ac:dyDescent="0.2">
      <c r="A11" s="98" t="s">
        <v>15</v>
      </c>
      <c r="B11" s="99">
        <f>SUM(B8:B10)</f>
        <v>27660</v>
      </c>
      <c r="C11" s="99">
        <f>SUM(C8:C10)</f>
        <v>2237</v>
      </c>
      <c r="D11" s="99">
        <f>SUM(D8:D10)</f>
        <v>3645</v>
      </c>
      <c r="E11" s="99">
        <f>SUM(E8:E10)</f>
        <v>14433</v>
      </c>
      <c r="F11" s="99">
        <f>SUM(F8:F10)</f>
        <v>12602</v>
      </c>
      <c r="G11" s="123">
        <f>E11+F11</f>
        <v>27035</v>
      </c>
      <c r="H11" s="117"/>
    </row>
    <row r="12" spans="1:9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x14ac:dyDescent="0.2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CE1A-EF68-4E1C-AE67-411F4767A649}">
  <dimension ref="A1:I50"/>
  <sheetViews>
    <sheetView topLeftCell="A9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754</v>
      </c>
      <c r="B4" s="143"/>
      <c r="C4" s="143"/>
      <c r="D4" s="143"/>
      <c r="E4" s="143"/>
      <c r="F4" s="143"/>
      <c r="G4" s="143"/>
    </row>
    <row r="5" spans="1:9" s="89" customFormat="1" ht="47.25" customHeight="1" x14ac:dyDescent="0.2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755</v>
      </c>
      <c r="C6" s="149" t="s">
        <v>5</v>
      </c>
      <c r="D6" s="147" t="s">
        <v>509</v>
      </c>
      <c r="E6" s="151" t="s">
        <v>756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f>'SET22'!G8</f>
        <v>8677</v>
      </c>
      <c r="C8" s="95">
        <v>749</v>
      </c>
      <c r="D8" s="95">
        <v>1277</v>
      </c>
      <c r="E8" s="96">
        <v>4262</v>
      </c>
      <c r="F8" s="95">
        <v>4075</v>
      </c>
      <c r="G8" s="97">
        <f>E8+F8</f>
        <v>8337</v>
      </c>
      <c r="H8" s="117"/>
    </row>
    <row r="9" spans="1:9" ht="30" customHeight="1" x14ac:dyDescent="0.2">
      <c r="A9" s="94" t="s">
        <v>620</v>
      </c>
      <c r="B9" s="95">
        <f>'SET22'!G9</f>
        <v>8869</v>
      </c>
      <c r="C9" s="95">
        <v>578</v>
      </c>
      <c r="D9" s="95">
        <v>797</v>
      </c>
      <c r="E9" s="96">
        <v>4447</v>
      </c>
      <c r="F9" s="95">
        <v>4331</v>
      </c>
      <c r="G9" s="97">
        <f>E9+F9</f>
        <v>8778</v>
      </c>
      <c r="H9" s="117"/>
    </row>
    <row r="10" spans="1:9" ht="30" customHeight="1" x14ac:dyDescent="0.2">
      <c r="A10" s="94" t="s">
        <v>621</v>
      </c>
      <c r="B10" s="95">
        <f>'SET22'!G10</f>
        <v>9489</v>
      </c>
      <c r="C10" s="95">
        <v>762</v>
      </c>
      <c r="D10" s="95">
        <v>1328</v>
      </c>
      <c r="E10" s="96">
        <v>4322</v>
      </c>
      <c r="F10" s="95">
        <v>4383</v>
      </c>
      <c r="G10" s="97">
        <f>E10+F10</f>
        <v>8705</v>
      </c>
      <c r="H10" s="117"/>
    </row>
    <row r="11" spans="1:9" ht="30" customHeight="1" x14ac:dyDescent="0.2">
      <c r="A11" s="98" t="s">
        <v>15</v>
      </c>
      <c r="B11" s="99">
        <f>SUM(B8:B10)</f>
        <v>27035</v>
      </c>
      <c r="C11" s="99">
        <f>SUM(C8:C10)</f>
        <v>2089</v>
      </c>
      <c r="D11" s="99">
        <f>SUM(D8:D10)</f>
        <v>3402</v>
      </c>
      <c r="E11" s="99">
        <f>SUM(E8:E10)</f>
        <v>13031</v>
      </c>
      <c r="F11" s="99">
        <f>SUM(F8:F10)</f>
        <v>12789</v>
      </c>
      <c r="G11" s="123">
        <f>E11+F11</f>
        <v>25820</v>
      </c>
      <c r="H11" s="117"/>
    </row>
    <row r="12" spans="1:9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x14ac:dyDescent="0.2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0B6E-D2EE-4AF2-B68A-2EB5EE97B839}">
  <dimension ref="A1:I50"/>
  <sheetViews>
    <sheetView topLeftCell="A8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757</v>
      </c>
      <c r="B4" s="143"/>
      <c r="C4" s="143"/>
      <c r="D4" s="143"/>
      <c r="E4" s="143"/>
      <c r="F4" s="143"/>
      <c r="G4" s="143"/>
    </row>
    <row r="5" spans="1:9" s="89" customFormat="1" ht="47.25" customHeight="1" x14ac:dyDescent="0.2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758</v>
      </c>
      <c r="C6" s="149" t="s">
        <v>5</v>
      </c>
      <c r="D6" s="147" t="s">
        <v>509</v>
      </c>
      <c r="E6" s="151" t="s">
        <v>759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f>'OUT22'!G8</f>
        <v>8337</v>
      </c>
      <c r="C8" s="95">
        <v>809</v>
      </c>
      <c r="D8" s="95">
        <v>1239</v>
      </c>
      <c r="E8" s="96">
        <v>3830</v>
      </c>
      <c r="F8" s="95">
        <v>4200</v>
      </c>
      <c r="G8" s="97">
        <f>E8+F8</f>
        <v>8030</v>
      </c>
      <c r="H8" s="117"/>
    </row>
    <row r="9" spans="1:9" ht="30" customHeight="1" x14ac:dyDescent="0.2">
      <c r="A9" s="94" t="s">
        <v>620</v>
      </c>
      <c r="B9" s="95">
        <f>'OUT22'!G9</f>
        <v>8778</v>
      </c>
      <c r="C9" s="95">
        <v>640</v>
      </c>
      <c r="D9" s="95">
        <v>654</v>
      </c>
      <c r="E9" s="96">
        <v>4590</v>
      </c>
      <c r="F9" s="95">
        <v>4329</v>
      </c>
      <c r="G9" s="97">
        <f>E9+F9</f>
        <v>8919</v>
      </c>
      <c r="H9" s="117"/>
    </row>
    <row r="10" spans="1:9" ht="30" customHeight="1" x14ac:dyDescent="0.2">
      <c r="A10" s="94" t="s">
        <v>621</v>
      </c>
      <c r="B10" s="95">
        <f>'OUT22'!G10</f>
        <v>8705</v>
      </c>
      <c r="C10" s="95">
        <v>773</v>
      </c>
      <c r="D10" s="95">
        <v>1344</v>
      </c>
      <c r="E10" s="96">
        <v>4457</v>
      </c>
      <c r="F10" s="95">
        <v>4428</v>
      </c>
      <c r="G10" s="97">
        <f>E10+F10</f>
        <v>8885</v>
      </c>
      <c r="H10" s="117"/>
    </row>
    <row r="11" spans="1:9" ht="30" customHeight="1" x14ac:dyDescent="0.2">
      <c r="A11" s="98" t="s">
        <v>15</v>
      </c>
      <c r="B11" s="99">
        <f>SUM(B8:B10)</f>
        <v>25820</v>
      </c>
      <c r="C11" s="99">
        <f>SUM(C8:C10)</f>
        <v>2222</v>
      </c>
      <c r="D11" s="99">
        <f>SUM(D8:D10)</f>
        <v>3237</v>
      </c>
      <c r="E11" s="99">
        <f>SUM(E8:E10)</f>
        <v>12877</v>
      </c>
      <c r="F11" s="99">
        <f>SUM(F8:F10)</f>
        <v>12957</v>
      </c>
      <c r="G11" s="123">
        <f>E11+F11</f>
        <v>25834</v>
      </c>
      <c r="H11" s="117"/>
    </row>
    <row r="12" spans="1:9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x14ac:dyDescent="0.2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2410-AAE0-4472-937B-1CA936AA7D1F}">
  <dimension ref="A1:I50"/>
  <sheetViews>
    <sheetView topLeftCell="A10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760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761</v>
      </c>
      <c r="C6" s="149" t="s">
        <v>5</v>
      </c>
      <c r="D6" s="147" t="s">
        <v>509</v>
      </c>
      <c r="E6" s="151" t="s">
        <v>762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7">
        <v>8030</v>
      </c>
      <c r="C8" s="95">
        <v>468</v>
      </c>
      <c r="D8" s="95">
        <v>1109</v>
      </c>
      <c r="E8" s="96">
        <v>3227</v>
      </c>
      <c r="F8" s="95">
        <v>4292</v>
      </c>
      <c r="G8" s="97">
        <f>E8+F8</f>
        <v>7519</v>
      </c>
      <c r="H8" s="117"/>
    </row>
    <row r="9" spans="1:9" ht="30" customHeight="1" x14ac:dyDescent="0.2">
      <c r="A9" s="94" t="s">
        <v>620</v>
      </c>
      <c r="B9" s="97">
        <v>8919</v>
      </c>
      <c r="C9" s="95">
        <v>379</v>
      </c>
      <c r="D9" s="95">
        <v>1069</v>
      </c>
      <c r="E9" s="96">
        <v>4073</v>
      </c>
      <c r="F9" s="95">
        <v>4281</v>
      </c>
      <c r="G9" s="97">
        <f t="shared" ref="G9:G10" si="0">E9+F9</f>
        <v>8354</v>
      </c>
      <c r="H9" s="117"/>
    </row>
    <row r="10" spans="1:9" ht="30" customHeight="1" thickBot="1" x14ac:dyDescent="0.25">
      <c r="A10" s="94" t="s">
        <v>621</v>
      </c>
      <c r="B10" s="97">
        <v>8885</v>
      </c>
      <c r="C10" s="95">
        <v>365</v>
      </c>
      <c r="D10" s="95">
        <v>630</v>
      </c>
      <c r="E10" s="96">
        <v>4025</v>
      </c>
      <c r="F10" s="95">
        <v>4451</v>
      </c>
      <c r="G10" s="97">
        <f t="shared" si="0"/>
        <v>8476</v>
      </c>
      <c r="H10" s="117"/>
    </row>
    <row r="11" spans="1:9" ht="30" customHeight="1" thickBot="1" x14ac:dyDescent="0.25">
      <c r="A11" s="98" t="s">
        <v>15</v>
      </c>
      <c r="B11" s="99">
        <f>SUM(B8:B10)</f>
        <v>25834</v>
      </c>
      <c r="C11" s="99">
        <f>SUM(C8:C10)</f>
        <v>1212</v>
      </c>
      <c r="D11" s="99">
        <f>SUM(D8:D10)</f>
        <v>2808</v>
      </c>
      <c r="E11" s="99">
        <f>SUM(E8:E10)</f>
        <v>11325</v>
      </c>
      <c r="F11" s="99">
        <f>SUM(F8:F10)</f>
        <v>13024</v>
      </c>
      <c r="G11" s="123">
        <f>E11+F11</f>
        <v>24349</v>
      </c>
      <c r="H11" s="117"/>
    </row>
    <row r="12" spans="1:9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1B82-5916-43A5-A8E0-3C147FBBA393}">
  <dimension ref="A1:I50"/>
  <sheetViews>
    <sheetView topLeftCell="A11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763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744</v>
      </c>
      <c r="C6" s="149" t="s">
        <v>5</v>
      </c>
      <c r="D6" s="147" t="s">
        <v>509</v>
      </c>
      <c r="E6" s="151" t="s">
        <v>762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9053</v>
      </c>
      <c r="C8" s="95">
        <f>'JUL22'!C8+'AGO22'!C8+'SET22'!C8+'OUT22'!C8+'NOV22'!C8+'DEZ22'!C8</f>
        <v>4604</v>
      </c>
      <c r="D8" s="95">
        <f>'JUL22'!D8+'AGO22'!D8+'SET22'!D8+'OUT22'!D8+'NOV22'!D8+'DEZ22'!D8</f>
        <v>7240</v>
      </c>
      <c r="E8" s="95">
        <f>'DEZ22'!E8</f>
        <v>3227</v>
      </c>
      <c r="F8" s="95">
        <f>'DEZ22'!F8</f>
        <v>4292</v>
      </c>
      <c r="G8" s="97">
        <f>E8+F8</f>
        <v>7519</v>
      </c>
      <c r="H8" s="117"/>
    </row>
    <row r="9" spans="1:9" ht="30" customHeight="1" x14ac:dyDescent="0.2">
      <c r="A9" s="94" t="s">
        <v>620</v>
      </c>
      <c r="B9" s="95">
        <v>9911</v>
      </c>
      <c r="C9" s="95">
        <f>'JUL22'!C9+'AGO22'!C9+'SET22'!C9+'OUT22'!C9+'NOV22'!C9+'DEZ22'!C9</f>
        <v>3452</v>
      </c>
      <c r="D9" s="95">
        <f>'JUL22'!D9+'AGO22'!D9+'SET22'!D9+'OUT22'!D9+'NOV22'!D9+'DEZ22'!D9</f>
        <v>5878</v>
      </c>
      <c r="E9" s="95">
        <f>'DEZ22'!E9</f>
        <v>4073</v>
      </c>
      <c r="F9" s="95">
        <f>'DEZ22'!F9</f>
        <v>4281</v>
      </c>
      <c r="G9" s="97">
        <f>E9+F9</f>
        <v>8354</v>
      </c>
      <c r="H9" s="117"/>
    </row>
    <row r="10" spans="1:9" ht="30" customHeight="1" thickBot="1" x14ac:dyDescent="0.25">
      <c r="A10" s="94" t="s">
        <v>621</v>
      </c>
      <c r="B10" s="95">
        <v>9929</v>
      </c>
      <c r="C10" s="95">
        <f>'JUL22'!C10+'AGO22'!C10+'SET22'!C10+'OUT22'!C10+'NOV22'!C10+'DEZ22'!C10</f>
        <v>4469</v>
      </c>
      <c r="D10" s="95">
        <f>'JUL22'!D10+'AGO22'!D10+'SET22'!D10+'OUT22'!D10+'NOV22'!D10+'DEZ22'!D10</f>
        <v>6945</v>
      </c>
      <c r="E10" s="95">
        <f>'DEZ22'!E10</f>
        <v>4025</v>
      </c>
      <c r="F10" s="95">
        <f>'DEZ22'!F10</f>
        <v>4451</v>
      </c>
      <c r="G10" s="97">
        <f>E10+F10</f>
        <v>8476</v>
      </c>
      <c r="H10" s="117"/>
    </row>
    <row r="11" spans="1:9" ht="30" customHeight="1" thickBot="1" x14ac:dyDescent="0.25">
      <c r="A11" s="98" t="s">
        <v>15</v>
      </c>
      <c r="B11" s="99">
        <f>SUM(B8:B10)</f>
        <v>28893</v>
      </c>
      <c r="C11" s="99">
        <f>SUM(C8:C10)</f>
        <v>12525</v>
      </c>
      <c r="D11" s="99">
        <f>SUM(D8:D10)</f>
        <v>20063</v>
      </c>
      <c r="E11" s="99">
        <f>SUM(E8:E10)</f>
        <v>11325</v>
      </c>
      <c r="F11" s="99">
        <f>SUM(F8:F10)</f>
        <v>13024</v>
      </c>
      <c r="G11" s="123">
        <f>E11+F11</f>
        <v>24349</v>
      </c>
      <c r="H11" s="117"/>
    </row>
    <row r="12" spans="1:9" s="101" customFormat="1" ht="90" customHeight="1" x14ac:dyDescent="0.2">
      <c r="A12" s="139" t="s">
        <v>729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EE1F-0B70-4852-AAE0-42F71306ECE9}">
  <dimension ref="A1:I50"/>
  <sheetViews>
    <sheetView topLeftCell="A9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764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765</v>
      </c>
      <c r="C6" s="149" t="s">
        <v>5</v>
      </c>
      <c r="D6" s="147" t="s">
        <v>509</v>
      </c>
      <c r="E6" s="151" t="s">
        <v>766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f>'2º Semestre 2022'!G8</f>
        <v>7519</v>
      </c>
      <c r="C8" s="124">
        <v>356</v>
      </c>
      <c r="D8" s="124">
        <v>120</v>
      </c>
      <c r="E8" s="124">
        <v>3429</v>
      </c>
      <c r="F8" s="124">
        <v>4295</v>
      </c>
      <c r="G8" s="97">
        <f>E8+F8</f>
        <v>7724</v>
      </c>
      <c r="H8" s="117"/>
    </row>
    <row r="9" spans="1:9" ht="30" customHeight="1" x14ac:dyDescent="0.2">
      <c r="A9" s="94" t="s">
        <v>620</v>
      </c>
      <c r="B9" s="95">
        <f>'2º Semestre 2022'!G9</f>
        <v>8354</v>
      </c>
      <c r="C9" s="124">
        <v>299</v>
      </c>
      <c r="D9" s="124">
        <v>151</v>
      </c>
      <c r="E9" s="124">
        <v>4047</v>
      </c>
      <c r="F9" s="124">
        <v>4331</v>
      </c>
      <c r="G9" s="97">
        <f>E9+F9</f>
        <v>8378</v>
      </c>
      <c r="H9" s="117"/>
    </row>
    <row r="10" spans="1:9" ht="30" customHeight="1" thickBot="1" x14ac:dyDescent="0.25">
      <c r="A10" s="94" t="s">
        <v>621</v>
      </c>
      <c r="B10" s="95">
        <f>'2º Semestre 2022'!G10</f>
        <v>8476</v>
      </c>
      <c r="C10" s="124">
        <v>345</v>
      </c>
      <c r="D10" s="124">
        <v>172</v>
      </c>
      <c r="E10" s="124">
        <v>3968</v>
      </c>
      <c r="F10" s="124">
        <v>4527</v>
      </c>
      <c r="G10" s="97">
        <f>E10+F10</f>
        <v>8495</v>
      </c>
      <c r="H10" s="117"/>
    </row>
    <row r="11" spans="1:9" ht="30" customHeight="1" thickBot="1" x14ac:dyDescent="0.25">
      <c r="A11" s="98" t="s">
        <v>15</v>
      </c>
      <c r="B11" s="99">
        <f>SUM(B8:B10)</f>
        <v>24349</v>
      </c>
      <c r="C11" s="99">
        <f>SUM(C8:C10)</f>
        <v>1000</v>
      </c>
      <c r="D11" s="99">
        <f>SUM(D8:D10)</f>
        <v>443</v>
      </c>
      <c r="E11" s="99">
        <f>SUM(E8:E10)</f>
        <v>11444</v>
      </c>
      <c r="F11" s="99">
        <f>SUM(F8:F10)</f>
        <v>13153</v>
      </c>
      <c r="G11" s="123">
        <f>E11+F11</f>
        <v>24597</v>
      </c>
      <c r="H11" s="117"/>
    </row>
    <row r="12" spans="1:9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149-B805-4FCA-8AB2-BD637A5E6619}">
  <dimension ref="A1:I50"/>
  <sheetViews>
    <sheetView topLeftCell="A9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767</v>
      </c>
      <c r="B4" s="143"/>
      <c r="C4" s="143"/>
      <c r="D4" s="143"/>
      <c r="E4" s="143"/>
      <c r="F4" s="143"/>
      <c r="G4" s="143"/>
    </row>
    <row r="5" spans="1:9" s="89" customFormat="1" ht="47.25" customHeight="1" x14ac:dyDescent="0.2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727</v>
      </c>
      <c r="C6" s="233" t="s">
        <v>5</v>
      </c>
      <c r="D6" s="232" t="s">
        <v>509</v>
      </c>
      <c r="E6" s="234" t="s">
        <v>768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7724</v>
      </c>
      <c r="C8" s="125">
        <v>646</v>
      </c>
      <c r="D8" s="125">
        <v>1012</v>
      </c>
      <c r="E8" s="125">
        <v>3182</v>
      </c>
      <c r="F8" s="125">
        <v>4338</v>
      </c>
      <c r="G8" s="129">
        <f>E8+F8</f>
        <v>7520</v>
      </c>
      <c r="H8" s="117"/>
    </row>
    <row r="9" spans="1:9" ht="30" customHeight="1" x14ac:dyDescent="0.2">
      <c r="A9" s="128" t="s">
        <v>620</v>
      </c>
      <c r="B9" s="125">
        <v>8378</v>
      </c>
      <c r="C9" s="125">
        <v>660</v>
      </c>
      <c r="D9" s="125">
        <v>925</v>
      </c>
      <c r="E9" s="125">
        <v>4390</v>
      </c>
      <c r="F9" s="125">
        <v>4373</v>
      </c>
      <c r="G9" s="129">
        <f>E9+F9</f>
        <v>8763</v>
      </c>
      <c r="H9" s="117"/>
    </row>
    <row r="10" spans="1:9" ht="30" customHeight="1" x14ac:dyDescent="0.2">
      <c r="A10" s="130" t="s">
        <v>621</v>
      </c>
      <c r="B10" s="126">
        <v>8495</v>
      </c>
      <c r="C10" s="126">
        <v>335</v>
      </c>
      <c r="D10" s="126">
        <v>715</v>
      </c>
      <c r="E10" s="126">
        <v>3618</v>
      </c>
      <c r="F10" s="126">
        <v>4547</v>
      </c>
      <c r="G10" s="131">
        <f>E10+F10</f>
        <v>8165</v>
      </c>
      <c r="H10" s="117"/>
    </row>
    <row r="11" spans="1:9" ht="30" customHeight="1" x14ac:dyDescent="0.2">
      <c r="A11" s="132" t="s">
        <v>15</v>
      </c>
      <c r="B11" s="133">
        <f>SUM(B8:B10)</f>
        <v>24597</v>
      </c>
      <c r="C11" s="133">
        <f>SUM(C8:C10)</f>
        <v>1641</v>
      </c>
      <c r="D11" s="133">
        <f>SUM(D8:D10)</f>
        <v>2652</v>
      </c>
      <c r="E11" s="133">
        <f>SUM(E8:E10)</f>
        <v>11190</v>
      </c>
      <c r="F11" s="133">
        <f>SUM(F8:F10)</f>
        <v>13258</v>
      </c>
      <c r="G11" s="134">
        <f>E11+F11</f>
        <v>24448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x14ac:dyDescent="0.2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FC39-6C50-4657-8FEB-B97DAFC60B02}">
  <dimension ref="A1:I50"/>
  <sheetViews>
    <sheetView topLeftCell="A9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769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731</v>
      </c>
      <c r="C6" s="233" t="s">
        <v>5</v>
      </c>
      <c r="D6" s="232" t="s">
        <v>509</v>
      </c>
      <c r="E6" s="234" t="s">
        <v>770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7520</v>
      </c>
      <c r="C8" s="125">
        <v>951</v>
      </c>
      <c r="D8" s="125">
        <v>1059</v>
      </c>
      <c r="E8" s="125">
        <v>3305</v>
      </c>
      <c r="F8" s="125">
        <v>4366</v>
      </c>
      <c r="G8" s="129">
        <f>E8+F8</f>
        <v>7671</v>
      </c>
      <c r="H8" s="117"/>
    </row>
    <row r="9" spans="1:9" ht="30" customHeight="1" x14ac:dyDescent="0.2">
      <c r="A9" s="128" t="s">
        <v>620</v>
      </c>
      <c r="B9" s="125">
        <v>8763</v>
      </c>
      <c r="C9" s="125">
        <v>939</v>
      </c>
      <c r="D9" s="125">
        <v>899</v>
      </c>
      <c r="E9" s="125">
        <v>3820</v>
      </c>
      <c r="F9" s="125">
        <v>4573</v>
      </c>
      <c r="G9" s="129">
        <f>E9+F9</f>
        <v>8393</v>
      </c>
      <c r="H9" s="117"/>
    </row>
    <row r="10" spans="1:9" ht="30" customHeight="1" x14ac:dyDescent="0.2">
      <c r="A10" s="130" t="s">
        <v>621</v>
      </c>
      <c r="B10" s="126">
        <v>8165</v>
      </c>
      <c r="C10" s="126">
        <v>587</v>
      </c>
      <c r="D10" s="126">
        <v>954</v>
      </c>
      <c r="E10" s="126">
        <v>3191</v>
      </c>
      <c r="F10" s="126">
        <v>4616</v>
      </c>
      <c r="G10" s="131">
        <f>E10+F10</f>
        <v>7807</v>
      </c>
      <c r="H10" s="117"/>
    </row>
    <row r="11" spans="1:9" ht="30" customHeight="1" thickBot="1" x14ac:dyDescent="0.25">
      <c r="A11" s="132" t="s">
        <v>15</v>
      </c>
      <c r="B11" s="133">
        <v>24448</v>
      </c>
      <c r="C11" s="133">
        <f>SUM(C8:C10)</f>
        <v>2477</v>
      </c>
      <c r="D11" s="133">
        <f>SUM(D8:D10)</f>
        <v>2912</v>
      </c>
      <c r="E11" s="133">
        <f>SUM(E8:E10)</f>
        <v>10316</v>
      </c>
      <c r="F11" s="133">
        <f>SUM(F8:F10)</f>
        <v>13555</v>
      </c>
      <c r="G11" s="134">
        <f>E11+F11</f>
        <v>23871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D825E-7A59-402B-953C-FC663CFE3895}">
  <dimension ref="A1:I50"/>
  <sheetViews>
    <sheetView topLeftCell="A8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771</v>
      </c>
      <c r="B4" s="143"/>
      <c r="C4" s="143"/>
      <c r="D4" s="143"/>
      <c r="E4" s="143"/>
      <c r="F4" s="143"/>
      <c r="G4" s="143"/>
    </row>
    <row r="5" spans="1:9" s="89" customFormat="1" ht="47.25" customHeight="1" x14ac:dyDescent="0.2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772</v>
      </c>
      <c r="C6" s="233" t="s">
        <v>5</v>
      </c>
      <c r="D6" s="232" t="s">
        <v>509</v>
      </c>
      <c r="E6" s="234" t="s">
        <v>773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7671</v>
      </c>
      <c r="C8" s="125">
        <v>856</v>
      </c>
      <c r="D8" s="125">
        <v>1296</v>
      </c>
      <c r="E8" s="125">
        <v>3068</v>
      </c>
      <c r="F8" s="125">
        <v>4410</v>
      </c>
      <c r="G8" s="129">
        <f>E8+F8</f>
        <v>7478</v>
      </c>
      <c r="H8" s="117"/>
    </row>
    <row r="9" spans="1:9" ht="30" customHeight="1" x14ac:dyDescent="0.2">
      <c r="A9" s="128" t="s">
        <v>620</v>
      </c>
      <c r="B9" s="125">
        <v>8393</v>
      </c>
      <c r="C9" s="125">
        <v>653</v>
      </c>
      <c r="D9" s="125">
        <v>1303</v>
      </c>
      <c r="E9" s="125">
        <v>3818</v>
      </c>
      <c r="F9" s="125">
        <v>4618</v>
      </c>
      <c r="G9" s="129">
        <f>E9+F9</f>
        <v>8436</v>
      </c>
      <c r="H9" s="117"/>
    </row>
    <row r="10" spans="1:9" ht="30" customHeight="1" x14ac:dyDescent="0.2">
      <c r="A10" s="130" t="s">
        <v>621</v>
      </c>
      <c r="B10" s="126">
        <v>7807</v>
      </c>
      <c r="C10" s="126">
        <v>676</v>
      </c>
      <c r="D10" s="126">
        <v>970</v>
      </c>
      <c r="E10" s="126">
        <v>3191</v>
      </c>
      <c r="F10" s="126">
        <v>4638</v>
      </c>
      <c r="G10" s="131">
        <f>E10+F10</f>
        <v>7829</v>
      </c>
      <c r="H10" s="117"/>
    </row>
    <row r="11" spans="1:9" ht="30" customHeight="1" x14ac:dyDescent="0.2">
      <c r="A11" s="132" t="s">
        <v>15</v>
      </c>
      <c r="B11" s="133">
        <f>SUM(B8:B10)</f>
        <v>23871</v>
      </c>
      <c r="C11" s="133">
        <f>SUM(C8:C10)</f>
        <v>2185</v>
      </c>
      <c r="D11" s="133">
        <f>SUM(D8:D10)</f>
        <v>3569</v>
      </c>
      <c r="E11" s="133">
        <f>SUM(E8:E10)</f>
        <v>10077</v>
      </c>
      <c r="F11" s="133">
        <f>SUM(F8:F10)</f>
        <v>13666</v>
      </c>
      <c r="G11" s="134">
        <f>E11+F11</f>
        <v>23743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x14ac:dyDescent="0.2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78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79</v>
      </c>
      <c r="D6" s="8" t="s">
        <v>5</v>
      </c>
      <c r="E6" s="8" t="s">
        <v>6</v>
      </c>
      <c r="F6" s="14" t="s">
        <v>80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348</v>
      </c>
      <c r="D8" s="1">
        <v>155</v>
      </c>
      <c r="E8" s="1">
        <v>194</v>
      </c>
      <c r="F8" s="3">
        <v>309</v>
      </c>
    </row>
    <row r="9" spans="2:6" ht="15" x14ac:dyDescent="0.2">
      <c r="B9" s="2" t="s">
        <v>9</v>
      </c>
      <c r="C9" s="1">
        <v>673</v>
      </c>
      <c r="D9" s="1">
        <v>87</v>
      </c>
      <c r="E9" s="1">
        <v>99</v>
      </c>
      <c r="F9" s="3">
        <v>661</v>
      </c>
    </row>
    <row r="10" spans="2:6" ht="15" x14ac:dyDescent="0.2">
      <c r="B10" s="2" t="s">
        <v>10</v>
      </c>
      <c r="C10" s="1">
        <v>886</v>
      </c>
      <c r="D10" s="1">
        <v>76</v>
      </c>
      <c r="E10" s="1">
        <v>32</v>
      </c>
      <c r="F10" s="3">
        <v>930</v>
      </c>
    </row>
    <row r="11" spans="2:6" ht="15" x14ac:dyDescent="0.2">
      <c r="B11" s="2" t="s">
        <v>11</v>
      </c>
      <c r="C11" s="1">
        <v>278</v>
      </c>
      <c r="D11" s="1">
        <v>137</v>
      </c>
      <c r="E11" s="1">
        <v>131</v>
      </c>
      <c r="F11" s="3">
        <v>284</v>
      </c>
    </row>
    <row r="12" spans="2:6" ht="15" x14ac:dyDescent="0.2">
      <c r="B12" s="2" t="s">
        <v>35</v>
      </c>
      <c r="C12" s="1">
        <v>564</v>
      </c>
      <c r="D12" s="1">
        <v>167</v>
      </c>
      <c r="E12" s="1">
        <v>128</v>
      </c>
      <c r="F12" s="3">
        <v>603</v>
      </c>
    </row>
    <row r="13" spans="2:6" ht="15" x14ac:dyDescent="0.2">
      <c r="B13" s="2" t="s">
        <v>13</v>
      </c>
      <c r="C13" s="1">
        <v>42</v>
      </c>
      <c r="D13" s="1">
        <v>84</v>
      </c>
      <c r="E13" s="1">
        <v>77</v>
      </c>
      <c r="F13" s="3">
        <v>49</v>
      </c>
    </row>
    <row r="14" spans="2:6" ht="15" x14ac:dyDescent="0.2">
      <c r="B14" s="2" t="s">
        <v>14</v>
      </c>
      <c r="C14" s="1">
        <v>362</v>
      </c>
      <c r="D14" s="1">
        <v>62</v>
      </c>
      <c r="E14" s="1">
        <v>62</v>
      </c>
      <c r="F14" s="3">
        <v>362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3153</v>
      </c>
      <c r="D16" s="8">
        <f>SUM(D8:D14)</f>
        <v>768</v>
      </c>
      <c r="E16" s="8">
        <f>SUM(E8:E14)</f>
        <v>723</v>
      </c>
      <c r="F16" s="9">
        <f>SUM(F8:F14)</f>
        <v>3198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3DBC-F46C-485A-88D3-B339BE6861C1}">
  <dimension ref="A1:I50"/>
  <sheetViews>
    <sheetView topLeftCell="A8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774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772</v>
      </c>
      <c r="C6" s="233" t="s">
        <v>5</v>
      </c>
      <c r="D6" s="232" t="s">
        <v>509</v>
      </c>
      <c r="E6" s="234" t="s">
        <v>773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7478</v>
      </c>
      <c r="C8" s="125">
        <v>991</v>
      </c>
      <c r="D8" s="125">
        <v>1197</v>
      </c>
      <c r="E8" s="125">
        <v>3126</v>
      </c>
      <c r="F8" s="125">
        <v>4382</v>
      </c>
      <c r="G8" s="129">
        <f>E8+F8</f>
        <v>7508</v>
      </c>
      <c r="H8" s="117"/>
    </row>
    <row r="9" spans="1:9" ht="30" customHeight="1" x14ac:dyDescent="0.2">
      <c r="A9" s="128" t="s">
        <v>620</v>
      </c>
      <c r="B9" s="125">
        <v>8436</v>
      </c>
      <c r="C9" s="125">
        <v>700</v>
      </c>
      <c r="D9" s="125">
        <v>433</v>
      </c>
      <c r="E9" s="125">
        <v>4339</v>
      </c>
      <c r="F9" s="125">
        <v>4538</v>
      </c>
      <c r="G9" s="129">
        <f>E9+F9</f>
        <v>8877</v>
      </c>
      <c r="H9" s="117"/>
    </row>
    <row r="10" spans="1:9" ht="30" customHeight="1" x14ac:dyDescent="0.2">
      <c r="A10" s="130" t="s">
        <v>621</v>
      </c>
      <c r="B10" s="126">
        <v>7829</v>
      </c>
      <c r="C10" s="126">
        <v>797</v>
      </c>
      <c r="D10" s="126">
        <v>894</v>
      </c>
      <c r="E10" s="126">
        <v>3351</v>
      </c>
      <c r="F10" s="126">
        <v>4733</v>
      </c>
      <c r="G10" s="131">
        <f>E10+F10</f>
        <v>8084</v>
      </c>
      <c r="H10" s="117"/>
    </row>
    <row r="11" spans="1:9" ht="30" customHeight="1" thickBot="1" x14ac:dyDescent="0.25">
      <c r="A11" s="132" t="s">
        <v>15</v>
      </c>
      <c r="B11" s="133">
        <f>SUM(B8:B10)</f>
        <v>23743</v>
      </c>
      <c r="C11" s="133">
        <f>SUM(C8:C10)</f>
        <v>2488</v>
      </c>
      <c r="D11" s="133">
        <f>SUM(D8:D10)</f>
        <v>2524</v>
      </c>
      <c r="E11" s="133">
        <f>SUM(E8:E10)</f>
        <v>10816</v>
      </c>
      <c r="F11" s="133">
        <f>SUM(F8:F10)</f>
        <v>13653</v>
      </c>
      <c r="G11" s="134">
        <f>E11+F11</f>
        <v>24469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9C20-28B8-48C1-9425-C091FB6CAD87}">
  <dimension ref="A1:I50"/>
  <sheetViews>
    <sheetView topLeftCell="A9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775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776</v>
      </c>
      <c r="C6" s="233" t="s">
        <v>5</v>
      </c>
      <c r="D6" s="232" t="s">
        <v>509</v>
      </c>
      <c r="E6" s="234" t="s">
        <v>777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7508</v>
      </c>
      <c r="C8" s="125">
        <v>1045</v>
      </c>
      <c r="D8" s="125">
        <v>1292</v>
      </c>
      <c r="E8" s="125">
        <v>3161</v>
      </c>
      <c r="F8" s="125">
        <v>4369</v>
      </c>
      <c r="G8" s="129">
        <f>E8+F8</f>
        <v>7530</v>
      </c>
      <c r="H8" s="117"/>
    </row>
    <row r="9" spans="1:9" ht="30" customHeight="1" x14ac:dyDescent="0.2">
      <c r="A9" s="128" t="s">
        <v>620</v>
      </c>
      <c r="B9" s="125">
        <v>8877</v>
      </c>
      <c r="C9" s="125">
        <v>757</v>
      </c>
      <c r="D9" s="125">
        <v>1080</v>
      </c>
      <c r="E9" s="125">
        <v>4085</v>
      </c>
      <c r="F9" s="125">
        <v>4550</v>
      </c>
      <c r="G9" s="129">
        <f t="shared" ref="G9:G10" si="0">E9+F9</f>
        <v>8635</v>
      </c>
      <c r="H9" s="117"/>
    </row>
    <row r="10" spans="1:9" ht="30" customHeight="1" x14ac:dyDescent="0.2">
      <c r="A10" s="130" t="s">
        <v>621</v>
      </c>
      <c r="B10" s="126">
        <v>8084</v>
      </c>
      <c r="C10" s="126">
        <v>785</v>
      </c>
      <c r="D10" s="126">
        <v>997</v>
      </c>
      <c r="E10" s="126">
        <v>3294</v>
      </c>
      <c r="F10" s="126">
        <v>4668</v>
      </c>
      <c r="G10" s="129">
        <f t="shared" si="0"/>
        <v>7962</v>
      </c>
      <c r="H10" s="117"/>
    </row>
    <row r="11" spans="1:9" ht="30" customHeight="1" thickBot="1" x14ac:dyDescent="0.25">
      <c r="A11" s="132" t="s">
        <v>15</v>
      </c>
      <c r="B11" s="133">
        <f>SUM(B8:B10)</f>
        <v>24469</v>
      </c>
      <c r="C11" s="133">
        <f>SUM(C8:C10)</f>
        <v>2587</v>
      </c>
      <c r="D11" s="133">
        <f>SUM(D8:D10)</f>
        <v>3369</v>
      </c>
      <c r="E11" s="133">
        <f>SUM(E8:E10)</f>
        <v>10540</v>
      </c>
      <c r="F11" s="133">
        <f>SUM(F8:F10)</f>
        <v>13587</v>
      </c>
      <c r="G11" s="134">
        <f>E11+F11</f>
        <v>24127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9119-D714-417B-AF60-47CCD073FEC8}">
  <dimension ref="A1:I50"/>
  <sheetViews>
    <sheetView topLeftCell="A8" zoomScale="115" zoomScaleNormal="115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778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145" t="s">
        <v>3</v>
      </c>
      <c r="B6" s="147" t="s">
        <v>765</v>
      </c>
      <c r="C6" s="149" t="s">
        <v>5</v>
      </c>
      <c r="D6" s="147" t="s">
        <v>509</v>
      </c>
      <c r="E6" s="151" t="s">
        <v>777</v>
      </c>
      <c r="F6" s="152"/>
      <c r="G6" s="153"/>
      <c r="H6" s="90"/>
    </row>
    <row r="7" spans="1:9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9" ht="30" customHeight="1" x14ac:dyDescent="0.2">
      <c r="A8" s="94" t="s">
        <v>619</v>
      </c>
      <c r="B8" s="95">
        <v>7519</v>
      </c>
      <c r="C8" s="95">
        <f>'JAN23'!C8+'FEV23'!C8+'MAR23'!C8+'ABR23'!C8+'MAI23'!C8+'JUN23'!C8</f>
        <v>4845</v>
      </c>
      <c r="D8" s="95">
        <f>'JAN23'!D8+'FEV23'!D8+'MAR23'!D8+'ABR23'!D8+'MAI23'!D8+'JUN23'!D8</f>
        <v>5976</v>
      </c>
      <c r="E8" s="95">
        <f>'JUN23'!E8</f>
        <v>3161</v>
      </c>
      <c r="F8" s="95">
        <f>'JUN23'!F8</f>
        <v>4369</v>
      </c>
      <c r="G8" s="97">
        <f>E8+F8</f>
        <v>7530</v>
      </c>
      <c r="H8" s="117"/>
    </row>
    <row r="9" spans="1:9" ht="30" customHeight="1" x14ac:dyDescent="0.2">
      <c r="A9" s="94" t="s">
        <v>620</v>
      </c>
      <c r="B9" s="95">
        <v>8354</v>
      </c>
      <c r="C9" s="95">
        <f>'JAN23'!C9+'FEV23'!C9+'MAR23'!C9+'ABR23'!C9+'MAI23'!C9+'JUN23'!C9</f>
        <v>4008</v>
      </c>
      <c r="D9" s="95">
        <f>'JAN23'!D9+'FEV23'!D9+'MAR23'!D9+'ABR23'!D9+'MAI23'!D9+'JUN23'!D9</f>
        <v>4791</v>
      </c>
      <c r="E9" s="95">
        <f>'JUN23'!E9</f>
        <v>4085</v>
      </c>
      <c r="F9" s="95">
        <f>'JUN23'!F9</f>
        <v>4550</v>
      </c>
      <c r="G9" s="97">
        <f t="shared" ref="G9:G10" si="0">E9+F9</f>
        <v>8635</v>
      </c>
      <c r="H9" s="117"/>
    </row>
    <row r="10" spans="1:9" ht="30" customHeight="1" thickBot="1" x14ac:dyDescent="0.25">
      <c r="A10" s="94" t="s">
        <v>621</v>
      </c>
      <c r="B10" s="95">
        <v>8476</v>
      </c>
      <c r="C10" s="95">
        <f>'JAN23'!C10+'FEV23'!C10+'MAR23'!C10+'ABR23'!C10+'MAI23'!C10+'JUN23'!C10</f>
        <v>3525</v>
      </c>
      <c r="D10" s="95">
        <f>'JAN23'!D10+'FEV23'!D10+'MAR23'!D10+'ABR23'!D10+'MAI23'!D10+'JUN23'!D10</f>
        <v>4702</v>
      </c>
      <c r="E10" s="95">
        <f>'JUN23'!E10</f>
        <v>3294</v>
      </c>
      <c r="F10" s="95">
        <f>'JUN23'!F10</f>
        <v>4668</v>
      </c>
      <c r="G10" s="97">
        <f t="shared" si="0"/>
        <v>7962</v>
      </c>
      <c r="H10" s="117"/>
    </row>
    <row r="11" spans="1:9" ht="30" customHeight="1" thickBot="1" x14ac:dyDescent="0.25">
      <c r="A11" s="98" t="s">
        <v>15</v>
      </c>
      <c r="B11" s="99">
        <f>SUM(B8:B10)</f>
        <v>24349</v>
      </c>
      <c r="C11" s="99">
        <f>SUM(C8:C10)</f>
        <v>12378</v>
      </c>
      <c r="D11" s="99">
        <f>SUM(D8:D10)</f>
        <v>15469</v>
      </c>
      <c r="E11" s="99">
        <f>SUM(E8:E10)</f>
        <v>10540</v>
      </c>
      <c r="F11" s="99">
        <f>SUM(F8:F10)</f>
        <v>13587</v>
      </c>
      <c r="G11" s="123">
        <f>E11+F11</f>
        <v>24127</v>
      </c>
      <c r="H11" s="117"/>
    </row>
    <row r="12" spans="1:9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A56A-E06D-4FFC-917C-52F500B39F67}">
  <dimension ref="A1:I50"/>
  <sheetViews>
    <sheetView topLeftCell="A8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775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776</v>
      </c>
      <c r="C6" s="233" t="s">
        <v>5</v>
      </c>
      <c r="D6" s="232" t="s">
        <v>509</v>
      </c>
      <c r="E6" s="234" t="s">
        <v>777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7530</v>
      </c>
      <c r="C8" s="125">
        <v>896</v>
      </c>
      <c r="D8" s="125">
        <v>1276</v>
      </c>
      <c r="E8" s="125">
        <v>3021</v>
      </c>
      <c r="F8" s="125">
        <v>4429</v>
      </c>
      <c r="G8" s="129">
        <f>E8+F8</f>
        <v>7450</v>
      </c>
      <c r="H8" s="117"/>
    </row>
    <row r="9" spans="1:9" ht="30" customHeight="1" x14ac:dyDescent="0.2">
      <c r="A9" s="128" t="s">
        <v>620</v>
      </c>
      <c r="B9" s="125">
        <v>8635</v>
      </c>
      <c r="C9" s="125">
        <v>997</v>
      </c>
      <c r="D9" s="125">
        <v>841</v>
      </c>
      <c r="E9" s="125">
        <v>4320</v>
      </c>
      <c r="F9" s="125">
        <v>4614</v>
      </c>
      <c r="G9" s="129">
        <f t="shared" ref="G9:G10" si="0">E9+F9</f>
        <v>8934</v>
      </c>
      <c r="H9" s="117"/>
    </row>
    <row r="10" spans="1:9" ht="30" customHeight="1" x14ac:dyDescent="0.2">
      <c r="A10" s="130" t="s">
        <v>621</v>
      </c>
      <c r="B10" s="126">
        <v>7962</v>
      </c>
      <c r="C10" s="126">
        <v>617</v>
      </c>
      <c r="D10" s="126">
        <v>738</v>
      </c>
      <c r="E10" s="126">
        <v>3155</v>
      </c>
      <c r="F10" s="126">
        <v>4710</v>
      </c>
      <c r="G10" s="129">
        <f t="shared" si="0"/>
        <v>7865</v>
      </c>
      <c r="H10" s="117"/>
    </row>
    <row r="11" spans="1:9" ht="30" customHeight="1" thickBot="1" x14ac:dyDescent="0.25">
      <c r="A11" s="132" t="s">
        <v>15</v>
      </c>
      <c r="B11" s="133">
        <f>SUM(B8:B10)</f>
        <v>24127</v>
      </c>
      <c r="C11" s="133">
        <f>SUM(C8:C10)</f>
        <v>2510</v>
      </c>
      <c r="D11" s="133">
        <f>SUM(D8:D10)</f>
        <v>2855</v>
      </c>
      <c r="E11" s="133">
        <f>SUM(E8:E10)</f>
        <v>10496</v>
      </c>
      <c r="F11" s="133">
        <f>SUM(F8:F10)</f>
        <v>13753</v>
      </c>
      <c r="G11" s="134">
        <f>E11+F11</f>
        <v>24249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5470-40F1-47BC-8BA7-75F5F2BAED8A}">
  <dimension ref="A1:I50"/>
  <sheetViews>
    <sheetView topLeftCell="A8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779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780</v>
      </c>
      <c r="C6" s="233" t="s">
        <v>5</v>
      </c>
      <c r="D6" s="232" t="s">
        <v>509</v>
      </c>
      <c r="E6" s="234" t="s">
        <v>781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7450</v>
      </c>
      <c r="C8" s="125">
        <v>970</v>
      </c>
      <c r="D8" s="125">
        <v>986</v>
      </c>
      <c r="E8" s="125">
        <v>3150</v>
      </c>
      <c r="F8" s="125">
        <v>4436</v>
      </c>
      <c r="G8" s="129">
        <f>E8+F8</f>
        <v>7586</v>
      </c>
      <c r="H8" s="117"/>
    </row>
    <row r="9" spans="1:9" ht="30" customHeight="1" x14ac:dyDescent="0.2">
      <c r="A9" s="128" t="s">
        <v>620</v>
      </c>
      <c r="B9" s="125">
        <v>8934</v>
      </c>
      <c r="C9" s="125">
        <v>1212</v>
      </c>
      <c r="D9" s="125">
        <v>1922</v>
      </c>
      <c r="E9" s="125">
        <v>3932</v>
      </c>
      <c r="F9" s="125">
        <v>4639</v>
      </c>
      <c r="G9" s="129">
        <f t="shared" ref="G9:G10" si="0">E9+F9</f>
        <v>8571</v>
      </c>
      <c r="H9" s="117"/>
    </row>
    <row r="10" spans="1:9" ht="30" customHeight="1" x14ac:dyDescent="0.2">
      <c r="A10" s="130" t="s">
        <v>621</v>
      </c>
      <c r="B10" s="126">
        <v>7865</v>
      </c>
      <c r="C10" s="126">
        <v>881</v>
      </c>
      <c r="D10" s="126">
        <v>1008</v>
      </c>
      <c r="E10" s="126">
        <v>3488</v>
      </c>
      <c r="F10" s="126">
        <v>4765</v>
      </c>
      <c r="G10" s="129">
        <f t="shared" si="0"/>
        <v>8253</v>
      </c>
      <c r="H10" s="117"/>
    </row>
    <row r="11" spans="1:9" ht="30" customHeight="1" thickBot="1" x14ac:dyDescent="0.25">
      <c r="A11" s="132" t="s">
        <v>15</v>
      </c>
      <c r="B11" s="133">
        <f>SUM(B8:B10)</f>
        <v>24249</v>
      </c>
      <c r="C11" s="133">
        <f>SUM(C8:C10)</f>
        <v>3063</v>
      </c>
      <c r="D11" s="133">
        <f>SUM(D8:D10)</f>
        <v>3916</v>
      </c>
      <c r="E11" s="133">
        <f>SUM(E8:E10)</f>
        <v>10570</v>
      </c>
      <c r="F11" s="133">
        <f>SUM(F8:F10)</f>
        <v>13840</v>
      </c>
      <c r="G11" s="134">
        <f>E11+F11</f>
        <v>24410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47C7-D730-4580-8489-8765E729D7AB}">
  <dimension ref="A1:I50"/>
  <sheetViews>
    <sheetView topLeftCell="A8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782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783</v>
      </c>
      <c r="C6" s="233" t="s">
        <v>5</v>
      </c>
      <c r="D6" s="232" t="s">
        <v>509</v>
      </c>
      <c r="E6" s="234" t="s">
        <v>784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7556</v>
      </c>
      <c r="C8" s="125">
        <v>929</v>
      </c>
      <c r="D8" s="125">
        <v>1313</v>
      </c>
      <c r="E8" s="125">
        <v>2972</v>
      </c>
      <c r="F8" s="125">
        <v>4460</v>
      </c>
      <c r="G8" s="129">
        <f>E8+F8</f>
        <v>7432</v>
      </c>
      <c r="H8" s="117"/>
    </row>
    <row r="9" spans="1:9" ht="30" customHeight="1" x14ac:dyDescent="0.2">
      <c r="A9" s="128" t="s">
        <v>620</v>
      </c>
      <c r="B9" s="125">
        <v>8549</v>
      </c>
      <c r="C9" s="125">
        <v>792</v>
      </c>
      <c r="D9" s="125">
        <v>757</v>
      </c>
      <c r="E9" s="125">
        <v>4152</v>
      </c>
      <c r="F9" s="125">
        <v>4710</v>
      </c>
      <c r="G9" s="129">
        <f t="shared" ref="G9:G10" si="0">E9+F9</f>
        <v>8862</v>
      </c>
      <c r="H9" s="117"/>
    </row>
    <row r="10" spans="1:9" ht="30" customHeight="1" x14ac:dyDescent="0.2">
      <c r="A10" s="130" t="s">
        <v>621</v>
      </c>
      <c r="B10" s="126">
        <v>8178</v>
      </c>
      <c r="C10" s="126">
        <v>587</v>
      </c>
      <c r="D10" s="126">
        <v>910</v>
      </c>
      <c r="E10" s="126">
        <v>2953</v>
      </c>
      <c r="F10" s="126">
        <v>4695</v>
      </c>
      <c r="G10" s="129">
        <f t="shared" si="0"/>
        <v>7648</v>
      </c>
      <c r="H10" s="117"/>
    </row>
    <row r="11" spans="1:9" ht="30" customHeight="1" thickBot="1" x14ac:dyDescent="0.25">
      <c r="A11" s="132" t="s">
        <v>15</v>
      </c>
      <c r="B11" s="133">
        <f>SUM(B8:B10)</f>
        <v>24283</v>
      </c>
      <c r="C11" s="133">
        <f>SUM(C8:C10)</f>
        <v>2308</v>
      </c>
      <c r="D11" s="133">
        <f>SUM(D8:D10)</f>
        <v>2980</v>
      </c>
      <c r="E11" s="133">
        <f>SUM(E8:E10)</f>
        <v>10077</v>
      </c>
      <c r="F11" s="133">
        <f>SUM(F8:F10)</f>
        <v>13865</v>
      </c>
      <c r="G11" s="134">
        <f>E11+F11</f>
        <v>23942</v>
      </c>
      <c r="H11" s="117"/>
    </row>
    <row r="12" spans="1:9" s="101" customFormat="1" ht="90" customHeight="1" x14ac:dyDescent="0.2">
      <c r="A12" s="229" t="s">
        <v>785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6F0B-F404-4B18-8D3C-7A46EE31AC2E}">
  <dimension ref="A1:I50"/>
  <sheetViews>
    <sheetView topLeftCell="A10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786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787</v>
      </c>
      <c r="C6" s="233" t="s">
        <v>5</v>
      </c>
      <c r="D6" s="232" t="s">
        <v>509</v>
      </c>
      <c r="E6" s="234" t="s">
        <v>788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7432</v>
      </c>
      <c r="C8" s="125">
        <v>758</v>
      </c>
      <c r="D8" s="125">
        <v>1080</v>
      </c>
      <c r="E8" s="125">
        <v>2869</v>
      </c>
      <c r="F8" s="125">
        <v>4479</v>
      </c>
      <c r="G8" s="129">
        <f>E8+F8</f>
        <v>7348</v>
      </c>
      <c r="H8" s="117"/>
    </row>
    <row r="9" spans="1:9" ht="30" customHeight="1" x14ac:dyDescent="0.2">
      <c r="A9" s="128" t="s">
        <v>620</v>
      </c>
      <c r="B9" s="125">
        <v>8862</v>
      </c>
      <c r="C9" s="125">
        <v>1077</v>
      </c>
      <c r="D9" s="125">
        <v>843</v>
      </c>
      <c r="E9" s="125">
        <v>4257</v>
      </c>
      <c r="F9" s="125">
        <v>4738</v>
      </c>
      <c r="G9" s="129">
        <f t="shared" ref="G9:G10" si="0">E9+F9</f>
        <v>8995</v>
      </c>
      <c r="H9" s="117"/>
    </row>
    <row r="10" spans="1:9" ht="30" customHeight="1" x14ac:dyDescent="0.2">
      <c r="A10" s="130" t="s">
        <v>621</v>
      </c>
      <c r="B10" s="126">
        <v>7648</v>
      </c>
      <c r="C10" s="126">
        <v>788</v>
      </c>
      <c r="D10" s="126">
        <v>1027</v>
      </c>
      <c r="E10" s="126">
        <v>2992</v>
      </c>
      <c r="F10" s="126">
        <v>4701</v>
      </c>
      <c r="G10" s="129">
        <f t="shared" si="0"/>
        <v>7693</v>
      </c>
      <c r="H10" s="117"/>
    </row>
    <row r="11" spans="1:9" ht="30" customHeight="1" thickBot="1" x14ac:dyDescent="0.25">
      <c r="A11" s="132" t="s">
        <v>15</v>
      </c>
      <c r="B11" s="133">
        <f>SUM(B8:B10)</f>
        <v>23942</v>
      </c>
      <c r="C11" s="133">
        <f>SUM(C8:C10)</f>
        <v>2623</v>
      </c>
      <c r="D11" s="133">
        <f>SUM(D8:D10)</f>
        <v>2950</v>
      </c>
      <c r="E11" s="133">
        <f>SUM(E8:E10)</f>
        <v>10118</v>
      </c>
      <c r="F11" s="133">
        <f>SUM(F8:F10)</f>
        <v>13918</v>
      </c>
      <c r="G11" s="134">
        <f>E11+F11</f>
        <v>24036</v>
      </c>
      <c r="H11" s="117"/>
    </row>
    <row r="12" spans="1:9" s="101" customFormat="1" ht="90" customHeight="1" x14ac:dyDescent="0.2">
      <c r="A12" s="229" t="s">
        <v>789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789B-28F6-4060-A7D3-6EF491243D3B}">
  <dimension ref="A1:I50"/>
  <sheetViews>
    <sheetView topLeftCell="A11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790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791</v>
      </c>
      <c r="C6" s="233" t="s">
        <v>5</v>
      </c>
      <c r="D6" s="232" t="s">
        <v>509</v>
      </c>
      <c r="E6" s="234" t="s">
        <v>792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125">
        <v>7348</v>
      </c>
      <c r="C8" s="125">
        <v>898</v>
      </c>
      <c r="D8" s="125">
        <v>954</v>
      </c>
      <c r="E8" s="125">
        <v>2975</v>
      </c>
      <c r="F8" s="125">
        <v>4453</v>
      </c>
      <c r="G8" s="129">
        <f>E8+F8</f>
        <v>7428</v>
      </c>
      <c r="H8" s="117"/>
    </row>
    <row r="9" spans="1:9" ht="30" customHeight="1" x14ac:dyDescent="0.2">
      <c r="A9" s="128" t="s">
        <v>620</v>
      </c>
      <c r="B9" s="125">
        <v>8995</v>
      </c>
      <c r="C9" s="125">
        <v>1057</v>
      </c>
      <c r="D9" s="125">
        <v>819</v>
      </c>
      <c r="E9" s="125">
        <v>4658</v>
      </c>
      <c r="F9" s="125">
        <v>4683</v>
      </c>
      <c r="G9" s="129">
        <f t="shared" ref="G9:G10" si="0">E9+F9</f>
        <v>9341</v>
      </c>
      <c r="H9" s="117"/>
    </row>
    <row r="10" spans="1:9" ht="30" customHeight="1" x14ac:dyDescent="0.2">
      <c r="A10" s="130" t="s">
        <v>621</v>
      </c>
      <c r="B10" s="126">
        <v>7693</v>
      </c>
      <c r="C10" s="126">
        <v>726</v>
      </c>
      <c r="D10" s="126">
        <v>817</v>
      </c>
      <c r="E10" s="126">
        <v>2993</v>
      </c>
      <c r="F10" s="126">
        <v>4661</v>
      </c>
      <c r="G10" s="129">
        <f t="shared" si="0"/>
        <v>7654</v>
      </c>
      <c r="H10" s="117"/>
    </row>
    <row r="11" spans="1:9" ht="30" customHeight="1" thickBot="1" x14ac:dyDescent="0.25">
      <c r="A11" s="132" t="s">
        <v>15</v>
      </c>
      <c r="B11" s="133">
        <f>SUM(B8:B10)</f>
        <v>24036</v>
      </c>
      <c r="C11" s="133">
        <f>SUM(C8:C10)</f>
        <v>2681</v>
      </c>
      <c r="D11" s="133">
        <f>SUM(D8:D10)</f>
        <v>2590</v>
      </c>
      <c r="E11" s="133">
        <f>SUM(E8:E10)</f>
        <v>10626</v>
      </c>
      <c r="F11" s="133">
        <f>SUM(F8:F10)</f>
        <v>13797</v>
      </c>
      <c r="G11" s="134">
        <f>E11+F11</f>
        <v>24423</v>
      </c>
      <c r="H11" s="117"/>
    </row>
    <row r="12" spans="1:9" s="101" customFormat="1" ht="90" customHeight="1" x14ac:dyDescent="0.2">
      <c r="A12" s="229" t="s">
        <v>793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1215-336F-4FDA-B87A-2B795BDDD7DA}">
  <dimension ref="A1:I50"/>
  <sheetViews>
    <sheetView topLeftCell="A10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794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795</v>
      </c>
      <c r="C6" s="233" t="s">
        <v>5</v>
      </c>
      <c r="D6" s="232" t="s">
        <v>509</v>
      </c>
      <c r="E6" s="234" t="s">
        <v>796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95">
        <v>7428</v>
      </c>
      <c r="C8" s="135">
        <v>566</v>
      </c>
      <c r="D8" s="125">
        <v>1165</v>
      </c>
      <c r="E8" s="125">
        <v>2613</v>
      </c>
      <c r="F8" s="125">
        <v>4486</v>
      </c>
      <c r="G8" s="129">
        <f>E8+F8</f>
        <v>7099</v>
      </c>
      <c r="H8" s="117"/>
    </row>
    <row r="9" spans="1:9" ht="30" customHeight="1" x14ac:dyDescent="0.2">
      <c r="A9" s="128" t="s">
        <v>620</v>
      </c>
      <c r="B9" s="95">
        <v>9341</v>
      </c>
      <c r="C9" s="135">
        <v>651</v>
      </c>
      <c r="D9" s="125">
        <v>1282</v>
      </c>
      <c r="E9" s="125">
        <v>4285</v>
      </c>
      <c r="F9" s="125">
        <v>4698</v>
      </c>
      <c r="G9" s="129">
        <f t="shared" ref="G9:G10" si="0">E9+F9</f>
        <v>8983</v>
      </c>
      <c r="H9" s="117"/>
    </row>
    <row r="10" spans="1:9" ht="30" customHeight="1" x14ac:dyDescent="0.2">
      <c r="A10" s="130" t="s">
        <v>621</v>
      </c>
      <c r="B10" s="95">
        <v>7654</v>
      </c>
      <c r="C10" s="136">
        <v>415</v>
      </c>
      <c r="D10" s="126">
        <v>805</v>
      </c>
      <c r="E10" s="126">
        <v>2893</v>
      </c>
      <c r="F10" s="126">
        <v>4649</v>
      </c>
      <c r="G10" s="129">
        <f t="shared" si="0"/>
        <v>7542</v>
      </c>
      <c r="H10" s="117"/>
    </row>
    <row r="11" spans="1:9" ht="30" customHeight="1" thickBot="1" x14ac:dyDescent="0.25">
      <c r="A11" s="132" t="s">
        <v>15</v>
      </c>
      <c r="B11" s="137">
        <f>SUM(B8:B10)</f>
        <v>24423</v>
      </c>
      <c r="C11" s="133">
        <f>SUM(C8:C10)</f>
        <v>1632</v>
      </c>
      <c r="D11" s="133">
        <f>SUM(D8:D10)</f>
        <v>3252</v>
      </c>
      <c r="E11" s="133">
        <f>SUM(E8:E10)</f>
        <v>9791</v>
      </c>
      <c r="F11" s="133">
        <f>SUM(F8:F10)</f>
        <v>13833</v>
      </c>
      <c r="G11" s="134">
        <f>E11+F11</f>
        <v>23624</v>
      </c>
      <c r="H11" s="117"/>
    </row>
    <row r="12" spans="1:9" s="101" customFormat="1" ht="90" customHeight="1" x14ac:dyDescent="0.2">
      <c r="A12" s="229" t="s">
        <v>797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2F9C-0A01-4181-8EBA-4E9AA2BFA6D4}">
  <dimension ref="A1:J50"/>
  <sheetViews>
    <sheetView topLeftCell="A8" zoomScale="115" zoomScaleNormal="115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798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799</v>
      </c>
      <c r="C6" s="149" t="s">
        <v>5</v>
      </c>
      <c r="D6" s="147" t="s">
        <v>509</v>
      </c>
      <c r="E6" s="151" t="s">
        <v>796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7530</v>
      </c>
      <c r="C8" s="95">
        <f>'JUL23'!C8+'AGO23'!C8+'SET23'!C8+'OUT23'!C8+'NOV23'!C8+'DEZ23'!C8</f>
        <v>5017</v>
      </c>
      <c r="D8" s="95">
        <f>'JUL23'!D8+'AGO23'!D8+'SET23'!D8+'OUT23'!D8+'NOV23'!D8+'DEZ23'!D8</f>
        <v>6774</v>
      </c>
      <c r="E8" s="125">
        <v>2613</v>
      </c>
      <c r="F8" s="125">
        <v>4486</v>
      </c>
      <c r="G8" s="97">
        <f>E8+F8</f>
        <v>7099</v>
      </c>
      <c r="H8" s="117"/>
    </row>
    <row r="9" spans="1:10" ht="30" customHeight="1" x14ac:dyDescent="0.2">
      <c r="A9" s="94" t="s">
        <v>620</v>
      </c>
      <c r="B9" s="95">
        <v>8635</v>
      </c>
      <c r="C9" s="95">
        <f>'JUL23'!C9+'AGO23'!C9+'SET23'!C9+'OUT23'!C9+'NOV23'!C9+'DEZ23'!C9</f>
        <v>5786</v>
      </c>
      <c r="D9" s="95">
        <f>'JUL23'!D9+'AGO23'!D9+'SET23'!D9+'OUT23'!D9+'NOV23'!D9+'DEZ23'!D9</f>
        <v>6464</v>
      </c>
      <c r="E9" s="125">
        <v>4285</v>
      </c>
      <c r="F9" s="125">
        <v>4698</v>
      </c>
      <c r="G9" s="97">
        <f t="shared" ref="G9:G10" si="0">E9+F9</f>
        <v>8983</v>
      </c>
      <c r="H9" s="117"/>
    </row>
    <row r="10" spans="1:10" ht="30" customHeight="1" thickBot="1" x14ac:dyDescent="0.25">
      <c r="A10" s="94" t="s">
        <v>621</v>
      </c>
      <c r="B10" s="95">
        <v>7962</v>
      </c>
      <c r="C10" s="95">
        <f>'JUL23'!C10+'AGO23'!C10+'SET23'!C10+'OUT23'!C10+'NOV23'!C10+'DEZ23'!C10</f>
        <v>4014</v>
      </c>
      <c r="D10" s="95">
        <f>'JUL23'!D10+'AGO23'!D10+'SET23'!D10+'OUT23'!D10+'NOV23'!D10+'DEZ23'!D10</f>
        <v>5305</v>
      </c>
      <c r="E10" s="126">
        <v>2893</v>
      </c>
      <c r="F10" s="126">
        <v>4649</v>
      </c>
      <c r="G10" s="97">
        <f t="shared" si="0"/>
        <v>7542</v>
      </c>
      <c r="H10" s="117"/>
    </row>
    <row r="11" spans="1:10" ht="30" customHeight="1" thickBot="1" x14ac:dyDescent="0.25">
      <c r="A11" s="98" t="s">
        <v>15</v>
      </c>
      <c r="B11" s="99">
        <f>SUM(B8:B10)</f>
        <v>24127</v>
      </c>
      <c r="C11" s="99">
        <f>SUM(C8:C10)</f>
        <v>14817</v>
      </c>
      <c r="D11" s="99">
        <f>SUM(D8:D10)</f>
        <v>18543</v>
      </c>
      <c r="E11" s="99">
        <f>SUM(E8:E10)</f>
        <v>9791</v>
      </c>
      <c r="F11" s="99">
        <f>SUM(F8:F10)</f>
        <v>13833</v>
      </c>
      <c r="G11" s="123">
        <f>E11+F11</f>
        <v>23624</v>
      </c>
      <c r="H11" s="117"/>
      <c r="I11" s="117"/>
      <c r="J11" s="117"/>
    </row>
    <row r="12" spans="1:10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81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82</v>
      </c>
      <c r="D6" s="8" t="s">
        <v>5</v>
      </c>
      <c r="E6" s="8" t="s">
        <v>6</v>
      </c>
      <c r="F6" s="14" t="s">
        <v>83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309</v>
      </c>
      <c r="D8" s="1">
        <v>140</v>
      </c>
      <c r="E8" s="1">
        <v>247</v>
      </c>
      <c r="F8" s="3">
        <v>202</v>
      </c>
    </row>
    <row r="9" spans="2:6" ht="15" x14ac:dyDescent="0.2">
      <c r="B9" s="2" t="s">
        <v>9</v>
      </c>
      <c r="C9" s="1">
        <v>661</v>
      </c>
      <c r="D9" s="1">
        <v>1</v>
      </c>
      <c r="E9" s="1">
        <v>73</v>
      </c>
      <c r="F9" s="3">
        <v>589</v>
      </c>
    </row>
    <row r="10" spans="2:6" ht="15" x14ac:dyDescent="0.2">
      <c r="B10" s="2" t="s">
        <v>10</v>
      </c>
      <c r="C10" s="1">
        <v>930</v>
      </c>
      <c r="D10" s="1">
        <v>80</v>
      </c>
      <c r="E10" s="1">
        <v>29</v>
      </c>
      <c r="F10" s="3">
        <v>981</v>
      </c>
    </row>
    <row r="11" spans="2:6" ht="15" x14ac:dyDescent="0.2">
      <c r="B11" s="2" t="s">
        <v>11</v>
      </c>
      <c r="C11" s="1">
        <v>284</v>
      </c>
      <c r="D11" s="1">
        <v>186</v>
      </c>
      <c r="E11" s="1">
        <v>136</v>
      </c>
      <c r="F11" s="3">
        <v>334</v>
      </c>
    </row>
    <row r="12" spans="2:6" ht="15" x14ac:dyDescent="0.2">
      <c r="B12" s="2" t="s">
        <v>35</v>
      </c>
      <c r="C12" s="1">
        <v>603</v>
      </c>
      <c r="D12" s="1">
        <v>195</v>
      </c>
      <c r="E12" s="1">
        <v>96</v>
      </c>
      <c r="F12" s="3">
        <v>702</v>
      </c>
    </row>
    <row r="13" spans="2:6" ht="15" x14ac:dyDescent="0.2">
      <c r="B13" s="2" t="s">
        <v>13</v>
      </c>
      <c r="C13" s="1">
        <v>49</v>
      </c>
      <c r="D13" s="1">
        <v>76</v>
      </c>
      <c r="E13" s="1">
        <v>87</v>
      </c>
      <c r="F13" s="3">
        <v>38</v>
      </c>
    </row>
    <row r="14" spans="2:6" ht="15" x14ac:dyDescent="0.2">
      <c r="B14" s="2" t="s">
        <v>14</v>
      </c>
      <c r="C14" s="1">
        <v>362</v>
      </c>
      <c r="D14" s="1">
        <v>174</v>
      </c>
      <c r="E14" s="1">
        <v>147</v>
      </c>
      <c r="F14" s="3">
        <v>389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3198</v>
      </c>
      <c r="D16" s="8">
        <f>SUM(D8:D14)</f>
        <v>852</v>
      </c>
      <c r="E16" s="8">
        <f>SUM(E8:E14)</f>
        <v>815</v>
      </c>
      <c r="F16" s="9">
        <f>SUM(F8:F14)</f>
        <v>3235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5569-240E-49EE-90F5-031F5CB2E5F4}">
  <dimension ref="A1:I50"/>
  <sheetViews>
    <sheetView topLeftCell="A9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800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801</v>
      </c>
      <c r="C6" s="233" t="s">
        <v>5</v>
      </c>
      <c r="D6" s="232" t="s">
        <v>509</v>
      </c>
      <c r="E6" s="234" t="s">
        <v>802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95">
        <v>7099</v>
      </c>
      <c r="C8" s="135">
        <v>600</v>
      </c>
      <c r="D8" s="125">
        <v>71</v>
      </c>
      <c r="E8" s="125">
        <v>3178</v>
      </c>
      <c r="F8" s="125">
        <v>4461</v>
      </c>
      <c r="G8" s="129">
        <f>E8+F8</f>
        <v>7639</v>
      </c>
      <c r="H8" s="117"/>
    </row>
    <row r="9" spans="1:9" ht="30" customHeight="1" x14ac:dyDescent="0.2">
      <c r="A9" s="128" t="s">
        <v>620</v>
      </c>
      <c r="B9" s="95">
        <v>8983</v>
      </c>
      <c r="C9" s="135">
        <v>391</v>
      </c>
      <c r="D9" s="125">
        <v>103</v>
      </c>
      <c r="E9" s="125">
        <v>4610</v>
      </c>
      <c r="F9" s="125">
        <v>4691</v>
      </c>
      <c r="G9" s="129">
        <f t="shared" ref="G9:G10" si="0">E9+F9</f>
        <v>9301</v>
      </c>
      <c r="H9" s="117"/>
    </row>
    <row r="10" spans="1:9" ht="30" customHeight="1" x14ac:dyDescent="0.2">
      <c r="A10" s="130" t="s">
        <v>621</v>
      </c>
      <c r="B10" s="95">
        <v>7542</v>
      </c>
      <c r="C10" s="136">
        <v>480</v>
      </c>
      <c r="D10" s="126">
        <v>75</v>
      </c>
      <c r="E10" s="126">
        <v>3375</v>
      </c>
      <c r="F10" s="126">
        <v>4646</v>
      </c>
      <c r="G10" s="129">
        <f t="shared" si="0"/>
        <v>8021</v>
      </c>
      <c r="H10" s="117"/>
    </row>
    <row r="11" spans="1:9" ht="30" customHeight="1" thickBot="1" x14ac:dyDescent="0.25">
      <c r="A11" s="132" t="s">
        <v>15</v>
      </c>
      <c r="B11" s="137">
        <f>SUM(B8:B10)</f>
        <v>23624</v>
      </c>
      <c r="C11" s="133">
        <f>SUM(C8:C10)</f>
        <v>1471</v>
      </c>
      <c r="D11" s="133">
        <f>SUM(D8:D10)</f>
        <v>249</v>
      </c>
      <c r="E11" s="133">
        <f>SUM(E8:E10)</f>
        <v>11163</v>
      </c>
      <c r="F11" s="133">
        <f>SUM(F8:F10)</f>
        <v>13798</v>
      </c>
      <c r="G11" s="134">
        <f>E11+F11</f>
        <v>24961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04C9-105C-4AED-8356-096908874A45}">
  <dimension ref="A1:I50"/>
  <sheetViews>
    <sheetView topLeftCell="A10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803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804</v>
      </c>
      <c r="C6" s="233" t="s">
        <v>5</v>
      </c>
      <c r="D6" s="232" t="s">
        <v>509</v>
      </c>
      <c r="E6" s="234" t="s">
        <v>805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95">
        <v>7639</v>
      </c>
      <c r="C8" s="135">
        <v>1160</v>
      </c>
      <c r="D8" s="125">
        <v>899</v>
      </c>
      <c r="E8" s="125">
        <v>3682</v>
      </c>
      <c r="F8" s="125">
        <v>4362</v>
      </c>
      <c r="G8" s="129">
        <f>E8+F8</f>
        <v>8044</v>
      </c>
      <c r="H8" s="117"/>
    </row>
    <row r="9" spans="1:9" ht="30" customHeight="1" x14ac:dyDescent="0.2">
      <c r="A9" s="128" t="s">
        <v>620</v>
      </c>
      <c r="B9" s="95">
        <v>9301</v>
      </c>
      <c r="C9" s="135">
        <v>819</v>
      </c>
      <c r="D9" s="125">
        <v>913</v>
      </c>
      <c r="E9" s="125">
        <v>4624</v>
      </c>
      <c r="F9" s="125">
        <v>4651</v>
      </c>
      <c r="G9" s="129">
        <f t="shared" ref="G9:G10" si="0">E9+F9</f>
        <v>9275</v>
      </c>
      <c r="H9" s="117"/>
    </row>
    <row r="10" spans="1:9" ht="30" customHeight="1" x14ac:dyDescent="0.2">
      <c r="A10" s="130" t="s">
        <v>621</v>
      </c>
      <c r="B10" s="95">
        <v>8021</v>
      </c>
      <c r="C10" s="136">
        <v>664</v>
      </c>
      <c r="D10" s="126">
        <v>969</v>
      </c>
      <c r="E10" s="126">
        <v>3828</v>
      </c>
      <c r="F10" s="126">
        <v>4642</v>
      </c>
      <c r="G10" s="129">
        <f t="shared" si="0"/>
        <v>8470</v>
      </c>
      <c r="H10" s="117"/>
    </row>
    <row r="11" spans="1:9" ht="30" customHeight="1" thickBot="1" x14ac:dyDescent="0.25">
      <c r="A11" s="132" t="s">
        <v>15</v>
      </c>
      <c r="B11" s="137">
        <f>SUM(B8:B10)</f>
        <v>24961</v>
      </c>
      <c r="C11" s="133">
        <f>SUM(C8:C10)</f>
        <v>2643</v>
      </c>
      <c r="D11" s="133">
        <f>SUM(D8:D10)</f>
        <v>2781</v>
      </c>
      <c r="E11" s="133">
        <f>SUM(E8:E10)</f>
        <v>12134</v>
      </c>
      <c r="F11" s="133">
        <f>SUM(F8:F10)</f>
        <v>13655</v>
      </c>
      <c r="G11" s="134">
        <f>E11+F11</f>
        <v>25789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77AE-292A-487C-85C2-EE82ACA0592B}">
  <dimension ref="A1:I50"/>
  <sheetViews>
    <sheetView topLeftCell="A8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806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807</v>
      </c>
      <c r="C6" s="233" t="s">
        <v>5</v>
      </c>
      <c r="D6" s="232" t="s">
        <v>509</v>
      </c>
      <c r="E6" s="234" t="s">
        <v>808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95">
        <v>8044</v>
      </c>
      <c r="C8" s="135">
        <v>1082</v>
      </c>
      <c r="D8" s="125">
        <v>1098</v>
      </c>
      <c r="E8" s="125">
        <v>3875</v>
      </c>
      <c r="F8" s="125">
        <v>4409</v>
      </c>
      <c r="G8" s="129">
        <f>E8+F8</f>
        <v>8284</v>
      </c>
      <c r="H8" s="117"/>
    </row>
    <row r="9" spans="1:9" ht="30" customHeight="1" x14ac:dyDescent="0.2">
      <c r="A9" s="128" t="s">
        <v>620</v>
      </c>
      <c r="B9" s="95">
        <v>9275</v>
      </c>
      <c r="C9" s="135">
        <v>783</v>
      </c>
      <c r="D9" s="125">
        <v>1066</v>
      </c>
      <c r="E9" s="125">
        <v>4687</v>
      </c>
      <c r="F9" s="125">
        <v>4676</v>
      </c>
      <c r="G9" s="129">
        <f t="shared" ref="G9:G10" si="0">E9+F9</f>
        <v>9363</v>
      </c>
      <c r="H9" s="117"/>
    </row>
    <row r="10" spans="1:9" ht="30" customHeight="1" x14ac:dyDescent="0.2">
      <c r="A10" s="130" t="s">
        <v>621</v>
      </c>
      <c r="B10" s="95">
        <v>8470</v>
      </c>
      <c r="C10" s="136">
        <v>536</v>
      </c>
      <c r="D10" s="126">
        <v>285</v>
      </c>
      <c r="E10" s="126">
        <v>3581</v>
      </c>
      <c r="F10" s="126">
        <v>4698</v>
      </c>
      <c r="G10" s="129">
        <f t="shared" si="0"/>
        <v>8279</v>
      </c>
      <c r="H10" s="117"/>
    </row>
    <row r="11" spans="1:9" ht="30" customHeight="1" thickBot="1" x14ac:dyDescent="0.25">
      <c r="A11" s="132" t="s">
        <v>15</v>
      </c>
      <c r="B11" s="137">
        <f>SUM(B8:B10)</f>
        <v>25789</v>
      </c>
      <c r="C11" s="133">
        <f>SUM(C8:C10)</f>
        <v>2401</v>
      </c>
      <c r="D11" s="133">
        <f>SUM(D8:D10)</f>
        <v>2449</v>
      </c>
      <c r="E11" s="133">
        <f>SUM(E8:E10)</f>
        <v>12143</v>
      </c>
      <c r="F11" s="133">
        <f>SUM(F8:F10)</f>
        <v>13783</v>
      </c>
      <c r="G11" s="134">
        <f>E11+F11</f>
        <v>25926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9FC7E-8F3F-43E0-AD2E-27E49098A441}">
  <dimension ref="A1:I50"/>
  <sheetViews>
    <sheetView topLeftCell="A9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809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810</v>
      </c>
      <c r="C6" s="233" t="s">
        <v>5</v>
      </c>
      <c r="D6" s="232" t="s">
        <v>509</v>
      </c>
      <c r="E6" s="234" t="s">
        <v>811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95">
        <v>8284</v>
      </c>
      <c r="C8" s="135">
        <v>951</v>
      </c>
      <c r="D8" s="125">
        <v>1474</v>
      </c>
      <c r="E8" s="125">
        <v>3660</v>
      </c>
      <c r="F8" s="125">
        <v>4418</v>
      </c>
      <c r="G8" s="129">
        <f>E8+F8</f>
        <v>8078</v>
      </c>
      <c r="H8" s="117"/>
    </row>
    <row r="9" spans="1:9" ht="30" customHeight="1" x14ac:dyDescent="0.2">
      <c r="A9" s="128" t="s">
        <v>620</v>
      </c>
      <c r="B9" s="95">
        <v>9363</v>
      </c>
      <c r="C9" s="135">
        <v>826</v>
      </c>
      <c r="D9" s="125">
        <v>1567</v>
      </c>
      <c r="E9" s="125">
        <v>4006</v>
      </c>
      <c r="F9" s="125">
        <v>4716</v>
      </c>
      <c r="G9" s="129">
        <f t="shared" ref="G9:G10" si="0">E9+F9</f>
        <v>8722</v>
      </c>
      <c r="H9" s="117"/>
    </row>
    <row r="10" spans="1:9" ht="30" customHeight="1" x14ac:dyDescent="0.2">
      <c r="A10" s="130" t="s">
        <v>621</v>
      </c>
      <c r="B10" s="95">
        <v>8279</v>
      </c>
      <c r="C10" s="136">
        <v>763</v>
      </c>
      <c r="D10" s="126">
        <v>1746</v>
      </c>
      <c r="E10" s="126">
        <v>2791</v>
      </c>
      <c r="F10" s="126">
        <v>4783</v>
      </c>
      <c r="G10" s="129">
        <f t="shared" si="0"/>
        <v>7574</v>
      </c>
      <c r="H10" s="117"/>
    </row>
    <row r="11" spans="1:9" ht="30" customHeight="1" thickBot="1" x14ac:dyDescent="0.25">
      <c r="A11" s="132" t="s">
        <v>15</v>
      </c>
      <c r="B11" s="137">
        <f>SUM(B8:B10)</f>
        <v>25926</v>
      </c>
      <c r="C11" s="133">
        <f>SUM(C8:C10)</f>
        <v>2540</v>
      </c>
      <c r="D11" s="133">
        <f>SUM(D8:D10)</f>
        <v>4787</v>
      </c>
      <c r="E11" s="133">
        <f>SUM(E8:E10)</f>
        <v>10457</v>
      </c>
      <c r="F11" s="133">
        <f>SUM(F8:F10)</f>
        <v>13917</v>
      </c>
      <c r="G11" s="134">
        <f>E11+F11</f>
        <v>24374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967C-143C-44A6-AA5A-AE1414566033}">
  <dimension ref="A1:I50"/>
  <sheetViews>
    <sheetView topLeftCell="A9" zoomScale="130" zoomScaleNormal="130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812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813</v>
      </c>
      <c r="C6" s="233" t="s">
        <v>5</v>
      </c>
      <c r="D6" s="232" t="s">
        <v>509</v>
      </c>
      <c r="E6" s="234" t="s">
        <v>814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95">
        <v>8078</v>
      </c>
      <c r="C8" s="135">
        <v>791</v>
      </c>
      <c r="D8" s="125">
        <v>977</v>
      </c>
      <c r="E8" s="125">
        <v>3686</v>
      </c>
      <c r="F8" s="125">
        <v>4447</v>
      </c>
      <c r="G8" s="129">
        <f>E8+F8</f>
        <v>8133</v>
      </c>
      <c r="H8" s="117"/>
    </row>
    <row r="9" spans="1:9" ht="30" customHeight="1" x14ac:dyDescent="0.2">
      <c r="A9" s="128" t="s">
        <v>620</v>
      </c>
      <c r="B9" s="95">
        <v>8722</v>
      </c>
      <c r="C9" s="135">
        <v>805</v>
      </c>
      <c r="D9" s="125">
        <v>680</v>
      </c>
      <c r="E9" s="125">
        <v>4399</v>
      </c>
      <c r="F9" s="125">
        <v>4728</v>
      </c>
      <c r="G9" s="129">
        <f t="shared" ref="G9:G10" si="0">E9+F9</f>
        <v>9127</v>
      </c>
      <c r="H9" s="117"/>
    </row>
    <row r="10" spans="1:9" ht="30" customHeight="1" x14ac:dyDescent="0.2">
      <c r="A10" s="130" t="s">
        <v>621</v>
      </c>
      <c r="B10" s="95">
        <v>7574</v>
      </c>
      <c r="C10" s="136">
        <v>795</v>
      </c>
      <c r="D10" s="126">
        <v>1071</v>
      </c>
      <c r="E10" s="126">
        <v>3512</v>
      </c>
      <c r="F10" s="126">
        <v>4820</v>
      </c>
      <c r="G10" s="129">
        <f t="shared" si="0"/>
        <v>8332</v>
      </c>
      <c r="H10" s="117"/>
    </row>
    <row r="11" spans="1:9" ht="30" customHeight="1" thickBot="1" x14ac:dyDescent="0.25">
      <c r="A11" s="132" t="s">
        <v>15</v>
      </c>
      <c r="B11" s="137">
        <f>SUM(B8:B10)</f>
        <v>24374</v>
      </c>
      <c r="C11" s="133">
        <f>SUM(C8:C10)</f>
        <v>2391</v>
      </c>
      <c r="D11" s="133">
        <f>SUM(D8:D10)</f>
        <v>2728</v>
      </c>
      <c r="E11" s="133">
        <f>SUM(E8:E10)</f>
        <v>11597</v>
      </c>
      <c r="F11" s="133">
        <f>SUM(F8:F10)</f>
        <v>13995</v>
      </c>
      <c r="G11" s="134">
        <f>E11+F11</f>
        <v>25592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9915-623C-4FCE-A307-80908C3A06AC}">
  <dimension ref="A1:I50"/>
  <sheetViews>
    <sheetView topLeftCell="A2" zoomScale="115" zoomScaleNormal="115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9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9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9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9" s="89" customFormat="1" ht="20.100000000000001" customHeight="1" x14ac:dyDescent="0.2">
      <c r="A4" s="143" t="s">
        <v>815</v>
      </c>
      <c r="B4" s="143"/>
      <c r="C4" s="143"/>
      <c r="D4" s="143"/>
      <c r="E4" s="143"/>
      <c r="F4" s="143"/>
      <c r="G4" s="143"/>
    </row>
    <row r="5" spans="1:9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9" ht="21" customHeight="1" x14ac:dyDescent="0.2">
      <c r="A6" s="230" t="s">
        <v>3</v>
      </c>
      <c r="B6" s="232" t="s">
        <v>816</v>
      </c>
      <c r="C6" s="233" t="s">
        <v>5</v>
      </c>
      <c r="D6" s="232" t="s">
        <v>509</v>
      </c>
      <c r="E6" s="234" t="s">
        <v>817</v>
      </c>
      <c r="F6" s="235"/>
      <c r="G6" s="236"/>
      <c r="H6" s="90"/>
    </row>
    <row r="7" spans="1:9" ht="15" x14ac:dyDescent="0.2">
      <c r="A7" s="231"/>
      <c r="B7" s="148"/>
      <c r="C7" s="148"/>
      <c r="D7" s="150"/>
      <c r="E7" s="92" t="s">
        <v>497</v>
      </c>
      <c r="F7" s="92" t="s">
        <v>498</v>
      </c>
      <c r="G7" s="127" t="s">
        <v>15</v>
      </c>
      <c r="H7" s="90"/>
    </row>
    <row r="8" spans="1:9" ht="30" customHeight="1" x14ac:dyDescent="0.2">
      <c r="A8" s="128" t="s">
        <v>619</v>
      </c>
      <c r="B8" s="95">
        <v>8133</v>
      </c>
      <c r="C8" s="135">
        <v>762</v>
      </c>
      <c r="D8" s="125">
        <v>1315</v>
      </c>
      <c r="E8" s="125">
        <v>3324</v>
      </c>
      <c r="F8" s="125">
        <v>4472</v>
      </c>
      <c r="G8" s="129">
        <f>E8+F8</f>
        <v>7796</v>
      </c>
      <c r="H8" s="117"/>
    </row>
    <row r="9" spans="1:9" ht="30" customHeight="1" x14ac:dyDescent="0.2">
      <c r="A9" s="128" t="s">
        <v>620</v>
      </c>
      <c r="B9" s="95">
        <v>9127</v>
      </c>
      <c r="C9" s="135">
        <v>762</v>
      </c>
      <c r="D9" s="125">
        <v>1427</v>
      </c>
      <c r="E9" s="125">
        <v>3985</v>
      </c>
      <c r="F9" s="125">
        <v>4751</v>
      </c>
      <c r="G9" s="129">
        <f t="shared" ref="G9:G10" si="0">E9+F9</f>
        <v>8736</v>
      </c>
      <c r="H9" s="117"/>
    </row>
    <row r="10" spans="1:9" ht="30" customHeight="1" x14ac:dyDescent="0.2">
      <c r="A10" s="130" t="s">
        <v>621</v>
      </c>
      <c r="B10" s="95">
        <v>8332</v>
      </c>
      <c r="C10" s="136">
        <v>753</v>
      </c>
      <c r="D10" s="126">
        <v>709</v>
      </c>
      <c r="E10" s="126">
        <v>2955</v>
      </c>
      <c r="F10" s="126">
        <v>4839</v>
      </c>
      <c r="G10" s="129">
        <f t="shared" si="0"/>
        <v>7794</v>
      </c>
      <c r="H10" s="117"/>
    </row>
    <row r="11" spans="1:9" ht="30" customHeight="1" thickBot="1" x14ac:dyDescent="0.25">
      <c r="A11" s="132" t="s">
        <v>15</v>
      </c>
      <c r="B11" s="137">
        <f>SUM(B8:B10)</f>
        <v>25592</v>
      </c>
      <c r="C11" s="133">
        <f>SUM(C8:C10)</f>
        <v>2277</v>
      </c>
      <c r="D11" s="133">
        <f>SUM(D8:D10)</f>
        <v>3451</v>
      </c>
      <c r="E11" s="133">
        <f>SUM(E8:E10)</f>
        <v>10264</v>
      </c>
      <c r="F11" s="133">
        <f>SUM(F8:F10)</f>
        <v>14062</v>
      </c>
      <c r="G11" s="134">
        <f>E11+F11</f>
        <v>24326</v>
      </c>
      <c r="H11" s="117"/>
    </row>
    <row r="12" spans="1:9" s="101" customFormat="1" ht="90" customHeight="1" x14ac:dyDescent="0.2">
      <c r="A12" s="229" t="s">
        <v>753</v>
      </c>
      <c r="B12" s="229"/>
      <c r="C12" s="229"/>
      <c r="D12" s="229"/>
      <c r="E12" s="229"/>
      <c r="F12" s="229"/>
      <c r="G12" s="229"/>
    </row>
    <row r="13" spans="1:9" s="89" customFormat="1" ht="21.75" customHeight="1" x14ac:dyDescent="0.2">
      <c r="A13" s="101" t="s">
        <v>640</v>
      </c>
    </row>
    <row r="14" spans="1:9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D83C-20DA-4958-921C-224283E66A28}">
  <dimension ref="A1:J50"/>
  <sheetViews>
    <sheetView zoomScale="115" zoomScaleNormal="115" zoomScaleSheetLayoutView="115" workbookViewId="0">
      <selection activeCell="F10" sqref="F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818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801</v>
      </c>
      <c r="C6" s="149" t="s">
        <v>5</v>
      </c>
      <c r="D6" s="147" t="s">
        <v>509</v>
      </c>
      <c r="E6" s="151" t="s">
        <v>817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7099</v>
      </c>
      <c r="C8" s="95">
        <f>'JAN24'!C8+'FEV24'!C8+'MAR24'!C8+'ABR24'!C8+'MAI24'!C8+'JUN 24'!C8</f>
        <v>5346</v>
      </c>
      <c r="D8" s="95">
        <f>'JAN24'!D8+'FEV24'!D8+'MAR24'!D8+'ABR24'!D8+'MAI24'!D8+'JUN 24'!D8</f>
        <v>5834</v>
      </c>
      <c r="E8" s="95">
        <v>3324</v>
      </c>
      <c r="F8" s="95">
        <v>4472</v>
      </c>
      <c r="G8" s="97">
        <f>E8+F8</f>
        <v>7796</v>
      </c>
      <c r="H8" s="117"/>
    </row>
    <row r="9" spans="1:10" ht="30" customHeight="1" x14ac:dyDescent="0.2">
      <c r="A9" s="94" t="s">
        <v>620</v>
      </c>
      <c r="B9" s="95">
        <v>8983</v>
      </c>
      <c r="C9" s="95">
        <f>'JAN24'!C9+'FEV24'!C9+'MAR24'!C9+'ABR24'!C9+'MAI24'!C9+'JUN 24'!C9</f>
        <v>4386</v>
      </c>
      <c r="D9" s="95">
        <f>'JAN24'!D9+'FEV24'!D9+'MAR24'!D9+'ABR24'!D9+'MAI24'!D9+'JUN 24'!D9</f>
        <v>5756</v>
      </c>
      <c r="E9" s="95">
        <v>3985</v>
      </c>
      <c r="F9" s="95">
        <v>4751</v>
      </c>
      <c r="G9" s="97">
        <f t="shared" ref="G9:G10" si="0">E9+F9</f>
        <v>8736</v>
      </c>
      <c r="H9" s="117"/>
    </row>
    <row r="10" spans="1:10" ht="30" customHeight="1" thickBot="1" x14ac:dyDescent="0.25">
      <c r="A10" s="94" t="s">
        <v>621</v>
      </c>
      <c r="B10" s="95">
        <v>7542</v>
      </c>
      <c r="C10" s="95">
        <f>'JAN24'!C10+'FEV24'!C10+'MAR24'!C10+'ABR24'!C10+'MAI24'!C10+'JUN 24'!C10</f>
        <v>3991</v>
      </c>
      <c r="D10" s="95">
        <f>'JAN24'!D10+'FEV24'!D10+'MAR24'!D10+'ABR24'!D10+'MAI24'!D10+'JUN 24'!D10</f>
        <v>4855</v>
      </c>
      <c r="E10" s="95">
        <v>2955</v>
      </c>
      <c r="F10" s="95">
        <v>4839</v>
      </c>
      <c r="G10" s="97">
        <f t="shared" si="0"/>
        <v>7794</v>
      </c>
      <c r="H10" s="117"/>
    </row>
    <row r="11" spans="1:10" ht="30" customHeight="1" thickBot="1" x14ac:dyDescent="0.25">
      <c r="A11" s="98" t="s">
        <v>15</v>
      </c>
      <c r="B11" s="99">
        <f>SUM(B8:B10)</f>
        <v>23624</v>
      </c>
      <c r="C11" s="99">
        <f>SUM(C8:C10)</f>
        <v>13723</v>
      </c>
      <c r="D11" s="99">
        <f>SUM(D8:D10)</f>
        <v>16445</v>
      </c>
      <c r="E11" s="99">
        <f>SUM(E8:E10)</f>
        <v>10264</v>
      </c>
      <c r="F11" s="99">
        <f>SUM(F8:F10)</f>
        <v>14062</v>
      </c>
      <c r="G11" s="123">
        <f>E11+F11</f>
        <v>24326</v>
      </c>
      <c r="H11" s="117"/>
      <c r="I11" s="117"/>
      <c r="J11" s="117"/>
    </row>
    <row r="12" spans="1:10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4580-976F-4F41-A5FD-207107CCAF98}">
  <dimension ref="A1:J50"/>
  <sheetViews>
    <sheetView zoomScale="115" zoomScaleNormal="115" zoomScaleSheetLayoutView="115" workbookViewId="0">
      <selection activeCell="B8" sqref="B8:B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819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820</v>
      </c>
      <c r="C6" s="149" t="s">
        <v>5</v>
      </c>
      <c r="D6" s="147" t="s">
        <v>509</v>
      </c>
      <c r="E6" s="151" t="s">
        <v>821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7796</v>
      </c>
      <c r="C8" s="95">
        <v>932</v>
      </c>
      <c r="D8" s="95">
        <v>1163</v>
      </c>
      <c r="E8" s="95">
        <v>3364</v>
      </c>
      <c r="F8" s="95">
        <v>4508</v>
      </c>
      <c r="G8" s="97">
        <f>E8+F8</f>
        <v>7872</v>
      </c>
      <c r="H8" s="117"/>
    </row>
    <row r="9" spans="1:10" ht="30" customHeight="1" x14ac:dyDescent="0.2">
      <c r="A9" s="94" t="s">
        <v>620</v>
      </c>
      <c r="B9" s="95">
        <v>8736</v>
      </c>
      <c r="C9" s="95">
        <v>918</v>
      </c>
      <c r="D9" s="95">
        <v>1155</v>
      </c>
      <c r="E9" s="95">
        <v>4120</v>
      </c>
      <c r="F9" s="95">
        <v>4834</v>
      </c>
      <c r="G9" s="97">
        <f t="shared" ref="G9:G10" si="0">E9+F9</f>
        <v>8954</v>
      </c>
      <c r="H9" s="117"/>
    </row>
    <row r="10" spans="1:10" ht="30" customHeight="1" thickBot="1" x14ac:dyDescent="0.25">
      <c r="A10" s="94" t="s">
        <v>621</v>
      </c>
      <c r="B10" s="95">
        <v>7794</v>
      </c>
      <c r="C10" s="95">
        <v>935</v>
      </c>
      <c r="D10" s="95">
        <v>1193</v>
      </c>
      <c r="E10" s="95">
        <v>3790</v>
      </c>
      <c r="F10" s="95">
        <v>4862</v>
      </c>
      <c r="G10" s="97">
        <f t="shared" si="0"/>
        <v>8652</v>
      </c>
      <c r="H10" s="117"/>
    </row>
    <row r="11" spans="1:10" ht="30" customHeight="1" thickBot="1" x14ac:dyDescent="0.25">
      <c r="A11" s="98" t="s">
        <v>15</v>
      </c>
      <c r="B11" s="99">
        <f>SUM(B8:B10)</f>
        <v>24326</v>
      </c>
      <c r="C11" s="99">
        <f>SUM(C8:C10)</f>
        <v>2785</v>
      </c>
      <c r="D11" s="99">
        <f>SUM(D8:D10)</f>
        <v>3511</v>
      </c>
      <c r="E11" s="99">
        <f>SUM(E8:E10)</f>
        <v>11274</v>
      </c>
      <c r="F11" s="99">
        <f>SUM(F8:F10)</f>
        <v>14204</v>
      </c>
      <c r="G11" s="123">
        <f>E11+F11</f>
        <v>25478</v>
      </c>
      <c r="H11" s="117"/>
      <c r="I11" s="117"/>
      <c r="J11" s="117"/>
    </row>
    <row r="12" spans="1:10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BEBB-642F-4A26-9EF9-7FB8EA9323FC}">
  <dimension ref="A1:J50"/>
  <sheetViews>
    <sheetView zoomScale="115" zoomScaleNormal="115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822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823</v>
      </c>
      <c r="C6" s="149" t="s">
        <v>5</v>
      </c>
      <c r="D6" s="147" t="s">
        <v>509</v>
      </c>
      <c r="E6" s="151" t="s">
        <v>824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7872</v>
      </c>
      <c r="C8" s="95">
        <v>894</v>
      </c>
      <c r="D8" s="95">
        <v>992</v>
      </c>
      <c r="E8" s="95">
        <v>3574</v>
      </c>
      <c r="F8" s="95">
        <v>4494</v>
      </c>
      <c r="G8" s="97">
        <f>E8+F8</f>
        <v>8068</v>
      </c>
      <c r="H8" s="117"/>
    </row>
    <row r="9" spans="1:10" ht="30" customHeight="1" x14ac:dyDescent="0.2">
      <c r="A9" s="94" t="s">
        <v>620</v>
      </c>
      <c r="B9" s="95">
        <v>8954</v>
      </c>
      <c r="C9" s="95">
        <v>892</v>
      </c>
      <c r="D9" s="95">
        <v>942</v>
      </c>
      <c r="E9" s="95">
        <v>4264</v>
      </c>
      <c r="F9" s="95">
        <v>4803</v>
      </c>
      <c r="G9" s="97">
        <f t="shared" ref="G9:G10" si="0">E9+F9</f>
        <v>9067</v>
      </c>
      <c r="H9" s="117"/>
    </row>
    <row r="10" spans="1:10" ht="30" customHeight="1" thickBot="1" x14ac:dyDescent="0.25">
      <c r="A10" s="94" t="s">
        <v>621</v>
      </c>
      <c r="B10" s="95">
        <v>8652</v>
      </c>
      <c r="C10" s="95">
        <v>904</v>
      </c>
      <c r="D10" s="95">
        <v>828</v>
      </c>
      <c r="E10" s="95">
        <v>3205</v>
      </c>
      <c r="F10" s="95">
        <v>4851</v>
      </c>
      <c r="G10" s="97">
        <f t="shared" si="0"/>
        <v>8056</v>
      </c>
      <c r="H10" s="117"/>
    </row>
    <row r="11" spans="1:10" ht="30" customHeight="1" thickBot="1" x14ac:dyDescent="0.25">
      <c r="A11" s="98" t="s">
        <v>15</v>
      </c>
      <c r="B11" s="99">
        <f>SUM(B8:B10)</f>
        <v>25478</v>
      </c>
      <c r="C11" s="99">
        <f>SUM(C8:C10)</f>
        <v>2690</v>
      </c>
      <c r="D11" s="99">
        <f>SUM(D8:D10)</f>
        <v>2762</v>
      </c>
      <c r="E11" s="99">
        <f>SUM(E8:E10)</f>
        <v>11043</v>
      </c>
      <c r="F11" s="99">
        <f>SUM(F8:F10)</f>
        <v>14148</v>
      </c>
      <c r="G11" s="123">
        <f>E11+F11</f>
        <v>25191</v>
      </c>
      <c r="H11" s="117"/>
      <c r="I11" s="117"/>
      <c r="J11" s="117"/>
    </row>
    <row r="12" spans="1:10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4FAB-80C4-4838-A548-760675610C04}">
  <dimension ref="A1:J50"/>
  <sheetViews>
    <sheetView zoomScale="115" zoomScaleNormal="115" zoomScaleSheetLayoutView="115" workbookViewId="0">
      <selection activeCell="A12" sqref="A12:G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825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826</v>
      </c>
      <c r="C6" s="149" t="s">
        <v>5</v>
      </c>
      <c r="D6" s="147" t="s">
        <v>509</v>
      </c>
      <c r="E6" s="151" t="s">
        <v>827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8068</v>
      </c>
      <c r="C8" s="95">
        <v>959</v>
      </c>
      <c r="D8" s="95">
        <v>924</v>
      </c>
      <c r="E8" s="95">
        <v>3691</v>
      </c>
      <c r="F8" s="95">
        <v>4460</v>
      </c>
      <c r="G8" s="97">
        <f>E8+F8</f>
        <v>8151</v>
      </c>
      <c r="H8" s="117"/>
    </row>
    <row r="9" spans="1:10" ht="30" customHeight="1" x14ac:dyDescent="0.2">
      <c r="A9" s="94" t="s">
        <v>620</v>
      </c>
      <c r="B9" s="95">
        <v>9067</v>
      </c>
      <c r="C9" s="95">
        <v>962</v>
      </c>
      <c r="D9" s="95">
        <v>779</v>
      </c>
      <c r="E9" s="95">
        <v>4702</v>
      </c>
      <c r="F9" s="95">
        <v>4541</v>
      </c>
      <c r="G9" s="97">
        <f t="shared" ref="G9:G10" si="0">E9+F9</f>
        <v>9243</v>
      </c>
      <c r="H9" s="117"/>
    </row>
    <row r="10" spans="1:10" ht="30" customHeight="1" thickBot="1" x14ac:dyDescent="0.25">
      <c r="A10" s="94" t="s">
        <v>621</v>
      </c>
      <c r="B10" s="95">
        <v>8056</v>
      </c>
      <c r="C10" s="95">
        <v>966</v>
      </c>
      <c r="D10" s="95">
        <v>1107</v>
      </c>
      <c r="E10" s="95">
        <v>3354</v>
      </c>
      <c r="F10" s="95">
        <v>4741</v>
      </c>
      <c r="G10" s="97">
        <f t="shared" si="0"/>
        <v>8095</v>
      </c>
      <c r="H10" s="117"/>
    </row>
    <row r="11" spans="1:10" ht="30" customHeight="1" thickBot="1" x14ac:dyDescent="0.25">
      <c r="A11" s="98" t="s">
        <v>15</v>
      </c>
      <c r="B11" s="99">
        <f>SUM(B8:B10)</f>
        <v>25191</v>
      </c>
      <c r="C11" s="99">
        <f>SUM(C8:C10)</f>
        <v>2887</v>
      </c>
      <c r="D11" s="99">
        <f>SUM(D8:D10)</f>
        <v>2810</v>
      </c>
      <c r="E11" s="99">
        <f>SUM(E8:E10)</f>
        <v>11747</v>
      </c>
      <c r="F11" s="99">
        <f>SUM(F8:F10)</f>
        <v>13742</v>
      </c>
      <c r="G11" s="123">
        <f>E11+F11</f>
        <v>25489</v>
      </c>
      <c r="H11" s="117"/>
      <c r="I11" s="117"/>
      <c r="J11" s="117"/>
    </row>
    <row r="12" spans="1:10" s="101" customFormat="1" ht="90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84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85</v>
      </c>
      <c r="D6" s="8" t="s">
        <v>5</v>
      </c>
      <c r="E6" s="8" t="s">
        <v>6</v>
      </c>
      <c r="F6" s="14" t="s">
        <v>86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202</v>
      </c>
      <c r="D8" s="1">
        <v>120</v>
      </c>
      <c r="E8" s="1">
        <v>149</v>
      </c>
      <c r="F8" s="3">
        <v>173</v>
      </c>
    </row>
    <row r="9" spans="2:6" ht="15" x14ac:dyDescent="0.2">
      <c r="B9" s="2" t="s">
        <v>9</v>
      </c>
      <c r="C9" s="1">
        <v>589</v>
      </c>
      <c r="D9" s="1">
        <v>41</v>
      </c>
      <c r="E9" s="1">
        <v>38</v>
      </c>
      <c r="F9" s="3">
        <v>592</v>
      </c>
    </row>
    <row r="10" spans="2:6" ht="15" x14ac:dyDescent="0.2">
      <c r="B10" s="2" t="s">
        <v>10</v>
      </c>
      <c r="C10" s="1">
        <v>981</v>
      </c>
      <c r="D10" s="1">
        <v>37</v>
      </c>
      <c r="E10" s="1">
        <v>50</v>
      </c>
      <c r="F10" s="3">
        <v>968</v>
      </c>
    </row>
    <row r="11" spans="2:6" ht="15" x14ac:dyDescent="0.2">
      <c r="B11" s="2" t="s">
        <v>11</v>
      </c>
      <c r="C11" s="1">
        <v>334</v>
      </c>
      <c r="D11" s="1">
        <v>186</v>
      </c>
      <c r="E11" s="1">
        <v>117</v>
      </c>
      <c r="F11" s="3">
        <v>403</v>
      </c>
    </row>
    <row r="12" spans="2:6" ht="15" x14ac:dyDescent="0.2">
      <c r="B12" s="2" t="s">
        <v>35</v>
      </c>
      <c r="C12" s="1">
        <v>702</v>
      </c>
      <c r="D12" s="1">
        <v>240</v>
      </c>
      <c r="E12" s="1">
        <v>35</v>
      </c>
      <c r="F12" s="3">
        <v>907</v>
      </c>
    </row>
    <row r="13" spans="2:6" ht="15" x14ac:dyDescent="0.2">
      <c r="B13" s="2" t="s">
        <v>13</v>
      </c>
      <c r="C13" s="1">
        <v>38</v>
      </c>
      <c r="D13" s="1">
        <v>96</v>
      </c>
      <c r="E13" s="1">
        <v>89</v>
      </c>
      <c r="F13" s="3">
        <v>45</v>
      </c>
    </row>
    <row r="14" spans="2:6" ht="15" x14ac:dyDescent="0.2">
      <c r="B14" s="2" t="s">
        <v>14</v>
      </c>
      <c r="C14" s="1">
        <v>389</v>
      </c>
      <c r="D14" s="1">
        <v>224</v>
      </c>
      <c r="E14" s="1">
        <v>163</v>
      </c>
      <c r="F14" s="3">
        <v>450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3235</v>
      </c>
      <c r="D16" s="8">
        <f>SUM(D8:D14)</f>
        <v>944</v>
      </c>
      <c r="E16" s="8">
        <f>SUM(E8:E14)</f>
        <v>641</v>
      </c>
      <c r="F16" s="9">
        <f>SUM(F8:F14)</f>
        <v>3538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809C-A0FF-4DA6-BB58-76FB62C5C970}">
  <dimension ref="A1:J50"/>
  <sheetViews>
    <sheetView zoomScale="115" zoomScaleNormal="115" zoomScaleSheetLayoutView="115" workbookViewId="0">
      <selection activeCell="D10" sqref="D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828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829</v>
      </c>
      <c r="C6" s="149" t="s">
        <v>5</v>
      </c>
      <c r="D6" s="147" t="s">
        <v>509</v>
      </c>
      <c r="E6" s="151" t="s">
        <v>830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8151</v>
      </c>
      <c r="C8" s="95">
        <v>1131</v>
      </c>
      <c r="D8" s="95">
        <v>954</v>
      </c>
      <c r="E8" s="95">
        <v>4012</v>
      </c>
      <c r="F8" s="95">
        <v>4503</v>
      </c>
      <c r="G8" s="97">
        <f>E8+F8</f>
        <v>8515</v>
      </c>
      <c r="H8" s="117"/>
    </row>
    <row r="9" spans="1:10" ht="30" customHeight="1" x14ac:dyDescent="0.2">
      <c r="A9" s="94" t="s">
        <v>620</v>
      </c>
      <c r="B9" s="95">
        <v>9243</v>
      </c>
      <c r="C9" s="95">
        <v>1101</v>
      </c>
      <c r="D9" s="95">
        <v>1693</v>
      </c>
      <c r="E9" s="95">
        <v>4306</v>
      </c>
      <c r="F9" s="95">
        <v>4705</v>
      </c>
      <c r="G9" s="97">
        <f t="shared" ref="G9:G10" si="0">E9+F9</f>
        <v>9011</v>
      </c>
      <c r="H9" s="117"/>
    </row>
    <row r="10" spans="1:10" ht="30" customHeight="1" thickBot="1" x14ac:dyDescent="0.25">
      <c r="A10" s="94" t="s">
        <v>621</v>
      </c>
      <c r="B10" s="95">
        <v>8095</v>
      </c>
      <c r="C10" s="95">
        <v>1094</v>
      </c>
      <c r="D10" s="95">
        <v>1047</v>
      </c>
      <c r="E10" s="95">
        <v>4261</v>
      </c>
      <c r="F10" s="95">
        <v>4854</v>
      </c>
      <c r="G10" s="97">
        <f t="shared" si="0"/>
        <v>9115</v>
      </c>
      <c r="H10" s="117"/>
    </row>
    <row r="11" spans="1:10" ht="30" customHeight="1" thickBot="1" x14ac:dyDescent="0.25">
      <c r="A11" s="98" t="s">
        <v>15</v>
      </c>
      <c r="B11" s="99">
        <f>SUM(B8:B10)</f>
        <v>25489</v>
      </c>
      <c r="C11" s="99">
        <f>SUM(C8:C10)</f>
        <v>3326</v>
      </c>
      <c r="D11" s="99">
        <f>SUM(D8:D10)</f>
        <v>3694</v>
      </c>
      <c r="E11" s="99">
        <f>SUM(E8:E10)</f>
        <v>12579</v>
      </c>
      <c r="F11" s="99">
        <f>SUM(F8:F10)</f>
        <v>14062</v>
      </c>
      <c r="G11" s="123">
        <f>E11+F11</f>
        <v>26641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CD8D-0270-48AF-80CB-8CFC38FEFABB}">
  <dimension ref="A1:J50"/>
  <sheetViews>
    <sheetView zoomScale="115" zoomScaleNormal="115" zoomScaleSheetLayoutView="130" workbookViewId="0">
      <selection activeCell="G8" sqref="G8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831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833</v>
      </c>
      <c r="C6" s="149" t="s">
        <v>5</v>
      </c>
      <c r="D6" s="147" t="s">
        <v>509</v>
      </c>
      <c r="E6" s="151" t="s">
        <v>832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8515</v>
      </c>
      <c r="C8" s="95">
        <v>920</v>
      </c>
      <c r="D8" s="95">
        <v>1191</v>
      </c>
      <c r="E8" s="95">
        <v>4250</v>
      </c>
      <c r="F8" s="95">
        <v>4212</v>
      </c>
      <c r="G8" s="97">
        <f>E8+F8</f>
        <v>8462</v>
      </c>
      <c r="H8" s="117"/>
    </row>
    <row r="9" spans="1:10" ht="30" customHeight="1" x14ac:dyDescent="0.2">
      <c r="A9" s="94" t="s">
        <v>620</v>
      </c>
      <c r="B9" s="95">
        <v>9011</v>
      </c>
      <c r="C9" s="95">
        <v>918</v>
      </c>
      <c r="D9" s="95">
        <v>1280</v>
      </c>
      <c r="E9" s="95">
        <v>4555</v>
      </c>
      <c r="F9" s="95">
        <v>4225</v>
      </c>
      <c r="G9" s="97">
        <f t="shared" ref="G9:G10" si="0">E9+F9</f>
        <v>8780</v>
      </c>
      <c r="H9" s="117"/>
    </row>
    <row r="10" spans="1:10" ht="30" customHeight="1" thickBot="1" x14ac:dyDescent="0.25">
      <c r="A10" s="94" t="s">
        <v>621</v>
      </c>
      <c r="B10" s="95">
        <v>9115</v>
      </c>
      <c r="C10" s="95">
        <v>914</v>
      </c>
      <c r="D10" s="95">
        <v>1047</v>
      </c>
      <c r="E10" s="95">
        <v>4176</v>
      </c>
      <c r="F10" s="95">
        <v>4457</v>
      </c>
      <c r="G10" s="97">
        <f t="shared" si="0"/>
        <v>8633</v>
      </c>
      <c r="H10" s="117"/>
    </row>
    <row r="11" spans="1:10" ht="30" customHeight="1" thickBot="1" x14ac:dyDescent="0.25">
      <c r="A11" s="98" t="s">
        <v>15</v>
      </c>
      <c r="B11" s="99">
        <f>SUM(B8:B10)</f>
        <v>26641</v>
      </c>
      <c r="C11" s="99">
        <f>SUM(C8:C10)</f>
        <v>2752</v>
      </c>
      <c r="D11" s="99">
        <f>SUM(D8:D10)</f>
        <v>3518</v>
      </c>
      <c r="E11" s="99">
        <f>SUM(E8:E10)</f>
        <v>12981</v>
      </c>
      <c r="F11" s="99">
        <f>SUM(F8:F10)</f>
        <v>12894</v>
      </c>
      <c r="G11" s="123">
        <f>E11+F11</f>
        <v>25875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2A58-7C55-4455-ACDD-6C35BEB64A7C}">
  <dimension ref="A1:J50"/>
  <sheetViews>
    <sheetView zoomScale="115" zoomScaleNormal="115" zoomScaleSheetLayoutView="130" workbookViewId="0">
      <selection activeCell="A4" sqref="A4:G4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840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836</v>
      </c>
      <c r="C6" s="149" t="s">
        <v>5</v>
      </c>
      <c r="D6" s="147" t="s">
        <v>509</v>
      </c>
      <c r="E6" s="151" t="s">
        <v>835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8462</v>
      </c>
      <c r="C8" s="95">
        <v>595</v>
      </c>
      <c r="D8" s="95">
        <v>1195</v>
      </c>
      <c r="E8" s="95">
        <v>3933</v>
      </c>
      <c r="F8" s="95">
        <v>4066</v>
      </c>
      <c r="G8" s="97">
        <f>E8+F8</f>
        <v>7999</v>
      </c>
      <c r="H8" s="117"/>
    </row>
    <row r="9" spans="1:10" ht="30" customHeight="1" x14ac:dyDescent="0.2">
      <c r="A9" s="94" t="s">
        <v>620</v>
      </c>
      <c r="B9" s="95">
        <v>8780</v>
      </c>
      <c r="C9" s="95">
        <v>599</v>
      </c>
      <c r="D9" s="95">
        <v>1482</v>
      </c>
      <c r="E9" s="95">
        <v>4000</v>
      </c>
      <c r="F9" s="95">
        <v>4185</v>
      </c>
      <c r="G9" s="97">
        <f t="shared" ref="G9:G10" si="0">E9+F9</f>
        <v>8185</v>
      </c>
      <c r="H9" s="117"/>
    </row>
    <row r="10" spans="1:10" ht="30" customHeight="1" thickBot="1" x14ac:dyDescent="0.25">
      <c r="A10" s="94" t="s">
        <v>621</v>
      </c>
      <c r="B10" s="95">
        <v>8633</v>
      </c>
      <c r="C10" s="95">
        <v>609</v>
      </c>
      <c r="D10" s="95">
        <v>1091</v>
      </c>
      <c r="E10" s="95">
        <v>3915</v>
      </c>
      <c r="F10" s="95">
        <v>4316</v>
      </c>
      <c r="G10" s="97">
        <f t="shared" si="0"/>
        <v>8231</v>
      </c>
      <c r="H10" s="117"/>
    </row>
    <row r="11" spans="1:10" ht="30" customHeight="1" thickBot="1" x14ac:dyDescent="0.25">
      <c r="A11" s="98" t="s">
        <v>15</v>
      </c>
      <c r="B11" s="99">
        <f>SUM(B8:B10)</f>
        <v>25875</v>
      </c>
      <c r="C11" s="99">
        <f>SUM(C8:C10)</f>
        <v>1803</v>
      </c>
      <c r="D11" s="99">
        <f>SUM(D8:D10)</f>
        <v>3768</v>
      </c>
      <c r="E11" s="99">
        <f>SUM(E8:E10)</f>
        <v>11848</v>
      </c>
      <c r="F11" s="99">
        <f>SUM(F8:F10)</f>
        <v>12567</v>
      </c>
      <c r="G11" s="123">
        <f>E11+F11</f>
        <v>24415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FE20-C0B7-448F-B67E-FA5E1A63A069}">
  <dimension ref="A1:J50"/>
  <sheetViews>
    <sheetView zoomScale="115" zoomScaleNormal="115" zoomScaleSheetLayoutView="115" workbookViewId="0">
      <selection activeCell="C8" sqref="C8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834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820</v>
      </c>
      <c r="C6" s="149" t="s">
        <v>5</v>
      </c>
      <c r="D6" s="147" t="s">
        <v>509</v>
      </c>
      <c r="E6" s="151" t="s">
        <v>835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7796</v>
      </c>
      <c r="C8" s="95">
        <f>'JUL 24'!C8+'AGO 24'!C8+'SET 24'!C8+'OUT 24'!C8+'NOV 24'!C8+'DEZ 24'!C8</f>
        <v>5431</v>
      </c>
      <c r="D8" s="95">
        <f>'JUL 24'!D8+'AGO 24'!D8+'SET 24'!D8+'OUT 24'!D8+'NOV 24'!D8+'DEZ 24'!D8</f>
        <v>6419</v>
      </c>
      <c r="E8" s="95">
        <v>3933</v>
      </c>
      <c r="F8" s="95">
        <v>4066</v>
      </c>
      <c r="G8" s="97">
        <f>E8+F8</f>
        <v>7999</v>
      </c>
      <c r="H8" s="117"/>
    </row>
    <row r="9" spans="1:10" ht="30" customHeight="1" x14ac:dyDescent="0.2">
      <c r="A9" s="94" t="s">
        <v>620</v>
      </c>
      <c r="B9" s="95">
        <v>8736</v>
      </c>
      <c r="C9" s="95">
        <f>'JUL 24'!C9+'AGO 24'!C9+'SET 24'!C9+'OUT 24'!C9+'NOV 24'!C9+'DEZ 24'!C9</f>
        <v>5390</v>
      </c>
      <c r="D9" s="95">
        <f>'JUL 24'!D9+'AGO 24'!D9+'SET 24'!D9+'OUT 24'!D9+'NOV 24'!D9+'DEZ 24'!D9</f>
        <v>7331</v>
      </c>
      <c r="E9" s="95">
        <v>4000</v>
      </c>
      <c r="F9" s="95">
        <v>4185</v>
      </c>
      <c r="G9" s="97">
        <f t="shared" ref="G9:G10" si="0">E9+F9</f>
        <v>8185</v>
      </c>
      <c r="H9" s="117"/>
    </row>
    <row r="10" spans="1:10" ht="30" customHeight="1" thickBot="1" x14ac:dyDescent="0.25">
      <c r="A10" s="94" t="s">
        <v>621</v>
      </c>
      <c r="B10" s="95">
        <v>7794</v>
      </c>
      <c r="C10" s="95">
        <f>'JUL 24'!C10+'AGO 24'!C10+'SET 24'!C10+'OUT 24'!C10+'NOV 24'!C10+'DEZ 24'!C10</f>
        <v>5422</v>
      </c>
      <c r="D10" s="95">
        <f>'JUL 24'!D10+'AGO 24'!D10+'SET 24'!D10+'OUT 24'!D10+'NOV 24'!D10+'DEZ 24'!D10</f>
        <v>6313</v>
      </c>
      <c r="E10" s="95">
        <v>3915</v>
      </c>
      <c r="F10" s="95">
        <v>4316</v>
      </c>
      <c r="G10" s="97">
        <f t="shared" si="0"/>
        <v>8231</v>
      </c>
      <c r="H10" s="117"/>
    </row>
    <row r="11" spans="1:10" ht="30" customHeight="1" thickBot="1" x14ac:dyDescent="0.25">
      <c r="A11" s="98" t="s">
        <v>15</v>
      </c>
      <c r="B11" s="99">
        <f>SUM(B8:B10)</f>
        <v>24326</v>
      </c>
      <c r="C11" s="99">
        <f>SUM(C8:C10)</f>
        <v>16243</v>
      </c>
      <c r="D11" s="99">
        <f>SUM(D8:D10)</f>
        <v>20063</v>
      </c>
      <c r="E11" s="99">
        <f>SUM(E8:E10)</f>
        <v>11848</v>
      </c>
      <c r="F11" s="99">
        <f>SUM(F8:F10)</f>
        <v>12567</v>
      </c>
      <c r="G11" s="123">
        <f>E11+F11</f>
        <v>24415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D1AC-D1A4-4692-9FDB-0A1FBC6025A1}">
  <dimension ref="A1:J50"/>
  <sheetViews>
    <sheetView zoomScale="115" zoomScaleNormal="115" zoomScaleSheetLayoutView="130" workbookViewId="0">
      <selection activeCell="B8" sqref="B8:B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839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837</v>
      </c>
      <c r="C6" s="149" t="s">
        <v>5</v>
      </c>
      <c r="D6" s="147" t="s">
        <v>509</v>
      </c>
      <c r="E6" s="151" t="s">
        <v>838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7999</v>
      </c>
      <c r="C8" s="95">
        <v>558</v>
      </c>
      <c r="D8" s="95">
        <v>84</v>
      </c>
      <c r="E8" s="95">
        <v>4491</v>
      </c>
      <c r="F8" s="95">
        <v>3939</v>
      </c>
      <c r="G8" s="97">
        <f>E8+F8</f>
        <v>8430</v>
      </c>
      <c r="H8" s="117"/>
    </row>
    <row r="9" spans="1:10" ht="30" customHeight="1" x14ac:dyDescent="0.2">
      <c r="A9" s="94" t="s">
        <v>620</v>
      </c>
      <c r="B9" s="95">
        <v>8185</v>
      </c>
      <c r="C9" s="95">
        <v>555</v>
      </c>
      <c r="D9" s="95">
        <v>139</v>
      </c>
      <c r="E9" s="95">
        <v>4546</v>
      </c>
      <c r="F9" s="95">
        <v>4086</v>
      </c>
      <c r="G9" s="97">
        <f t="shared" ref="G9:G10" si="0">E9+F9</f>
        <v>8632</v>
      </c>
      <c r="H9" s="117"/>
    </row>
    <row r="10" spans="1:10" ht="30" customHeight="1" thickBot="1" x14ac:dyDescent="0.25">
      <c r="A10" s="94" t="s">
        <v>621</v>
      </c>
      <c r="B10" s="95">
        <v>8231</v>
      </c>
      <c r="C10" s="95">
        <v>555</v>
      </c>
      <c r="D10" s="95">
        <v>143</v>
      </c>
      <c r="E10" s="95">
        <v>4413</v>
      </c>
      <c r="F10" s="95">
        <v>4251</v>
      </c>
      <c r="G10" s="97">
        <f t="shared" si="0"/>
        <v>8664</v>
      </c>
      <c r="H10" s="117"/>
    </row>
    <row r="11" spans="1:10" ht="30" customHeight="1" thickBot="1" x14ac:dyDescent="0.25">
      <c r="A11" s="98" t="s">
        <v>15</v>
      </c>
      <c r="B11" s="99">
        <f>SUM(B8:B10)</f>
        <v>24415</v>
      </c>
      <c r="C11" s="99">
        <f>SUM(C8:C10)</f>
        <v>1668</v>
      </c>
      <c r="D11" s="99">
        <f>SUM(D8:D10)</f>
        <v>366</v>
      </c>
      <c r="E11" s="99">
        <f>SUM(E8:E10)</f>
        <v>13450</v>
      </c>
      <c r="F11" s="99">
        <f>SUM(F8:F10)</f>
        <v>12276</v>
      </c>
      <c r="G11" s="123">
        <f>E11+F11</f>
        <v>25726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9088-98D4-48E5-9D22-D397E25ABE79}">
  <dimension ref="A1:J50"/>
  <sheetViews>
    <sheetView topLeftCell="A5" zoomScale="115" zoomScaleNormal="115" zoomScaleSheetLayoutView="130" workbookViewId="0">
      <selection activeCell="D11" sqref="D1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843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841</v>
      </c>
      <c r="C6" s="149" t="s">
        <v>5</v>
      </c>
      <c r="D6" s="147" t="s">
        <v>509</v>
      </c>
      <c r="E6" s="151" t="s">
        <v>842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8430</v>
      </c>
      <c r="C8" s="95">
        <v>971</v>
      </c>
      <c r="D8" s="95">
        <v>1021</v>
      </c>
      <c r="E8" s="95">
        <v>4278</v>
      </c>
      <c r="F8" s="95">
        <v>3983</v>
      </c>
      <c r="G8" s="97">
        <f>E8+F8</f>
        <v>8261</v>
      </c>
      <c r="H8" s="117"/>
    </row>
    <row r="9" spans="1:10" ht="30" customHeight="1" x14ac:dyDescent="0.2">
      <c r="A9" s="94" t="s">
        <v>620</v>
      </c>
      <c r="B9" s="95">
        <v>8632</v>
      </c>
      <c r="C9" s="95">
        <v>984</v>
      </c>
      <c r="D9" s="95">
        <v>1439</v>
      </c>
      <c r="E9" s="95">
        <v>4055</v>
      </c>
      <c r="F9" s="95">
        <v>4162</v>
      </c>
      <c r="G9" s="97">
        <f t="shared" ref="G9:G10" si="0">E9+F9</f>
        <v>8217</v>
      </c>
      <c r="H9" s="117"/>
    </row>
    <row r="10" spans="1:10" ht="30" customHeight="1" thickBot="1" x14ac:dyDescent="0.25">
      <c r="A10" s="94" t="s">
        <v>621</v>
      </c>
      <c r="B10" s="95">
        <v>8664</v>
      </c>
      <c r="C10" s="95">
        <v>993</v>
      </c>
      <c r="D10" s="95">
        <v>1773</v>
      </c>
      <c r="E10" s="95">
        <v>3549</v>
      </c>
      <c r="F10" s="95">
        <v>4369</v>
      </c>
      <c r="G10" s="97">
        <f t="shared" si="0"/>
        <v>7918</v>
      </c>
      <c r="H10" s="117"/>
    </row>
    <row r="11" spans="1:10" ht="30" customHeight="1" thickBot="1" x14ac:dyDescent="0.25">
      <c r="A11" s="98" t="s">
        <v>15</v>
      </c>
      <c r="B11" s="99">
        <f>SUM(B8:B10)</f>
        <v>25726</v>
      </c>
      <c r="C11" s="99">
        <f>SUM(C8:C10)</f>
        <v>2948</v>
      </c>
      <c r="D11" s="99">
        <f>SUM(D8:D10)</f>
        <v>4233</v>
      </c>
      <c r="E11" s="99">
        <f>SUM(E8:E10)</f>
        <v>11882</v>
      </c>
      <c r="F11" s="99">
        <f>SUM(F8:F10)</f>
        <v>12514</v>
      </c>
      <c r="G11" s="123">
        <f>E11+F11</f>
        <v>24396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946A-B750-4A36-A88A-B81CBD64B470}">
  <dimension ref="A1:J50"/>
  <sheetViews>
    <sheetView zoomScale="115" zoomScaleNormal="115" zoomScaleSheetLayoutView="130" workbookViewId="0">
      <selection activeCell="B9" sqref="B9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844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846</v>
      </c>
      <c r="C6" s="149" t="s">
        <v>5</v>
      </c>
      <c r="D6" s="147" t="s">
        <v>509</v>
      </c>
      <c r="E6" s="151" t="s">
        <v>845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8261</v>
      </c>
      <c r="C8" s="95">
        <v>837</v>
      </c>
      <c r="D8" s="95">
        <v>1161</v>
      </c>
      <c r="E8" s="95">
        <v>4151</v>
      </c>
      <c r="F8" s="95">
        <v>3878</v>
      </c>
      <c r="G8" s="97">
        <f>E8+F8</f>
        <v>8029</v>
      </c>
      <c r="H8" s="117"/>
    </row>
    <row r="9" spans="1:10" ht="30" customHeight="1" x14ac:dyDescent="0.2">
      <c r="A9" s="94" t="s">
        <v>620</v>
      </c>
      <c r="B9" s="95">
        <v>8217</v>
      </c>
      <c r="C9" s="95">
        <v>830</v>
      </c>
      <c r="D9" s="95">
        <v>918</v>
      </c>
      <c r="E9" s="95">
        <v>4159</v>
      </c>
      <c r="F9" s="95">
        <v>4111</v>
      </c>
      <c r="G9" s="97">
        <f t="shared" ref="G9:G10" si="0">E9+F9</f>
        <v>8270</v>
      </c>
      <c r="H9" s="117"/>
    </row>
    <row r="10" spans="1:10" ht="30" customHeight="1" thickBot="1" x14ac:dyDescent="0.25">
      <c r="A10" s="94" t="s">
        <v>621</v>
      </c>
      <c r="B10" s="95">
        <v>7918</v>
      </c>
      <c r="C10" s="95">
        <v>840</v>
      </c>
      <c r="D10" s="95">
        <v>1266</v>
      </c>
      <c r="E10" s="95">
        <v>3521</v>
      </c>
      <c r="F10" s="95">
        <v>4266</v>
      </c>
      <c r="G10" s="97">
        <f t="shared" si="0"/>
        <v>7787</v>
      </c>
      <c r="H10" s="117"/>
    </row>
    <row r="11" spans="1:10" ht="30" customHeight="1" thickBot="1" x14ac:dyDescent="0.25">
      <c r="A11" s="98" t="s">
        <v>15</v>
      </c>
      <c r="B11" s="99">
        <f>SUM(B8:B10)</f>
        <v>24396</v>
      </c>
      <c r="C11" s="99">
        <f>SUM(C8:C10)</f>
        <v>2507</v>
      </c>
      <c r="D11" s="99">
        <f>SUM(D8:D10)</f>
        <v>3345</v>
      </c>
      <c r="E11" s="99">
        <f>SUM(E8:E10)</f>
        <v>11831</v>
      </c>
      <c r="F11" s="99">
        <f>SUM(F8:F10)</f>
        <v>12255</v>
      </c>
      <c r="G11" s="123">
        <f>E11+F11</f>
        <v>24086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58BB-9F56-4B69-8174-419A85A4EA10}">
  <dimension ref="A1:J50"/>
  <sheetViews>
    <sheetView zoomScale="115" zoomScaleNormal="115" zoomScaleSheetLayoutView="130" workbookViewId="0">
      <selection activeCell="B10" sqref="B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847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849</v>
      </c>
      <c r="C6" s="149" t="s">
        <v>5</v>
      </c>
      <c r="D6" s="147" t="s">
        <v>509</v>
      </c>
      <c r="E6" s="151" t="s">
        <v>848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8029</v>
      </c>
      <c r="C8" s="95">
        <v>943</v>
      </c>
      <c r="D8" s="95">
        <v>1074</v>
      </c>
      <c r="E8" s="95">
        <v>4230</v>
      </c>
      <c r="F8" s="95">
        <v>3880</v>
      </c>
      <c r="G8" s="97">
        <f>E8+F8</f>
        <v>8110</v>
      </c>
      <c r="H8" s="117"/>
    </row>
    <row r="9" spans="1:10" ht="30" customHeight="1" x14ac:dyDescent="0.2">
      <c r="A9" s="94" t="s">
        <v>620</v>
      </c>
      <c r="B9" s="95">
        <v>8270</v>
      </c>
      <c r="C9" s="95">
        <v>940</v>
      </c>
      <c r="D9" s="95">
        <v>1152</v>
      </c>
      <c r="E9" s="95">
        <v>4124</v>
      </c>
      <c r="F9" s="95">
        <v>4078</v>
      </c>
      <c r="G9" s="97">
        <f t="shared" ref="G9:G10" si="0">E9+F9</f>
        <v>8202</v>
      </c>
      <c r="H9" s="117"/>
    </row>
    <row r="10" spans="1:10" ht="30" customHeight="1" thickBot="1" x14ac:dyDescent="0.25">
      <c r="A10" s="94" t="s">
        <v>621</v>
      </c>
      <c r="B10" s="95">
        <v>7787</v>
      </c>
      <c r="C10" s="95">
        <v>938</v>
      </c>
      <c r="D10" s="95">
        <v>1255</v>
      </c>
      <c r="E10" s="95">
        <v>4284</v>
      </c>
      <c r="F10" s="95">
        <v>4281</v>
      </c>
      <c r="G10" s="97">
        <f t="shared" si="0"/>
        <v>8565</v>
      </c>
      <c r="H10" s="117"/>
    </row>
    <row r="11" spans="1:10" ht="30" customHeight="1" thickBot="1" x14ac:dyDescent="0.25">
      <c r="A11" s="98" t="s">
        <v>15</v>
      </c>
      <c r="B11" s="99">
        <f>SUM(B8:B10)</f>
        <v>24086</v>
      </c>
      <c r="C11" s="99">
        <f>SUM(C8:C10)</f>
        <v>2821</v>
      </c>
      <c r="D11" s="99">
        <f>SUM(D8:D10)</f>
        <v>3481</v>
      </c>
      <c r="E11" s="99">
        <f>SUM(E8:E10)</f>
        <v>12638</v>
      </c>
      <c r="F11" s="99">
        <f>SUM(F8:F10)</f>
        <v>12239</v>
      </c>
      <c r="G11" s="123">
        <f>E11+F11</f>
        <v>24877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0F63-8613-471E-B111-52368B13A66C}">
  <dimension ref="A1:J50"/>
  <sheetViews>
    <sheetView zoomScale="115" zoomScaleNormal="115" zoomScaleSheetLayoutView="130" workbookViewId="0">
      <selection activeCell="E11" sqref="E1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850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851</v>
      </c>
      <c r="C6" s="149" t="s">
        <v>5</v>
      </c>
      <c r="D6" s="147" t="s">
        <v>509</v>
      </c>
      <c r="E6" s="151" t="s">
        <v>852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8110</v>
      </c>
      <c r="C8" s="95">
        <v>1014</v>
      </c>
      <c r="D8" s="95">
        <v>925</v>
      </c>
      <c r="E8" s="95">
        <v>4519</v>
      </c>
      <c r="F8" s="95">
        <v>3889</v>
      </c>
      <c r="G8" s="97">
        <f>E8+F8</f>
        <v>8408</v>
      </c>
      <c r="H8" s="117"/>
    </row>
    <row r="9" spans="1:10" ht="30" customHeight="1" x14ac:dyDescent="0.2">
      <c r="A9" s="94" t="s">
        <v>620</v>
      </c>
      <c r="B9" s="95">
        <v>8202</v>
      </c>
      <c r="C9" s="95">
        <v>1074</v>
      </c>
      <c r="D9" s="95">
        <v>824</v>
      </c>
      <c r="E9" s="95">
        <v>4695</v>
      </c>
      <c r="F9" s="95">
        <v>4075</v>
      </c>
      <c r="G9" s="97">
        <f t="shared" ref="G9:G10" si="0">E9+F9</f>
        <v>8770</v>
      </c>
      <c r="H9" s="117"/>
    </row>
    <row r="10" spans="1:10" ht="30" customHeight="1" thickBot="1" x14ac:dyDescent="0.25">
      <c r="A10" s="94" t="s">
        <v>621</v>
      </c>
      <c r="B10" s="95">
        <v>8565</v>
      </c>
      <c r="C10" s="95">
        <v>1026</v>
      </c>
      <c r="D10" s="95">
        <v>1410</v>
      </c>
      <c r="E10" s="95">
        <v>3227</v>
      </c>
      <c r="F10" s="95">
        <v>4340</v>
      </c>
      <c r="G10" s="97">
        <f t="shared" si="0"/>
        <v>7567</v>
      </c>
      <c r="H10" s="117"/>
    </row>
    <row r="11" spans="1:10" ht="30" customHeight="1" thickBot="1" x14ac:dyDescent="0.25">
      <c r="A11" s="98" t="s">
        <v>15</v>
      </c>
      <c r="B11" s="99">
        <f>SUM(B8:B10)</f>
        <v>24877</v>
      </c>
      <c r="C11" s="99">
        <f>SUM(C8:C10)</f>
        <v>3114</v>
      </c>
      <c r="D11" s="99">
        <f>SUM(D8:D10)</f>
        <v>3159</v>
      </c>
      <c r="E11" s="99">
        <f>SUM(E8:E10)</f>
        <v>12441</v>
      </c>
      <c r="F11" s="99">
        <f>SUM(F8:F10)</f>
        <v>12304</v>
      </c>
      <c r="G11" s="123">
        <f>E11+F11</f>
        <v>24745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AE76-11BD-4EB3-99B9-0E96D8FF1AC0}">
  <dimension ref="A1:J50"/>
  <sheetViews>
    <sheetView zoomScale="115" zoomScaleNormal="115" zoomScaleSheetLayoutView="130" workbookViewId="0">
      <selection activeCell="E8" sqref="E8:F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855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854</v>
      </c>
      <c r="C6" s="149" t="s">
        <v>5</v>
      </c>
      <c r="D6" s="147" t="s">
        <v>509</v>
      </c>
      <c r="E6" s="151" t="s">
        <v>853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8408</v>
      </c>
      <c r="C8" s="95">
        <v>1176</v>
      </c>
      <c r="D8" s="95">
        <v>1239</v>
      </c>
      <c r="E8" s="95">
        <v>4597</v>
      </c>
      <c r="F8" s="95">
        <v>3899</v>
      </c>
      <c r="G8" s="97">
        <f>E8+F8</f>
        <v>8496</v>
      </c>
      <c r="H8" s="117"/>
    </row>
    <row r="9" spans="1:10" ht="30" customHeight="1" x14ac:dyDescent="0.2">
      <c r="A9" s="94" t="s">
        <v>620</v>
      </c>
      <c r="B9" s="95">
        <v>8770</v>
      </c>
      <c r="C9" s="95">
        <v>1171</v>
      </c>
      <c r="D9" s="95">
        <v>1647</v>
      </c>
      <c r="E9" s="95">
        <v>4644</v>
      </c>
      <c r="F9" s="95">
        <v>4133</v>
      </c>
      <c r="G9" s="97">
        <f t="shared" ref="G9:G10" si="0">E9+F9</f>
        <v>8777</v>
      </c>
      <c r="H9" s="117"/>
    </row>
    <row r="10" spans="1:10" ht="30" customHeight="1" thickBot="1" x14ac:dyDescent="0.25">
      <c r="A10" s="94" t="s">
        <v>621</v>
      </c>
      <c r="B10" s="95">
        <v>7567</v>
      </c>
      <c r="C10" s="95">
        <v>1183</v>
      </c>
      <c r="D10" s="95">
        <v>263</v>
      </c>
      <c r="E10" s="95">
        <v>4311</v>
      </c>
      <c r="F10" s="95">
        <v>4379</v>
      </c>
      <c r="G10" s="97">
        <f t="shared" si="0"/>
        <v>8690</v>
      </c>
      <c r="H10" s="117"/>
    </row>
    <row r="11" spans="1:10" ht="30" customHeight="1" thickBot="1" x14ac:dyDescent="0.25">
      <c r="A11" s="98" t="s">
        <v>15</v>
      </c>
      <c r="B11" s="99">
        <f>SUM(B8:B10)</f>
        <v>24745</v>
      </c>
      <c r="C11" s="99">
        <f>SUM(C8:C10)</f>
        <v>3530</v>
      </c>
      <c r="D11" s="99">
        <f>SUM(D8:D10)</f>
        <v>3149</v>
      </c>
      <c r="E11" s="99">
        <f>SUM(E8:E10)</f>
        <v>13552</v>
      </c>
      <c r="F11" s="99">
        <f>SUM(F8:F10)</f>
        <v>12411</v>
      </c>
      <c r="G11" s="123">
        <f>E11+F11</f>
        <v>25963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F18"/>
  <sheetViews>
    <sheetView topLeftCell="A3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87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88</v>
      </c>
      <c r="D6" s="8" t="s">
        <v>5</v>
      </c>
      <c r="E6" s="8" t="s">
        <v>6</v>
      </c>
      <c r="F6" s="14" t="s">
        <v>89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173</v>
      </c>
      <c r="D8" s="1">
        <v>100</v>
      </c>
      <c r="E8" s="1">
        <v>93</v>
      </c>
      <c r="F8" s="3">
        <v>180</v>
      </c>
    </row>
    <row r="9" spans="2:6" ht="15" x14ac:dyDescent="0.2">
      <c r="B9" s="2" t="s">
        <v>9</v>
      </c>
      <c r="C9" s="1">
        <v>592</v>
      </c>
      <c r="D9" s="1">
        <v>26</v>
      </c>
      <c r="E9" s="1">
        <v>96</v>
      </c>
      <c r="F9" s="3">
        <v>522</v>
      </c>
    </row>
    <row r="10" spans="2:6" ht="15" x14ac:dyDescent="0.2">
      <c r="B10" s="2" t="s">
        <v>10</v>
      </c>
      <c r="C10" s="1">
        <v>968</v>
      </c>
      <c r="D10" s="1">
        <v>22</v>
      </c>
      <c r="E10" s="1">
        <v>31</v>
      </c>
      <c r="F10" s="3">
        <v>959</v>
      </c>
    </row>
    <row r="11" spans="2:6" ht="15" x14ac:dyDescent="0.2">
      <c r="B11" s="2" t="s">
        <v>11</v>
      </c>
      <c r="C11" s="1">
        <v>403</v>
      </c>
      <c r="D11" s="1">
        <v>185</v>
      </c>
      <c r="E11" s="1">
        <v>110</v>
      </c>
      <c r="F11" s="3">
        <v>478</v>
      </c>
    </row>
    <row r="12" spans="2:6" ht="15" x14ac:dyDescent="0.2">
      <c r="B12" s="2" t="s">
        <v>35</v>
      </c>
      <c r="C12" s="1">
        <v>907</v>
      </c>
      <c r="D12" s="1">
        <v>158</v>
      </c>
      <c r="E12" s="1">
        <v>128</v>
      </c>
      <c r="F12" s="3">
        <v>937</v>
      </c>
    </row>
    <row r="13" spans="2:6" ht="15" x14ac:dyDescent="0.2">
      <c r="B13" s="2" t="s">
        <v>13</v>
      </c>
      <c r="C13" s="1">
        <v>45</v>
      </c>
      <c r="D13" s="1">
        <v>160</v>
      </c>
      <c r="E13" s="1">
        <v>113</v>
      </c>
      <c r="F13" s="3">
        <v>92</v>
      </c>
    </row>
    <row r="14" spans="2:6" ht="15" x14ac:dyDescent="0.2">
      <c r="B14" s="2" t="s">
        <v>14</v>
      </c>
      <c r="C14" s="1">
        <v>450</v>
      </c>
      <c r="D14" s="1">
        <v>35</v>
      </c>
      <c r="E14" s="1">
        <v>185</v>
      </c>
      <c r="F14" s="3">
        <v>300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3538</v>
      </c>
      <c r="D16" s="8">
        <f>SUM(D8:D14)</f>
        <v>686</v>
      </c>
      <c r="E16" s="8">
        <f>SUM(E8:E14)</f>
        <v>756</v>
      </c>
      <c r="F16" s="9">
        <f>SUM(F8:F14)</f>
        <v>3468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CB37-8016-4DFF-A259-3191A363FAA9}">
  <dimension ref="A1:J50"/>
  <sheetViews>
    <sheetView zoomScale="115" zoomScaleNormal="115" zoomScaleSheetLayoutView="115" workbookViewId="0">
      <selection activeCell="D8" sqref="D8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856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837</v>
      </c>
      <c r="C6" s="149" t="s">
        <v>5</v>
      </c>
      <c r="D6" s="147" t="s">
        <v>509</v>
      </c>
      <c r="E6" s="151" t="s">
        <v>853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7999</v>
      </c>
      <c r="C8" s="95">
        <f>'JAN 25'!C8+'FEV 25'!C8+'MAR 25'!C8+'ABR 25'!C8+'MAI 25'!C8+'JUN 25'!C8</f>
        <v>5499</v>
      </c>
      <c r="D8" s="95">
        <f>'JAN 25'!D8+'FEV 25'!D8+'MAR 25'!D8+'ABR 25'!D8+'MAI 25'!D8+'JUN 25'!D8</f>
        <v>5504</v>
      </c>
      <c r="E8" s="95">
        <v>4597</v>
      </c>
      <c r="F8" s="95">
        <v>3899</v>
      </c>
      <c r="G8" s="97">
        <f>E8+F8</f>
        <v>8496</v>
      </c>
      <c r="H8" s="117"/>
    </row>
    <row r="9" spans="1:10" ht="30" customHeight="1" x14ac:dyDescent="0.2">
      <c r="A9" s="94" t="s">
        <v>620</v>
      </c>
      <c r="B9" s="95">
        <v>8185</v>
      </c>
      <c r="C9" s="95">
        <f>'JAN 25'!C9+'FEV 25'!C9+'MAR 25'!C9+'ABR 25'!C9+'MAI 25'!C9+'JUN 25'!C9</f>
        <v>5554</v>
      </c>
      <c r="D9" s="95">
        <f>'JAN 25'!D9+'FEV 25'!D9+'MAR 25'!D9+'ABR 25'!D9+'MAI 25'!D9+'JUN 25'!D9</f>
        <v>6119</v>
      </c>
      <c r="E9" s="95">
        <v>4644</v>
      </c>
      <c r="F9" s="95">
        <v>4133</v>
      </c>
      <c r="G9" s="97">
        <f t="shared" ref="G9:G10" si="0">E9+F9</f>
        <v>8777</v>
      </c>
      <c r="H9" s="117"/>
    </row>
    <row r="10" spans="1:10" ht="30" customHeight="1" thickBot="1" x14ac:dyDescent="0.25">
      <c r="A10" s="94" t="s">
        <v>621</v>
      </c>
      <c r="B10" s="95">
        <v>8231</v>
      </c>
      <c r="C10" s="95">
        <f>'JAN 25'!C10+'FEV 25'!C10+'MAR 25'!C10+'ABR 25'!C10+'MAI 25'!C10+'JUN 25'!C10</f>
        <v>5535</v>
      </c>
      <c r="D10" s="95">
        <f>'JAN 25'!D10+'FEV 25'!D10+'MAR 25'!D10+'ABR 25'!D10+'MAI 25'!D10+'JUN 25'!D10</f>
        <v>6110</v>
      </c>
      <c r="E10" s="95">
        <v>4311</v>
      </c>
      <c r="F10" s="95">
        <v>4379</v>
      </c>
      <c r="G10" s="97">
        <f t="shared" si="0"/>
        <v>8690</v>
      </c>
      <c r="H10" s="117"/>
    </row>
    <row r="11" spans="1:10" ht="30" customHeight="1" thickBot="1" x14ac:dyDescent="0.25">
      <c r="A11" s="98" t="s">
        <v>15</v>
      </c>
      <c r="B11" s="99">
        <f>SUM(B8:B10)</f>
        <v>24415</v>
      </c>
      <c r="C11" s="99">
        <f>SUM(C8:C10)</f>
        <v>16588</v>
      </c>
      <c r="D11" s="99">
        <f>SUM(D8:D10)</f>
        <v>17733</v>
      </c>
      <c r="E11" s="99">
        <f>SUM(E8:E10)</f>
        <v>13552</v>
      </c>
      <c r="F11" s="99">
        <f>SUM(F8:F10)</f>
        <v>12411</v>
      </c>
      <c r="G11" s="123">
        <f>E11+F11</f>
        <v>25963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F490-F1E3-43FE-B255-AEC6C587641E}">
  <dimension ref="A1:J50"/>
  <sheetViews>
    <sheetView zoomScale="115" zoomScaleNormal="115" zoomScaleSheetLayoutView="130" workbookViewId="0">
      <selection activeCell="B8" sqref="B8:B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859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857</v>
      </c>
      <c r="C6" s="149" t="s">
        <v>5</v>
      </c>
      <c r="D6" s="147" t="s">
        <v>509</v>
      </c>
      <c r="E6" s="151" t="s">
        <v>858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8496</v>
      </c>
      <c r="C8" s="95">
        <v>1205</v>
      </c>
      <c r="D8" s="95">
        <v>1320</v>
      </c>
      <c r="E8" s="95">
        <v>4832</v>
      </c>
      <c r="F8" s="95">
        <v>3902</v>
      </c>
      <c r="G8" s="97">
        <f>E8+F8</f>
        <v>8734</v>
      </c>
      <c r="H8" s="117"/>
    </row>
    <row r="9" spans="1:10" ht="30" customHeight="1" x14ac:dyDescent="0.2">
      <c r="A9" s="94" t="s">
        <v>620</v>
      </c>
      <c r="B9" s="95">
        <v>8777</v>
      </c>
      <c r="C9" s="95">
        <v>1192</v>
      </c>
      <c r="D9" s="95">
        <v>1986</v>
      </c>
      <c r="E9" s="95">
        <v>3879</v>
      </c>
      <c r="F9" s="95">
        <v>4196</v>
      </c>
      <c r="G9" s="97">
        <f t="shared" ref="G9:G10" si="0">E9+F9</f>
        <v>8075</v>
      </c>
      <c r="H9" s="117"/>
    </row>
    <row r="10" spans="1:10" ht="30" customHeight="1" thickBot="1" x14ac:dyDescent="0.25">
      <c r="A10" s="94" t="s">
        <v>621</v>
      </c>
      <c r="B10" s="95">
        <v>8690</v>
      </c>
      <c r="C10" s="95">
        <v>1238</v>
      </c>
      <c r="D10" s="95">
        <v>1455</v>
      </c>
      <c r="E10" s="95">
        <v>5139</v>
      </c>
      <c r="F10" s="95">
        <v>4403</v>
      </c>
      <c r="G10" s="97">
        <f t="shared" si="0"/>
        <v>9542</v>
      </c>
      <c r="H10" s="117"/>
    </row>
    <row r="11" spans="1:10" ht="30" customHeight="1" thickBot="1" x14ac:dyDescent="0.25">
      <c r="A11" s="98" t="s">
        <v>15</v>
      </c>
      <c r="B11" s="99">
        <f>SUM(B8:B10)</f>
        <v>25963</v>
      </c>
      <c r="C11" s="99">
        <f>SUM(C8:C10)</f>
        <v>3635</v>
      </c>
      <c r="D11" s="99">
        <f>SUM(D8:D10)</f>
        <v>4761</v>
      </c>
      <c r="E11" s="99">
        <f>SUM(E8:E10)</f>
        <v>13850</v>
      </c>
      <c r="F11" s="99">
        <f>SUM(F8:F10)</f>
        <v>12501</v>
      </c>
      <c r="G11" s="123">
        <f>E11+F11</f>
        <v>26351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D47C-E0C0-47B7-8E6E-4784689C582D}">
  <dimension ref="A1:J50"/>
  <sheetViews>
    <sheetView zoomScale="115" zoomScaleNormal="115" zoomScaleSheetLayoutView="130" workbookViewId="0">
      <selection activeCell="D11" sqref="D1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860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861</v>
      </c>
      <c r="C6" s="149" t="s">
        <v>5</v>
      </c>
      <c r="D6" s="147" t="s">
        <v>509</v>
      </c>
      <c r="E6" s="151" t="s">
        <v>862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8734</v>
      </c>
      <c r="C8" s="95">
        <v>980</v>
      </c>
      <c r="D8" s="95">
        <v>1081</v>
      </c>
      <c r="E8" s="95">
        <v>4931</v>
      </c>
      <c r="F8" s="95">
        <v>3944</v>
      </c>
      <c r="G8" s="97">
        <f>E8+F8</f>
        <v>8875</v>
      </c>
      <c r="H8" s="117"/>
    </row>
    <row r="9" spans="1:10" ht="30" customHeight="1" x14ac:dyDescent="0.2">
      <c r="A9" s="94" t="s">
        <v>620</v>
      </c>
      <c r="B9" s="95">
        <v>8075</v>
      </c>
      <c r="C9" s="95">
        <v>1008</v>
      </c>
      <c r="D9" s="95">
        <v>1261</v>
      </c>
      <c r="E9" s="95">
        <v>4207</v>
      </c>
      <c r="F9" s="95">
        <v>4229</v>
      </c>
      <c r="G9" s="97">
        <f t="shared" ref="G9:G10" si="0">E9+F9</f>
        <v>8436</v>
      </c>
      <c r="H9" s="117"/>
    </row>
    <row r="10" spans="1:10" ht="30" customHeight="1" thickBot="1" x14ac:dyDescent="0.25">
      <c r="A10" s="94" t="s">
        <v>621</v>
      </c>
      <c r="B10" s="95">
        <v>9542</v>
      </c>
      <c r="C10" s="95">
        <v>1027</v>
      </c>
      <c r="D10" s="95">
        <v>1634</v>
      </c>
      <c r="E10" s="95">
        <v>4012</v>
      </c>
      <c r="F10" s="95">
        <v>4372</v>
      </c>
      <c r="G10" s="97">
        <f t="shared" si="0"/>
        <v>8384</v>
      </c>
      <c r="H10" s="117"/>
    </row>
    <row r="11" spans="1:10" ht="30" customHeight="1" thickBot="1" x14ac:dyDescent="0.25">
      <c r="A11" s="98" t="s">
        <v>15</v>
      </c>
      <c r="B11" s="99">
        <f>SUM(B8:B10)</f>
        <v>26351</v>
      </c>
      <c r="C11" s="99">
        <f>SUM(C8:C10)</f>
        <v>3015</v>
      </c>
      <c r="D11" s="99">
        <f>SUM(D8:D10)</f>
        <v>3976</v>
      </c>
      <c r="E11" s="99">
        <f>SUM(E8:E10)</f>
        <v>13150</v>
      </c>
      <c r="F11" s="99">
        <f>SUM(F8:F10)</f>
        <v>12545</v>
      </c>
      <c r="G11" s="123">
        <f>E11+F11</f>
        <v>25695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2E04-BD78-470E-AE04-2E922C6907E6}">
  <dimension ref="A1:J50"/>
  <sheetViews>
    <sheetView zoomScale="115" zoomScaleNormal="115" zoomScaleSheetLayoutView="130" workbookViewId="0">
      <selection activeCell="B10" sqref="B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863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865</v>
      </c>
      <c r="C6" s="149" t="s">
        <v>5</v>
      </c>
      <c r="D6" s="147" t="s">
        <v>509</v>
      </c>
      <c r="E6" s="151" t="s">
        <v>864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8875</v>
      </c>
      <c r="C8" s="95">
        <v>1226</v>
      </c>
      <c r="D8" s="95">
        <v>1150</v>
      </c>
      <c r="E8" s="95">
        <v>5159</v>
      </c>
      <c r="F8" s="95">
        <v>3819</v>
      </c>
      <c r="G8" s="97">
        <f>E8+F8</f>
        <v>8978</v>
      </c>
      <c r="H8" s="117"/>
    </row>
    <row r="9" spans="1:10" ht="30" customHeight="1" x14ac:dyDescent="0.2">
      <c r="A9" s="94" t="s">
        <v>620</v>
      </c>
      <c r="B9" s="95">
        <v>8436</v>
      </c>
      <c r="C9" s="95">
        <v>1221</v>
      </c>
      <c r="D9" s="95">
        <v>1503</v>
      </c>
      <c r="E9" s="95">
        <v>4049</v>
      </c>
      <c r="F9" s="95">
        <v>3908</v>
      </c>
      <c r="G9" s="97">
        <f t="shared" ref="G9:G10" si="0">E9+F9</f>
        <v>7957</v>
      </c>
      <c r="H9" s="117"/>
    </row>
    <row r="10" spans="1:10" ht="30" customHeight="1" thickBot="1" x14ac:dyDescent="0.25">
      <c r="A10" s="94" t="s">
        <v>621</v>
      </c>
      <c r="B10" s="95">
        <v>8384</v>
      </c>
      <c r="C10" s="95">
        <v>1215</v>
      </c>
      <c r="D10" s="95">
        <v>1020</v>
      </c>
      <c r="E10" s="95">
        <v>4425</v>
      </c>
      <c r="F10" s="95">
        <v>4209</v>
      </c>
      <c r="G10" s="97">
        <f t="shared" si="0"/>
        <v>8634</v>
      </c>
      <c r="H10" s="117"/>
    </row>
    <row r="11" spans="1:10" ht="30" customHeight="1" thickBot="1" x14ac:dyDescent="0.25">
      <c r="A11" s="98" t="s">
        <v>15</v>
      </c>
      <c r="B11" s="99">
        <f>SUM(B8:B10)</f>
        <v>25695</v>
      </c>
      <c r="C11" s="99">
        <f>SUM(C8:C10)</f>
        <v>3662</v>
      </c>
      <c r="D11" s="99">
        <f>SUM(D8:D10)</f>
        <v>3673</v>
      </c>
      <c r="E11" s="99">
        <f>SUM(E8:E10)</f>
        <v>13633</v>
      </c>
      <c r="F11" s="99">
        <f>SUM(F8:F10)</f>
        <v>11936</v>
      </c>
      <c r="G11" s="123">
        <f>E11+F11</f>
        <v>25569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FB4BF-4EFB-4AD0-8798-ECB54583EC83}">
  <dimension ref="A1:J50"/>
  <sheetViews>
    <sheetView zoomScale="115" zoomScaleNormal="115" zoomScaleSheetLayoutView="130" workbookViewId="0">
      <selection activeCell="A5" sqref="A5:G5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866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867</v>
      </c>
      <c r="C6" s="149" t="s">
        <v>5</v>
      </c>
      <c r="D6" s="147" t="s">
        <v>509</v>
      </c>
      <c r="E6" s="151" t="s">
        <v>868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8978</v>
      </c>
      <c r="C8" s="95">
        <v>1175</v>
      </c>
      <c r="D8" s="95">
        <v>1875</v>
      </c>
      <c r="E8" s="95">
        <v>4728</v>
      </c>
      <c r="F8" s="95">
        <v>3793</v>
      </c>
      <c r="G8" s="97">
        <f>E8+F8</f>
        <v>8521</v>
      </c>
      <c r="H8" s="117"/>
    </row>
    <row r="9" spans="1:10" ht="30" customHeight="1" x14ac:dyDescent="0.2">
      <c r="A9" s="94" t="s">
        <v>620</v>
      </c>
      <c r="B9" s="95">
        <v>7957</v>
      </c>
      <c r="C9" s="95">
        <v>1163</v>
      </c>
      <c r="D9" s="95">
        <v>1409</v>
      </c>
      <c r="E9" s="95">
        <v>4065</v>
      </c>
      <c r="F9" s="95">
        <v>3992</v>
      </c>
      <c r="G9" s="97">
        <f t="shared" ref="G9:G10" si="0">E9+F9</f>
        <v>8057</v>
      </c>
      <c r="H9" s="117"/>
    </row>
    <row r="10" spans="1:10" ht="30" customHeight="1" thickBot="1" x14ac:dyDescent="0.25">
      <c r="A10" s="94" t="s">
        <v>621</v>
      </c>
      <c r="B10" s="95">
        <v>8634</v>
      </c>
      <c r="C10" s="95">
        <v>1187</v>
      </c>
      <c r="D10" s="95">
        <v>1479</v>
      </c>
      <c r="E10" s="95">
        <v>5100</v>
      </c>
      <c r="F10" s="95">
        <v>4140</v>
      </c>
      <c r="G10" s="97">
        <f t="shared" si="0"/>
        <v>9240</v>
      </c>
      <c r="H10" s="117"/>
    </row>
    <row r="11" spans="1:10" ht="30" customHeight="1" thickBot="1" x14ac:dyDescent="0.25">
      <c r="A11" s="98" t="s">
        <v>15</v>
      </c>
      <c r="B11" s="99">
        <f>SUM(B8:B10)</f>
        <v>25569</v>
      </c>
      <c r="C11" s="99">
        <f>SUM(C8:C10)</f>
        <v>3525</v>
      </c>
      <c r="D11" s="99">
        <f>SUM(D8:D10)</f>
        <v>4763</v>
      </c>
      <c r="E11" s="99">
        <f>SUM(E8:E10)</f>
        <v>13893</v>
      </c>
      <c r="F11" s="99">
        <f>SUM(F8:F10)</f>
        <v>11925</v>
      </c>
      <c r="G11" s="123">
        <f>E11+F11</f>
        <v>25818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4E89-D16B-4BA6-89CF-70B111F9E871}">
  <dimension ref="A1:J50"/>
  <sheetViews>
    <sheetView zoomScale="115" zoomScaleNormal="115" zoomScaleSheetLayoutView="130" workbookViewId="0">
      <selection activeCell="I11" sqref="I1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869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870</v>
      </c>
      <c r="C6" s="149" t="s">
        <v>5</v>
      </c>
      <c r="D6" s="147" t="s">
        <v>509</v>
      </c>
      <c r="E6" s="151" t="s">
        <v>871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8521</v>
      </c>
      <c r="C8" s="95">
        <v>1098</v>
      </c>
      <c r="D8" s="95">
        <v>850</v>
      </c>
      <c r="E8" s="95">
        <v>5206</v>
      </c>
      <c r="F8" s="95">
        <v>3724</v>
      </c>
      <c r="G8" s="97">
        <f>E8+F8</f>
        <v>8930</v>
      </c>
      <c r="H8" s="117"/>
    </row>
    <row r="9" spans="1:10" ht="30" customHeight="1" x14ac:dyDescent="0.2">
      <c r="A9" s="94" t="s">
        <v>620</v>
      </c>
      <c r="B9" s="95">
        <v>8057</v>
      </c>
      <c r="C9" s="95">
        <v>1113</v>
      </c>
      <c r="D9" s="95">
        <v>1152</v>
      </c>
      <c r="E9" s="95">
        <v>4192</v>
      </c>
      <c r="F9" s="95">
        <v>4015</v>
      </c>
      <c r="G9" s="97">
        <f t="shared" ref="G9:G10" si="0">E9+F9</f>
        <v>8207</v>
      </c>
      <c r="H9" s="117"/>
    </row>
    <row r="10" spans="1:10" ht="30" customHeight="1" thickBot="1" x14ac:dyDescent="0.25">
      <c r="A10" s="94" t="s">
        <v>621</v>
      </c>
      <c r="B10" s="95">
        <v>9240</v>
      </c>
      <c r="C10" s="95">
        <v>1111</v>
      </c>
      <c r="D10" s="95">
        <v>1287</v>
      </c>
      <c r="E10" s="95">
        <v>4215</v>
      </c>
      <c r="F10" s="95">
        <v>4163</v>
      </c>
      <c r="G10" s="97">
        <f t="shared" si="0"/>
        <v>8378</v>
      </c>
      <c r="H10" s="117"/>
    </row>
    <row r="11" spans="1:10" ht="30" customHeight="1" thickBot="1" x14ac:dyDescent="0.25">
      <c r="A11" s="98" t="s">
        <v>15</v>
      </c>
      <c r="B11" s="99">
        <f>SUM(B8:B10)</f>
        <v>25818</v>
      </c>
      <c r="C11" s="99">
        <f>SUM(C8:C10)</f>
        <v>3322</v>
      </c>
      <c r="D11" s="99">
        <f>SUM(D8:D10)</f>
        <v>3289</v>
      </c>
      <c r="E11" s="99">
        <f>SUM(E8:E10)</f>
        <v>13613</v>
      </c>
      <c r="F11" s="99">
        <f>SUM(F8:F10)</f>
        <v>11902</v>
      </c>
      <c r="G11" s="123">
        <f>E11+F11</f>
        <v>25515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BA11-8A1C-48DE-BAC8-0F08FA1F89A5}">
  <dimension ref="A1:J50"/>
  <sheetViews>
    <sheetView zoomScale="115" zoomScaleNormal="115" zoomScaleSheetLayoutView="130" workbookViewId="0">
      <selection activeCell="E8" sqref="E8:F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873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875</v>
      </c>
      <c r="C6" s="149" t="s">
        <v>5</v>
      </c>
      <c r="D6" s="147" t="s">
        <v>509</v>
      </c>
      <c r="E6" s="151" t="s">
        <v>874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8930</v>
      </c>
      <c r="C8" s="95">
        <v>744</v>
      </c>
      <c r="D8" s="95">
        <v>677</v>
      </c>
      <c r="E8" s="95">
        <v>5269</v>
      </c>
      <c r="F8" s="95">
        <v>3800</v>
      </c>
      <c r="G8" s="97">
        <f>E8+F8</f>
        <v>9069</v>
      </c>
      <c r="H8" s="117"/>
    </row>
    <row r="9" spans="1:10" ht="30" customHeight="1" x14ac:dyDescent="0.2">
      <c r="A9" s="94" t="s">
        <v>620</v>
      </c>
      <c r="B9" s="95">
        <v>8207</v>
      </c>
      <c r="C9" s="95">
        <v>761</v>
      </c>
      <c r="D9" s="95">
        <v>1027</v>
      </c>
      <c r="E9" s="95">
        <v>3993</v>
      </c>
      <c r="F9" s="95">
        <v>4105</v>
      </c>
      <c r="G9" s="97">
        <f t="shared" ref="G9:G10" si="0">E9+F9</f>
        <v>8098</v>
      </c>
      <c r="H9" s="117"/>
    </row>
    <row r="10" spans="1:10" ht="30" customHeight="1" thickBot="1" x14ac:dyDescent="0.25">
      <c r="A10" s="94" t="s">
        <v>621</v>
      </c>
      <c r="B10" s="95">
        <v>8378</v>
      </c>
      <c r="C10" s="95">
        <v>752</v>
      </c>
      <c r="D10" s="95">
        <v>1008</v>
      </c>
      <c r="E10" s="95">
        <v>4193</v>
      </c>
      <c r="F10" s="95">
        <v>4210</v>
      </c>
      <c r="G10" s="97">
        <f t="shared" si="0"/>
        <v>8403</v>
      </c>
      <c r="H10" s="117"/>
    </row>
    <row r="11" spans="1:10" ht="30" customHeight="1" thickBot="1" x14ac:dyDescent="0.25">
      <c r="A11" s="98" t="s">
        <v>15</v>
      </c>
      <c r="B11" s="99">
        <f>SUM(B8:B10)</f>
        <v>25515</v>
      </c>
      <c r="C11" s="99">
        <f>SUM(C8:C10)</f>
        <v>2257</v>
      </c>
      <c r="D11" s="99">
        <f>SUM(D8:D10)</f>
        <v>2712</v>
      </c>
      <c r="E11" s="99">
        <f>SUM(E8:E10)</f>
        <v>13455</v>
      </c>
      <c r="F11" s="99">
        <f>SUM(F8:F10)</f>
        <v>12115</v>
      </c>
      <c r="G11" s="123">
        <f>E11+F11</f>
        <v>25570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E2A8-5675-478A-A091-1CCC0363534E}">
  <dimension ref="A1:J50"/>
  <sheetViews>
    <sheetView topLeftCell="A3" zoomScale="115" zoomScaleNormal="115" zoomScaleSheetLayoutView="115" workbookViewId="0">
      <selection activeCell="E8" sqref="E8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872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857</v>
      </c>
      <c r="C6" s="149" t="s">
        <v>5</v>
      </c>
      <c r="D6" s="147" t="s">
        <v>509</v>
      </c>
      <c r="E6" s="151" t="s">
        <v>874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8496</v>
      </c>
      <c r="C8" s="95">
        <f>'JUL 25'!C8+'AGO 25'!C8+'SET 25'!C8+'OUT 25'!C8+'NOV 25'!C8+'DEZ 25'!C8</f>
        <v>6428</v>
      </c>
      <c r="D8" s="95">
        <f>'JUL 25'!D8+'AGO 25'!D8+'SET 25'!D8+'OUT 25'!D8+'NOV 25'!D8+'DEZ 25'!D8</f>
        <v>6953</v>
      </c>
      <c r="E8" s="95">
        <v>5269</v>
      </c>
      <c r="F8" s="95">
        <v>3800</v>
      </c>
      <c r="G8" s="97">
        <f>E8+F8</f>
        <v>9069</v>
      </c>
      <c r="H8" s="117"/>
    </row>
    <row r="9" spans="1:10" ht="30" customHeight="1" x14ac:dyDescent="0.2">
      <c r="A9" s="94" t="s">
        <v>620</v>
      </c>
      <c r="B9" s="95">
        <v>8777</v>
      </c>
      <c r="C9" s="95">
        <f>'JUL 25'!C9+'AGO 25'!C9+'SET 25'!C9+'OUT 25'!C9+'NOV 25'!C9+'DEZ 25'!C9</f>
        <v>6458</v>
      </c>
      <c r="D9" s="95">
        <f>'JUL 25'!D9+'AGO 25'!D9+'SET 25'!D9+'OUT 25'!D9+'NOV 25'!D9+'DEZ 25'!D9</f>
        <v>8338</v>
      </c>
      <c r="E9" s="95">
        <v>3993</v>
      </c>
      <c r="F9" s="95">
        <v>4105</v>
      </c>
      <c r="G9" s="97">
        <f t="shared" ref="G9:G10" si="0">E9+F9</f>
        <v>8098</v>
      </c>
      <c r="H9" s="117"/>
    </row>
    <row r="10" spans="1:10" ht="30" customHeight="1" thickBot="1" x14ac:dyDescent="0.25">
      <c r="A10" s="94" t="s">
        <v>621</v>
      </c>
      <c r="B10" s="95">
        <v>8690</v>
      </c>
      <c r="C10" s="95">
        <f>'JUL 25'!C10+'AGO 25'!C10+'SET 25'!C10+'OUT 25'!C10+'NOV 25'!C10+'DEZ 25'!C10</f>
        <v>6530</v>
      </c>
      <c r="D10" s="95">
        <f>'JUL 25'!D10+'AGO 25'!D10+'SET 25'!D10+'OUT 25'!D10+'NOV 25'!D10+'DEZ 25'!D10</f>
        <v>7883</v>
      </c>
      <c r="E10" s="95">
        <v>4193</v>
      </c>
      <c r="F10" s="95">
        <v>4210</v>
      </c>
      <c r="G10" s="97">
        <f t="shared" si="0"/>
        <v>8403</v>
      </c>
      <c r="H10" s="117"/>
    </row>
    <row r="11" spans="1:10" ht="30" customHeight="1" thickBot="1" x14ac:dyDescent="0.25">
      <c r="A11" s="98" t="s">
        <v>15</v>
      </c>
      <c r="B11" s="99">
        <f>SUM(B8:B10)</f>
        <v>25963</v>
      </c>
      <c r="C11" s="99">
        <f>SUM(C8:C10)</f>
        <v>19416</v>
      </c>
      <c r="D11" s="99">
        <f>SUM(D8:D10)</f>
        <v>23174</v>
      </c>
      <c r="E11" s="99">
        <f>SUM(E8:E10)</f>
        <v>13455</v>
      </c>
      <c r="F11" s="99">
        <f>SUM(F8:F10)</f>
        <v>12115</v>
      </c>
      <c r="G11" s="123">
        <f>E11+F11</f>
        <v>25570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20D3-FF7E-4A66-B247-57634DDF9C86}">
  <dimension ref="A1:J50"/>
  <sheetViews>
    <sheetView zoomScale="115" zoomScaleNormal="115" zoomScaleSheetLayoutView="130" workbookViewId="0">
      <selection activeCell="B8" sqref="B8:B10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876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877</v>
      </c>
      <c r="C6" s="149" t="s">
        <v>5</v>
      </c>
      <c r="D6" s="147" t="s">
        <v>509</v>
      </c>
      <c r="E6" s="151" t="s">
        <v>878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9069</v>
      </c>
      <c r="C8" s="95">
        <v>506</v>
      </c>
      <c r="D8" s="95">
        <v>98</v>
      </c>
      <c r="E8" s="95">
        <v>5638</v>
      </c>
      <c r="F8" s="95">
        <v>3837</v>
      </c>
      <c r="G8" s="97">
        <f>E8+F8</f>
        <v>9475</v>
      </c>
      <c r="H8" s="117"/>
    </row>
    <row r="9" spans="1:10" ht="30" customHeight="1" x14ac:dyDescent="0.2">
      <c r="A9" s="94" t="s">
        <v>620</v>
      </c>
      <c r="B9" s="95">
        <v>8102</v>
      </c>
      <c r="C9" s="95">
        <v>523</v>
      </c>
      <c r="D9" s="95">
        <v>163</v>
      </c>
      <c r="E9" s="95">
        <v>4334</v>
      </c>
      <c r="F9" s="95">
        <v>4123</v>
      </c>
      <c r="G9" s="97">
        <f t="shared" ref="G9:G10" si="0">E9+F9</f>
        <v>8457</v>
      </c>
      <c r="H9" s="117"/>
    </row>
    <row r="10" spans="1:10" ht="30" customHeight="1" thickBot="1" x14ac:dyDescent="0.25">
      <c r="A10" s="94" t="s">
        <v>621</v>
      </c>
      <c r="B10" s="95">
        <v>8403</v>
      </c>
      <c r="C10" s="95">
        <v>511</v>
      </c>
      <c r="D10" s="95">
        <v>147</v>
      </c>
      <c r="E10" s="95">
        <v>4582</v>
      </c>
      <c r="F10" s="95">
        <v>4208</v>
      </c>
      <c r="G10" s="97">
        <f t="shared" si="0"/>
        <v>8790</v>
      </c>
      <c r="H10" s="117"/>
    </row>
    <row r="11" spans="1:10" ht="30" customHeight="1" thickBot="1" x14ac:dyDescent="0.25">
      <c r="A11" s="98" t="s">
        <v>15</v>
      </c>
      <c r="B11" s="99">
        <f>SUM(B8:B10)</f>
        <v>25574</v>
      </c>
      <c r="C11" s="99">
        <f>SUM(C8:C10)</f>
        <v>1540</v>
      </c>
      <c r="D11" s="99">
        <f>SUM(D8:D10)</f>
        <v>408</v>
      </c>
      <c r="E11" s="99">
        <f>SUM(E8:E10)</f>
        <v>14554</v>
      </c>
      <c r="F11" s="99">
        <f>SUM(F8:F10)</f>
        <v>12168</v>
      </c>
      <c r="G11" s="123">
        <f>E11+F11</f>
        <v>26722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A934-87CC-4E0E-B71E-96E69200C124}">
  <dimension ref="A1:J50"/>
  <sheetViews>
    <sheetView zoomScale="115" zoomScaleNormal="115" zoomScaleSheetLayoutView="130" workbookViewId="0">
      <selection activeCell="H22" sqref="H2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879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881</v>
      </c>
      <c r="C6" s="149" t="s">
        <v>5</v>
      </c>
      <c r="D6" s="147" t="s">
        <v>509</v>
      </c>
      <c r="E6" s="151" t="s">
        <v>880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9475</v>
      </c>
      <c r="C8" s="95">
        <v>1112</v>
      </c>
      <c r="D8" s="95">
        <v>855</v>
      </c>
      <c r="E8" s="95">
        <v>6056</v>
      </c>
      <c r="F8" s="95">
        <v>3824</v>
      </c>
      <c r="G8" s="97">
        <f>E8+F8</f>
        <v>9880</v>
      </c>
      <c r="H8" s="117"/>
    </row>
    <row r="9" spans="1:10" ht="30" customHeight="1" x14ac:dyDescent="0.2">
      <c r="A9" s="94" t="s">
        <v>620</v>
      </c>
      <c r="B9" s="95">
        <v>8457</v>
      </c>
      <c r="C9" s="95">
        <v>1108</v>
      </c>
      <c r="D9" s="95">
        <v>922</v>
      </c>
      <c r="E9" s="95">
        <v>4673</v>
      </c>
      <c r="F9" s="95">
        <v>4163</v>
      </c>
      <c r="G9" s="97">
        <f t="shared" ref="G9:G10" si="0">E9+F9</f>
        <v>8836</v>
      </c>
      <c r="H9" s="117"/>
    </row>
    <row r="10" spans="1:10" ht="30" customHeight="1" thickBot="1" x14ac:dyDescent="0.25">
      <c r="A10" s="94" t="s">
        <v>621</v>
      </c>
      <c r="B10" s="95">
        <v>8790</v>
      </c>
      <c r="C10" s="95">
        <v>1097</v>
      </c>
      <c r="D10" s="95">
        <v>649</v>
      </c>
      <c r="E10" s="95">
        <v>5119</v>
      </c>
      <c r="F10" s="95">
        <v>4230</v>
      </c>
      <c r="G10" s="97">
        <f t="shared" si="0"/>
        <v>9349</v>
      </c>
      <c r="H10" s="117"/>
    </row>
    <row r="11" spans="1:10" ht="30" customHeight="1" thickBot="1" x14ac:dyDescent="0.25">
      <c r="A11" s="98" t="s">
        <v>15</v>
      </c>
      <c r="B11" s="99">
        <f>SUM(B8:B10)</f>
        <v>26722</v>
      </c>
      <c r="C11" s="99">
        <f>SUM(C8:C10)</f>
        <v>3317</v>
      </c>
      <c r="D11" s="99">
        <f>SUM(D8:D10)</f>
        <v>2426</v>
      </c>
      <c r="E11" s="99">
        <f>SUM(E8:E10)</f>
        <v>15848</v>
      </c>
      <c r="F11" s="99">
        <f>SUM(F8:F10)</f>
        <v>12217</v>
      </c>
      <c r="G11" s="123">
        <f>E11+F11</f>
        <v>28065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F18"/>
  <sheetViews>
    <sheetView topLeftCell="A4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90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91</v>
      </c>
      <c r="D6" s="8" t="s">
        <v>5</v>
      </c>
      <c r="E6" s="8" t="s">
        <v>6</v>
      </c>
      <c r="F6" s="14" t="s">
        <v>92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180</v>
      </c>
      <c r="D8" s="1">
        <v>144</v>
      </c>
      <c r="E8" s="1">
        <v>168</v>
      </c>
      <c r="F8" s="3">
        <v>156</v>
      </c>
    </row>
    <row r="9" spans="2:6" ht="15" x14ac:dyDescent="0.2">
      <c r="B9" s="2" t="s">
        <v>9</v>
      </c>
      <c r="C9" s="1">
        <v>522</v>
      </c>
      <c r="D9" s="1">
        <v>37</v>
      </c>
      <c r="E9" s="1">
        <v>44</v>
      </c>
      <c r="F9" s="3">
        <v>515</v>
      </c>
    </row>
    <row r="10" spans="2:6" ht="15" x14ac:dyDescent="0.2">
      <c r="B10" s="2" t="s">
        <v>10</v>
      </c>
      <c r="C10" s="1">
        <v>959</v>
      </c>
      <c r="D10" s="1">
        <v>0</v>
      </c>
      <c r="E10" s="1">
        <v>0</v>
      </c>
      <c r="F10" s="3">
        <v>959</v>
      </c>
    </row>
    <row r="11" spans="2:6" ht="15" x14ac:dyDescent="0.2">
      <c r="B11" s="2" t="s">
        <v>11</v>
      </c>
      <c r="C11" s="1">
        <v>478</v>
      </c>
      <c r="D11" s="1">
        <v>149</v>
      </c>
      <c r="E11" s="1">
        <v>220</v>
      </c>
      <c r="F11" s="3">
        <v>407</v>
      </c>
    </row>
    <row r="12" spans="2:6" ht="15" x14ac:dyDescent="0.2">
      <c r="B12" s="2" t="s">
        <v>35</v>
      </c>
      <c r="C12" s="1">
        <v>937</v>
      </c>
      <c r="D12" s="1">
        <v>18</v>
      </c>
      <c r="E12" s="1">
        <v>174</v>
      </c>
      <c r="F12" s="3">
        <v>781</v>
      </c>
    </row>
    <row r="13" spans="2:6" ht="15" x14ac:dyDescent="0.2">
      <c r="B13" s="2" t="s">
        <v>13</v>
      </c>
      <c r="C13" s="1">
        <v>92</v>
      </c>
      <c r="D13" s="1">
        <v>186</v>
      </c>
      <c r="E13" s="1">
        <v>164</v>
      </c>
      <c r="F13" s="3">
        <v>114</v>
      </c>
    </row>
    <row r="14" spans="2:6" ht="15" x14ac:dyDescent="0.2">
      <c r="B14" s="2" t="s">
        <v>14</v>
      </c>
      <c r="C14" s="1">
        <v>300</v>
      </c>
      <c r="D14" s="1">
        <v>73</v>
      </c>
      <c r="E14" s="1">
        <v>92</v>
      </c>
      <c r="F14" s="3">
        <v>281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3468</v>
      </c>
      <c r="D16" s="8">
        <f>SUM(D8:D14)</f>
        <v>607</v>
      </c>
      <c r="E16" s="8">
        <f>SUM(E8:E14)</f>
        <v>862</v>
      </c>
      <c r="F16" s="9">
        <f>SUM(F8:F14)</f>
        <v>3213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5103-8E95-455E-B5CA-25E5F494C818}">
  <dimension ref="A1:J50"/>
  <sheetViews>
    <sheetView zoomScale="115" zoomScaleNormal="115" zoomScaleSheetLayoutView="130" workbookViewId="0">
      <selection activeCell="F11" sqref="F11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882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884</v>
      </c>
      <c r="C6" s="149" t="s">
        <v>5</v>
      </c>
      <c r="D6" s="147" t="s">
        <v>509</v>
      </c>
      <c r="E6" s="151" t="s">
        <v>883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9880</v>
      </c>
      <c r="C8" s="95">
        <v>1346</v>
      </c>
      <c r="D8" s="95">
        <v>1028</v>
      </c>
      <c r="E8" s="95">
        <v>6625</v>
      </c>
      <c r="F8" s="95">
        <v>3753</v>
      </c>
      <c r="G8" s="97">
        <f>E8+F8</f>
        <v>10378</v>
      </c>
      <c r="H8" s="117"/>
    </row>
    <row r="9" spans="1:10" ht="30" customHeight="1" x14ac:dyDescent="0.2">
      <c r="A9" s="94" t="s">
        <v>620</v>
      </c>
      <c r="B9" s="95">
        <v>8836</v>
      </c>
      <c r="C9" s="95">
        <v>1363</v>
      </c>
      <c r="D9" s="95">
        <v>1103</v>
      </c>
      <c r="E9" s="95">
        <v>5238</v>
      </c>
      <c r="F9" s="95">
        <v>4093</v>
      </c>
      <c r="G9" s="97">
        <f t="shared" ref="G9:G10" si="0">E9+F9</f>
        <v>9331</v>
      </c>
      <c r="H9" s="117"/>
    </row>
    <row r="10" spans="1:10" ht="30" customHeight="1" thickBot="1" x14ac:dyDescent="0.25">
      <c r="A10" s="94" t="s">
        <v>621</v>
      </c>
      <c r="B10" s="95">
        <v>9349</v>
      </c>
      <c r="C10" s="95">
        <v>1360</v>
      </c>
      <c r="D10" s="95">
        <v>1229</v>
      </c>
      <c r="E10" s="95">
        <v>5517</v>
      </c>
      <c r="F10" s="95">
        <v>4079</v>
      </c>
      <c r="G10" s="97">
        <f t="shared" si="0"/>
        <v>9596</v>
      </c>
      <c r="H10" s="117"/>
    </row>
    <row r="11" spans="1:10" ht="30" customHeight="1" thickBot="1" x14ac:dyDescent="0.25">
      <c r="A11" s="98" t="s">
        <v>15</v>
      </c>
      <c r="B11" s="99">
        <f>SUM(B8:B10)</f>
        <v>28065</v>
      </c>
      <c r="C11" s="99">
        <f>SUM(C8:C10)</f>
        <v>4069</v>
      </c>
      <c r="D11" s="99">
        <f>SUM(D8:D10)</f>
        <v>3360</v>
      </c>
      <c r="E11" s="99">
        <f>SUM(E8:E10)</f>
        <v>17380</v>
      </c>
      <c r="F11" s="99">
        <f>SUM(F8:F10)</f>
        <v>11925</v>
      </c>
      <c r="G11" s="123">
        <f>E11+F11</f>
        <v>29305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6652-D781-49DF-90F2-5921C7F66923}">
  <dimension ref="A1:J50"/>
  <sheetViews>
    <sheetView zoomScale="115" zoomScaleNormal="115" zoomScaleSheetLayoutView="130" workbookViewId="0">
      <selection activeCell="H12" sqref="H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885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886</v>
      </c>
      <c r="C6" s="149" t="s">
        <v>5</v>
      </c>
      <c r="D6" s="147" t="s">
        <v>509</v>
      </c>
      <c r="E6" s="151" t="s">
        <v>887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10378</v>
      </c>
      <c r="C8" s="95">
        <v>1207</v>
      </c>
      <c r="D8" s="95">
        <v>1171</v>
      </c>
      <c r="E8" s="95">
        <v>6851</v>
      </c>
      <c r="F8" s="95">
        <v>3682</v>
      </c>
      <c r="G8" s="97">
        <f>E8+F8</f>
        <v>10533</v>
      </c>
      <c r="H8" s="117"/>
    </row>
    <row r="9" spans="1:10" ht="30" customHeight="1" x14ac:dyDescent="0.2">
      <c r="A9" s="94" t="s">
        <v>620</v>
      </c>
      <c r="B9" s="95">
        <v>9331</v>
      </c>
      <c r="C9" s="95">
        <v>1210</v>
      </c>
      <c r="D9" s="95">
        <v>1488</v>
      </c>
      <c r="E9" s="95">
        <v>5311</v>
      </c>
      <c r="F9" s="95">
        <v>4082</v>
      </c>
      <c r="G9" s="97">
        <f t="shared" ref="G9:G10" si="0">E9+F9</f>
        <v>9393</v>
      </c>
      <c r="H9" s="117"/>
    </row>
    <row r="10" spans="1:10" ht="30" customHeight="1" thickBot="1" x14ac:dyDescent="0.25">
      <c r="A10" s="94" t="s">
        <v>621</v>
      </c>
      <c r="B10" s="95">
        <v>9596</v>
      </c>
      <c r="C10" s="95">
        <v>1214</v>
      </c>
      <c r="D10" s="95">
        <v>716</v>
      </c>
      <c r="E10" s="95">
        <v>6366</v>
      </c>
      <c r="F10" s="95">
        <v>4048</v>
      </c>
      <c r="G10" s="97">
        <f t="shared" si="0"/>
        <v>10414</v>
      </c>
      <c r="H10" s="117"/>
    </row>
    <row r="11" spans="1:10" ht="30" customHeight="1" thickBot="1" x14ac:dyDescent="0.25">
      <c r="A11" s="98" t="s">
        <v>15</v>
      </c>
      <c r="B11" s="99">
        <f>SUM(B8:B10)</f>
        <v>29305</v>
      </c>
      <c r="C11" s="99">
        <f>SUM(C8:C10)</f>
        <v>3631</v>
      </c>
      <c r="D11" s="99">
        <f>SUM(D8:D10)</f>
        <v>3375</v>
      </c>
      <c r="E11" s="99">
        <f>SUM(E8:E10)</f>
        <v>18528</v>
      </c>
      <c r="F11" s="99">
        <f>SUM(F8:F10)</f>
        <v>11812</v>
      </c>
      <c r="G11" s="123">
        <f>E11+F11</f>
        <v>30340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37A0-1CB2-4BDE-86A2-5F9311B1F87F}">
  <dimension ref="A1:J50"/>
  <sheetViews>
    <sheetView zoomScale="115" zoomScaleNormal="115" zoomScaleSheetLayoutView="130" workbookViewId="0">
      <selection activeCell="G9" sqref="G9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888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889</v>
      </c>
      <c r="C6" s="149" t="s">
        <v>5</v>
      </c>
      <c r="D6" s="147" t="s">
        <v>509</v>
      </c>
      <c r="E6" s="151" t="s">
        <v>890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10533</v>
      </c>
      <c r="C8" s="95">
        <v>1272</v>
      </c>
      <c r="D8" s="95">
        <v>1427</v>
      </c>
      <c r="E8" s="95">
        <v>7087</v>
      </c>
      <c r="F8" s="95">
        <v>3731</v>
      </c>
      <c r="G8" s="97">
        <f>E8+F8</f>
        <v>10818</v>
      </c>
      <c r="H8" s="117"/>
    </row>
    <row r="9" spans="1:10" ht="30" customHeight="1" x14ac:dyDescent="0.2">
      <c r="A9" s="94" t="s">
        <v>620</v>
      </c>
      <c r="B9" s="95">
        <v>9393</v>
      </c>
      <c r="C9" s="95">
        <v>1285</v>
      </c>
      <c r="D9" s="95">
        <v>1769</v>
      </c>
      <c r="E9" s="95">
        <v>5183</v>
      </c>
      <c r="F9" s="95">
        <v>4104</v>
      </c>
      <c r="G9" s="97">
        <f t="shared" ref="G9:G10" si="0">E9+F9</f>
        <v>9287</v>
      </c>
      <c r="H9" s="117"/>
    </row>
    <row r="10" spans="1:10" ht="30" customHeight="1" thickBot="1" x14ac:dyDescent="0.25">
      <c r="A10" s="94" t="s">
        <v>621</v>
      </c>
      <c r="B10" s="95">
        <v>10414</v>
      </c>
      <c r="C10" s="95">
        <v>1270</v>
      </c>
      <c r="D10" s="95">
        <v>1066</v>
      </c>
      <c r="E10" s="95">
        <v>6807</v>
      </c>
      <c r="F10" s="95">
        <v>4039</v>
      </c>
      <c r="G10" s="97">
        <f t="shared" si="0"/>
        <v>10846</v>
      </c>
      <c r="H10" s="117"/>
    </row>
    <row r="11" spans="1:10" ht="30" customHeight="1" thickBot="1" x14ac:dyDescent="0.25">
      <c r="A11" s="98" t="s">
        <v>15</v>
      </c>
      <c r="B11" s="99">
        <f>SUM(B8:B10)</f>
        <v>30340</v>
      </c>
      <c r="C11" s="99">
        <f>SUM(C8:C10)</f>
        <v>3827</v>
      </c>
      <c r="D11" s="99">
        <f>SUM(D8:D10)</f>
        <v>4262</v>
      </c>
      <c r="E11" s="99">
        <f>SUM(E8:E10)</f>
        <v>19077</v>
      </c>
      <c r="F11" s="99">
        <f>SUM(F8:F10)</f>
        <v>11874</v>
      </c>
      <c r="G11" s="123">
        <f>E11+F11</f>
        <v>30951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E028-B7F7-4732-B2C4-B8FEAF330023}">
  <dimension ref="A1:J50"/>
  <sheetViews>
    <sheetView zoomScale="115" zoomScaleNormal="115" zoomScaleSheetLayoutView="130" workbookViewId="0">
      <selection activeCell="J12" sqref="J12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895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891</v>
      </c>
      <c r="C6" s="149" t="s">
        <v>5</v>
      </c>
      <c r="D6" s="147" t="s">
        <v>509</v>
      </c>
      <c r="E6" s="151" t="s">
        <v>892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10818</v>
      </c>
      <c r="C8" s="95">
        <v>1219</v>
      </c>
      <c r="D8" s="95">
        <v>1345</v>
      </c>
      <c r="E8" s="95">
        <v>6918</v>
      </c>
      <c r="F8" s="95">
        <v>3693</v>
      </c>
      <c r="G8" s="97">
        <f>E8+F8</f>
        <v>10611</v>
      </c>
      <c r="H8" s="117"/>
    </row>
    <row r="9" spans="1:10" ht="30" customHeight="1" x14ac:dyDescent="0.2">
      <c r="A9" s="94" t="s">
        <v>620</v>
      </c>
      <c r="B9" s="95">
        <v>9287</v>
      </c>
      <c r="C9" s="95">
        <v>1232</v>
      </c>
      <c r="D9" s="95">
        <v>1134</v>
      </c>
      <c r="E9" s="95">
        <v>5578</v>
      </c>
      <c r="F9" s="95">
        <v>4068</v>
      </c>
      <c r="G9" s="97">
        <f t="shared" ref="G9:G10" si="0">E9+F9</f>
        <v>9646</v>
      </c>
      <c r="H9" s="117"/>
    </row>
    <row r="10" spans="1:10" ht="30" customHeight="1" thickBot="1" x14ac:dyDescent="0.25">
      <c r="A10" s="94" t="s">
        <v>621</v>
      </c>
      <c r="B10" s="95">
        <v>10846</v>
      </c>
      <c r="C10" s="95">
        <v>1223</v>
      </c>
      <c r="D10" s="95">
        <v>1107</v>
      </c>
      <c r="E10" s="95">
        <v>7090</v>
      </c>
      <c r="F10" s="95">
        <v>4027</v>
      </c>
      <c r="G10" s="97">
        <f t="shared" si="0"/>
        <v>11117</v>
      </c>
      <c r="H10" s="117"/>
    </row>
    <row r="11" spans="1:10" ht="30" customHeight="1" thickBot="1" x14ac:dyDescent="0.25">
      <c r="A11" s="98" t="s">
        <v>15</v>
      </c>
      <c r="B11" s="99">
        <f>SUM(B8:B10)</f>
        <v>30951</v>
      </c>
      <c r="C11" s="99">
        <f>SUM(C8:C10)</f>
        <v>3674</v>
      </c>
      <c r="D11" s="99">
        <f>SUM(D8:D10)</f>
        <v>3586</v>
      </c>
      <c r="E11" s="99">
        <f>SUM(E8:E10)</f>
        <v>19586</v>
      </c>
      <c r="F11" s="99">
        <f>SUM(F8:F10)</f>
        <v>11788</v>
      </c>
      <c r="G11" s="138">
        <f>E11+F11</f>
        <v>31374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1BE5A-55E3-44C0-8DB4-0876E281F7CB}">
  <dimension ref="A1:J50"/>
  <sheetViews>
    <sheetView zoomScale="115" zoomScaleNormal="115" zoomScaleSheetLayoutView="115" workbookViewId="0">
      <selection activeCell="K13" sqref="K13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894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893</v>
      </c>
      <c r="C6" s="149" t="s">
        <v>5</v>
      </c>
      <c r="D6" s="147" t="s">
        <v>509</v>
      </c>
      <c r="E6" s="151" t="s">
        <v>892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9069</v>
      </c>
      <c r="C8" s="95">
        <f>'JAN 26'!C8+'FEV 26'!C8+'MAR 26'!C8+'ABR 26'!C8+'MAI 26'!C8+'JUN 26'!C8</f>
        <v>6662</v>
      </c>
      <c r="D8" s="95">
        <f>'JAN 26'!D8+'FEV 26'!D8+'MAR 26'!D8+'ABR 26'!D8+'MAI 26'!D8+'JUN 26'!D8</f>
        <v>5924</v>
      </c>
      <c r="E8" s="95">
        <v>6918</v>
      </c>
      <c r="F8" s="95">
        <v>3693</v>
      </c>
      <c r="G8" s="97">
        <f>E8+F8</f>
        <v>10611</v>
      </c>
      <c r="H8" s="117"/>
    </row>
    <row r="9" spans="1:10" ht="30" customHeight="1" x14ac:dyDescent="0.2">
      <c r="A9" s="94" t="s">
        <v>620</v>
      </c>
      <c r="B9" s="95">
        <v>8102</v>
      </c>
      <c r="C9" s="95">
        <f>'JAN 26'!C9+'FEV 26'!C9+'MAR 26'!C9+'ABR 26'!C9+'MAI 26'!C9+'JUN 26'!C9</f>
        <v>6721</v>
      </c>
      <c r="D9" s="95">
        <f>'JAN 26'!D9+'FEV 26'!D9+'MAR 26'!D9+'ABR 26'!D9+'MAI 26'!D9+'JUN 26'!D9</f>
        <v>6579</v>
      </c>
      <c r="E9" s="95">
        <v>5578</v>
      </c>
      <c r="F9" s="95">
        <v>4068</v>
      </c>
      <c r="G9" s="97">
        <f t="shared" ref="G9:G10" si="0">E9+F9</f>
        <v>9646</v>
      </c>
      <c r="H9" s="117"/>
    </row>
    <row r="10" spans="1:10" ht="30" customHeight="1" thickBot="1" x14ac:dyDescent="0.25">
      <c r="A10" s="94" t="s">
        <v>621</v>
      </c>
      <c r="B10" s="95">
        <v>8403</v>
      </c>
      <c r="C10" s="95">
        <f>'JAN 26'!C10+'FEV 26'!C10+'MAR 26'!C10+'ABR 26'!C10+'MAI 26'!C10+'JUN 26'!C10</f>
        <v>6675</v>
      </c>
      <c r="D10" s="95">
        <f>'JAN 26'!D10+'FEV 26'!D10+'MAR 26'!D10+'ABR 26'!D10+'MAI 26'!D10+'JUN 26'!D10</f>
        <v>4914</v>
      </c>
      <c r="E10" s="95">
        <v>7090</v>
      </c>
      <c r="F10" s="95">
        <v>4027</v>
      </c>
      <c r="G10" s="97">
        <f t="shared" si="0"/>
        <v>11117</v>
      </c>
      <c r="H10" s="117"/>
    </row>
    <row r="11" spans="1:10" ht="30" customHeight="1" thickBot="1" x14ac:dyDescent="0.25">
      <c r="A11" s="98" t="s">
        <v>15</v>
      </c>
      <c r="B11" s="99">
        <f>SUM(B8:B10)</f>
        <v>25574</v>
      </c>
      <c r="C11" s="99">
        <f>SUM(C8:C10)</f>
        <v>20058</v>
      </c>
      <c r="D11" s="99">
        <f>SUM(D8:D10)</f>
        <v>17417</v>
      </c>
      <c r="E11" s="99">
        <f>SUM(E8:E10)</f>
        <v>19586</v>
      </c>
      <c r="F11" s="99">
        <f>SUM(F8:F10)</f>
        <v>11788</v>
      </c>
      <c r="G11" s="123">
        <f>E11+F11</f>
        <v>31374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/>
  <drawing r:id="rId1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DC57-6D96-4B71-B4EE-C99C5999D9E6}">
  <dimension ref="A1:J50"/>
  <sheetViews>
    <sheetView tabSelected="1" zoomScale="115" zoomScaleNormal="115" zoomScaleSheetLayoutView="130" workbookViewId="0">
      <selection activeCell="J14" sqref="J14"/>
    </sheetView>
  </sheetViews>
  <sheetFormatPr defaultColWidth="9.140625" defaultRowHeight="12.75" x14ac:dyDescent="0.2"/>
  <cols>
    <col min="1" max="1" width="19" style="89" customWidth="1"/>
    <col min="2" max="3" width="13.85546875" style="89" customWidth="1"/>
    <col min="4" max="4" width="13.140625" style="89" customWidth="1"/>
    <col min="5" max="5" width="13.85546875" style="89" customWidth="1"/>
    <col min="6" max="6" width="12.85546875" style="89" customWidth="1"/>
    <col min="7" max="7" width="11.140625" style="89" customWidth="1"/>
    <col min="8" max="8" width="8.5703125" style="89" customWidth="1"/>
    <col min="9" max="16384" width="9.140625" style="90"/>
  </cols>
  <sheetData>
    <row r="1" spans="1:10" s="89" customFormat="1" ht="20.100000000000001" customHeight="1" thickTop="1" x14ac:dyDescent="0.2">
      <c r="A1" s="140" t="s">
        <v>0</v>
      </c>
      <c r="B1" s="140"/>
      <c r="C1" s="140"/>
      <c r="D1" s="140"/>
      <c r="E1" s="140"/>
      <c r="F1" s="140"/>
      <c r="G1" s="140"/>
    </row>
    <row r="2" spans="1:10" s="89" customFormat="1" ht="20.100000000000001" customHeight="1" x14ac:dyDescent="0.2">
      <c r="A2" s="141" t="s">
        <v>1</v>
      </c>
      <c r="B2" s="141"/>
      <c r="C2" s="141"/>
      <c r="D2" s="141"/>
      <c r="E2" s="141"/>
      <c r="F2" s="141"/>
      <c r="G2" s="141"/>
    </row>
    <row r="3" spans="1:10" s="89" customFormat="1" ht="20.100000000000001" customHeight="1" x14ac:dyDescent="0.2">
      <c r="A3" s="142" t="s">
        <v>601</v>
      </c>
      <c r="B3" s="141"/>
      <c r="C3" s="141"/>
      <c r="D3" s="141"/>
      <c r="E3" s="141"/>
      <c r="F3" s="141"/>
      <c r="G3" s="141"/>
    </row>
    <row r="4" spans="1:10" s="89" customFormat="1" ht="20.100000000000001" customHeight="1" x14ac:dyDescent="0.2">
      <c r="A4" s="143" t="s">
        <v>896</v>
      </c>
      <c r="B4" s="143"/>
      <c r="C4" s="143"/>
      <c r="D4" s="143"/>
      <c r="E4" s="143"/>
      <c r="F4" s="143"/>
      <c r="G4" s="143"/>
    </row>
    <row r="5" spans="1:10" s="89" customFormat="1" ht="47.25" customHeight="1" thickBot="1" x14ac:dyDescent="0.25">
      <c r="A5" s="144" t="s">
        <v>616</v>
      </c>
      <c r="B5" s="144"/>
      <c r="C5" s="144"/>
      <c r="D5" s="144"/>
      <c r="E5" s="144"/>
      <c r="F5" s="144"/>
      <c r="G5" s="144"/>
    </row>
    <row r="6" spans="1:10" ht="21" customHeight="1" x14ac:dyDescent="0.2">
      <c r="A6" s="145" t="s">
        <v>3</v>
      </c>
      <c r="B6" s="147" t="s">
        <v>897</v>
      </c>
      <c r="C6" s="149" t="s">
        <v>5</v>
      </c>
      <c r="D6" s="147" t="s">
        <v>509</v>
      </c>
      <c r="E6" s="151" t="s">
        <v>898</v>
      </c>
      <c r="F6" s="152"/>
      <c r="G6" s="153"/>
      <c r="H6" s="90"/>
    </row>
    <row r="7" spans="1:10" ht="15" x14ac:dyDescent="0.2">
      <c r="A7" s="146"/>
      <c r="B7" s="148"/>
      <c r="C7" s="148"/>
      <c r="D7" s="150"/>
      <c r="E7" s="92" t="s">
        <v>497</v>
      </c>
      <c r="F7" s="92" t="s">
        <v>498</v>
      </c>
      <c r="G7" s="93" t="s">
        <v>15</v>
      </c>
      <c r="H7" s="90"/>
    </row>
    <row r="8" spans="1:10" ht="30" customHeight="1" x14ac:dyDescent="0.2">
      <c r="A8" s="94" t="s">
        <v>619</v>
      </c>
      <c r="B8" s="95">
        <v>10611</v>
      </c>
      <c r="C8" s="95">
        <v>1378</v>
      </c>
      <c r="D8" s="95">
        <v>1673</v>
      </c>
      <c r="E8" s="95">
        <v>6892</v>
      </c>
      <c r="F8" s="95">
        <v>3674</v>
      </c>
      <c r="G8" s="97">
        <f>E8+F8</f>
        <v>10566</v>
      </c>
      <c r="H8" s="117"/>
    </row>
    <row r="9" spans="1:10" ht="30" customHeight="1" x14ac:dyDescent="0.2">
      <c r="A9" s="94" t="s">
        <v>620</v>
      </c>
      <c r="B9" s="95">
        <v>9646</v>
      </c>
      <c r="C9" s="95">
        <v>1367</v>
      </c>
      <c r="D9" s="95">
        <v>1357</v>
      </c>
      <c r="E9" s="95">
        <v>5922</v>
      </c>
      <c r="F9" s="95">
        <v>4014</v>
      </c>
      <c r="G9" s="97">
        <f t="shared" ref="G9:G10" si="0">E9+F9</f>
        <v>9936</v>
      </c>
      <c r="H9" s="117"/>
    </row>
    <row r="10" spans="1:10" ht="30" customHeight="1" thickBot="1" x14ac:dyDescent="0.25">
      <c r="A10" s="94" t="s">
        <v>621</v>
      </c>
      <c r="B10" s="95">
        <v>11117</v>
      </c>
      <c r="C10" s="95">
        <v>1386</v>
      </c>
      <c r="D10" s="95">
        <v>1871</v>
      </c>
      <c r="E10" s="95">
        <v>6730</v>
      </c>
      <c r="F10" s="95">
        <v>4023</v>
      </c>
      <c r="G10" s="97">
        <f t="shared" si="0"/>
        <v>10753</v>
      </c>
      <c r="H10" s="117"/>
    </row>
    <row r="11" spans="1:10" ht="30" customHeight="1" thickBot="1" x14ac:dyDescent="0.25">
      <c r="A11" s="98" t="s">
        <v>15</v>
      </c>
      <c r="B11" s="99">
        <f>SUM(B8:B10)</f>
        <v>31374</v>
      </c>
      <c r="C11" s="99">
        <f>SUM(C8:C10)</f>
        <v>4131</v>
      </c>
      <c r="D11" s="99">
        <f>SUM(D8:D10)</f>
        <v>4901</v>
      </c>
      <c r="E11" s="99">
        <f>SUM(E8:E10)</f>
        <v>19544</v>
      </c>
      <c r="F11" s="99">
        <f>SUM(F8:F10)</f>
        <v>11711</v>
      </c>
      <c r="G11" s="138">
        <f>E11+F11</f>
        <v>31255</v>
      </c>
      <c r="H11" s="117"/>
      <c r="I11" s="117"/>
      <c r="J11" s="117"/>
    </row>
    <row r="12" spans="1:10" s="101" customFormat="1" ht="31.5" customHeight="1" x14ac:dyDescent="0.2">
      <c r="A12" s="139" t="s">
        <v>753</v>
      </c>
      <c r="B12" s="139"/>
      <c r="C12" s="139"/>
      <c r="D12" s="139"/>
      <c r="E12" s="139"/>
      <c r="F12" s="139"/>
      <c r="G12" s="139"/>
    </row>
    <row r="13" spans="1:10" s="89" customFormat="1" ht="21.75" customHeight="1" x14ac:dyDescent="0.2">
      <c r="A13" s="101" t="s">
        <v>640</v>
      </c>
    </row>
    <row r="14" spans="1:10" s="89" customFormat="1" ht="28.5" customHeight="1" x14ac:dyDescent="0.2">
      <c r="A14" s="101"/>
      <c r="I14" s="90"/>
    </row>
    <row r="38" spans="9:9" s="89" customFormat="1" ht="35.450000000000003" customHeight="1" x14ac:dyDescent="0.2">
      <c r="I38" s="90"/>
    </row>
    <row r="43" spans="9:9" s="89" customFormat="1" x14ac:dyDescent="0.2">
      <c r="I43" s="90"/>
    </row>
    <row r="44" spans="9:9" s="89" customFormat="1" ht="18" customHeight="1" x14ac:dyDescent="0.2">
      <c r="I44" s="90"/>
    </row>
    <row r="47" spans="9:9" s="89" customFormat="1" ht="13.5" customHeight="1" x14ac:dyDescent="0.2">
      <c r="I47" s="90"/>
    </row>
    <row r="48" spans="9:9" s="89" customFormat="1" x14ac:dyDescent="0.2">
      <c r="I48" s="90"/>
    </row>
    <row r="49" spans="1:9" s="89" customFormat="1" ht="13.5" thickBot="1" x14ac:dyDescent="0.25">
      <c r="A49" s="116"/>
      <c r="B49" s="116"/>
      <c r="C49" s="116"/>
      <c r="D49" s="116"/>
      <c r="E49" s="116"/>
      <c r="F49" s="116"/>
      <c r="G49" s="116"/>
      <c r="I49" s="90"/>
    </row>
    <row r="50" spans="1:9" s="89" customFormat="1" ht="13.5" thickTop="1" x14ac:dyDescent="0.2">
      <c r="I50" s="90"/>
    </row>
  </sheetData>
  <mergeCells count="11">
    <mergeCell ref="A12:G12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G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F18"/>
  <sheetViews>
    <sheetView topLeftCell="A5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93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94</v>
      </c>
      <c r="D6" s="8" t="s">
        <v>5</v>
      </c>
      <c r="E6" s="8" t="s">
        <v>6</v>
      </c>
      <c r="F6" s="14" t="s">
        <v>95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156</v>
      </c>
      <c r="D8" s="1">
        <v>110</v>
      </c>
      <c r="E8" s="1">
        <v>72</v>
      </c>
      <c r="F8" s="3">
        <v>194</v>
      </c>
    </row>
    <row r="9" spans="2:6" ht="15" x14ac:dyDescent="0.2">
      <c r="B9" s="2" t="s">
        <v>9</v>
      </c>
      <c r="C9" s="1">
        <v>515</v>
      </c>
      <c r="D9" s="1">
        <v>23</v>
      </c>
      <c r="E9" s="1">
        <v>19</v>
      </c>
      <c r="F9" s="3">
        <v>519</v>
      </c>
    </row>
    <row r="10" spans="2:6" ht="15" x14ac:dyDescent="0.2">
      <c r="B10" s="2" t="s">
        <v>10</v>
      </c>
      <c r="C10" s="1">
        <v>959</v>
      </c>
      <c r="D10" s="1">
        <v>2</v>
      </c>
      <c r="E10" s="1">
        <v>48</v>
      </c>
      <c r="F10" s="3">
        <v>913</v>
      </c>
    </row>
    <row r="11" spans="2:6" ht="15" x14ac:dyDescent="0.2">
      <c r="B11" s="2" t="s">
        <v>11</v>
      </c>
      <c r="C11" s="1">
        <v>407</v>
      </c>
      <c r="D11" s="1">
        <v>171</v>
      </c>
      <c r="E11" s="1">
        <v>100</v>
      </c>
      <c r="F11" s="3">
        <v>478</v>
      </c>
    </row>
    <row r="12" spans="2:6" ht="15" x14ac:dyDescent="0.2">
      <c r="B12" s="2" t="s">
        <v>35</v>
      </c>
      <c r="C12" s="1">
        <v>781</v>
      </c>
      <c r="D12" s="1">
        <v>243</v>
      </c>
      <c r="E12" s="1">
        <v>154</v>
      </c>
      <c r="F12" s="3">
        <v>870</v>
      </c>
    </row>
    <row r="13" spans="2:6" ht="15" x14ac:dyDescent="0.2">
      <c r="B13" s="2" t="s">
        <v>13</v>
      </c>
      <c r="C13" s="1">
        <v>114</v>
      </c>
      <c r="D13" s="1">
        <v>141</v>
      </c>
      <c r="E13" s="1">
        <v>191</v>
      </c>
      <c r="F13" s="3">
        <v>64</v>
      </c>
    </row>
    <row r="14" spans="2:6" ht="15" x14ac:dyDescent="0.2">
      <c r="B14" s="2" t="s">
        <v>14</v>
      </c>
      <c r="C14" s="1">
        <v>281</v>
      </c>
      <c r="D14" s="1">
        <v>204</v>
      </c>
      <c r="E14" s="1">
        <v>101</v>
      </c>
      <c r="F14" s="3">
        <v>384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3213</v>
      </c>
      <c r="D16" s="8">
        <f>SUM(D8:D14)</f>
        <v>894</v>
      </c>
      <c r="E16" s="8">
        <f>SUM(E8:E14)</f>
        <v>685</v>
      </c>
      <c r="F16" s="9">
        <f>SUM(F8:F14)</f>
        <v>3422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F18"/>
  <sheetViews>
    <sheetView topLeftCell="A1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96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97</v>
      </c>
      <c r="D6" s="8" t="s">
        <v>5</v>
      </c>
      <c r="E6" s="8" t="s">
        <v>6</v>
      </c>
      <c r="F6" s="14" t="s">
        <v>98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194</v>
      </c>
      <c r="D8" s="16">
        <v>126</v>
      </c>
      <c r="E8" s="16">
        <v>97</v>
      </c>
      <c r="F8" s="17">
        <v>223</v>
      </c>
    </row>
    <row r="9" spans="2:6" ht="15" x14ac:dyDescent="0.2">
      <c r="B9" s="2" t="s">
        <v>9</v>
      </c>
      <c r="C9" s="16">
        <v>519</v>
      </c>
      <c r="D9" s="16">
        <v>44</v>
      </c>
      <c r="E9" s="16">
        <v>58</v>
      </c>
      <c r="F9" s="17">
        <v>505</v>
      </c>
    </row>
    <row r="10" spans="2:6" ht="15" x14ac:dyDescent="0.2">
      <c r="B10" s="2" t="s">
        <v>10</v>
      </c>
      <c r="C10" s="16">
        <v>913</v>
      </c>
      <c r="D10" s="16">
        <v>251</v>
      </c>
      <c r="E10" s="16">
        <v>28</v>
      </c>
      <c r="F10" s="17">
        <v>1136</v>
      </c>
    </row>
    <row r="11" spans="2:6" ht="15" x14ac:dyDescent="0.2">
      <c r="B11" s="2" t="s">
        <v>11</v>
      </c>
      <c r="C11" s="16">
        <v>478</v>
      </c>
      <c r="D11" s="16">
        <v>78</v>
      </c>
      <c r="E11" s="16">
        <v>159</v>
      </c>
      <c r="F11" s="17">
        <v>397</v>
      </c>
    </row>
    <row r="12" spans="2:6" ht="15" x14ac:dyDescent="0.2">
      <c r="B12" s="2" t="s">
        <v>35</v>
      </c>
      <c r="C12" s="16">
        <v>870</v>
      </c>
      <c r="D12" s="16">
        <v>126</v>
      </c>
      <c r="E12" s="16">
        <v>131</v>
      </c>
      <c r="F12" s="17">
        <v>865</v>
      </c>
    </row>
    <row r="13" spans="2:6" ht="15" x14ac:dyDescent="0.2">
      <c r="B13" s="2" t="s">
        <v>13</v>
      </c>
      <c r="C13" s="16">
        <v>64</v>
      </c>
      <c r="D13" s="16">
        <v>135</v>
      </c>
      <c r="E13" s="16">
        <v>122</v>
      </c>
      <c r="F13" s="17">
        <v>77</v>
      </c>
    </row>
    <row r="14" spans="2:6" ht="15" x14ac:dyDescent="0.2">
      <c r="B14" s="2" t="s">
        <v>14</v>
      </c>
      <c r="C14" s="16">
        <v>384</v>
      </c>
      <c r="D14" s="16">
        <v>101</v>
      </c>
      <c r="E14" s="16">
        <v>157</v>
      </c>
      <c r="F14" s="17">
        <v>328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3422</v>
      </c>
      <c r="D16" s="8">
        <f>SUM(D8:D14)</f>
        <v>861</v>
      </c>
      <c r="E16" s="8">
        <f>SUM(E8:E14)</f>
        <v>752</v>
      </c>
      <c r="F16" s="9">
        <f>SUM(F8:F14)</f>
        <v>3531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99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100</v>
      </c>
      <c r="D6" s="8" t="s">
        <v>5</v>
      </c>
      <c r="E6" s="8" t="s">
        <v>6</v>
      </c>
      <c r="F6" s="14" t="s">
        <v>101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223</v>
      </c>
      <c r="D8" s="16">
        <v>124</v>
      </c>
      <c r="E8" s="16">
        <v>177</v>
      </c>
      <c r="F8" s="17">
        <v>170</v>
      </c>
    </row>
    <row r="9" spans="2:6" ht="15" x14ac:dyDescent="0.2">
      <c r="B9" s="2" t="s">
        <v>9</v>
      </c>
      <c r="C9" s="16">
        <v>505</v>
      </c>
      <c r="D9" s="16">
        <v>69</v>
      </c>
      <c r="E9" s="16">
        <v>63</v>
      </c>
      <c r="F9" s="17">
        <v>511</v>
      </c>
    </row>
    <row r="10" spans="2:6" ht="15" x14ac:dyDescent="0.2">
      <c r="B10" s="2" t="s">
        <v>10</v>
      </c>
      <c r="C10" s="16">
        <v>1136</v>
      </c>
      <c r="D10" s="16">
        <v>81</v>
      </c>
      <c r="E10" s="16">
        <v>66</v>
      </c>
      <c r="F10" s="17">
        <v>1151</v>
      </c>
    </row>
    <row r="11" spans="2:6" ht="15" x14ac:dyDescent="0.2">
      <c r="B11" s="2" t="s">
        <v>11</v>
      </c>
      <c r="C11" s="16">
        <v>397</v>
      </c>
      <c r="D11" s="16">
        <v>45</v>
      </c>
      <c r="E11" s="16">
        <v>128</v>
      </c>
      <c r="F11" s="17">
        <v>314</v>
      </c>
    </row>
    <row r="12" spans="2:6" ht="15" x14ac:dyDescent="0.2">
      <c r="B12" s="2" t="s">
        <v>35</v>
      </c>
      <c r="C12" s="16">
        <v>865</v>
      </c>
      <c r="D12" s="16">
        <v>184</v>
      </c>
      <c r="E12" s="16">
        <v>112</v>
      </c>
      <c r="F12" s="17">
        <v>937</v>
      </c>
    </row>
    <row r="13" spans="2:6" ht="15" x14ac:dyDescent="0.2">
      <c r="B13" s="2" t="s">
        <v>13</v>
      </c>
      <c r="C13" s="16">
        <v>77</v>
      </c>
      <c r="D13" s="16">
        <v>157</v>
      </c>
      <c r="E13" s="16">
        <v>155</v>
      </c>
      <c r="F13" s="17">
        <v>79</v>
      </c>
    </row>
    <row r="14" spans="2:6" ht="15" x14ac:dyDescent="0.2">
      <c r="B14" s="2" t="s">
        <v>14</v>
      </c>
      <c r="C14" s="16">
        <v>328</v>
      </c>
      <c r="D14" s="16">
        <v>82</v>
      </c>
      <c r="E14" s="16">
        <v>200</v>
      </c>
      <c r="F14" s="17">
        <v>210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3531</v>
      </c>
      <c r="D16" s="8">
        <f>SUM(D8:D14)</f>
        <v>742</v>
      </c>
      <c r="E16" s="8">
        <f>SUM(E8:E14)</f>
        <v>901</v>
      </c>
      <c r="F16" s="9">
        <f>SUM(F8:F14)</f>
        <v>3372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8"/>
  <sheetViews>
    <sheetView workbookViewId="0">
      <selection activeCell="C16" sqref="C16:F16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20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21</v>
      </c>
      <c r="D6" s="8" t="s">
        <v>5</v>
      </c>
      <c r="E6" s="8" t="s">
        <v>6</v>
      </c>
      <c r="F6" s="14" t="s">
        <v>22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258</v>
      </c>
      <c r="D8" s="15">
        <f>142+142+161+1</f>
        <v>446</v>
      </c>
      <c r="E8" s="1">
        <f>164+167+215</f>
        <v>546</v>
      </c>
      <c r="F8" s="3">
        <f t="shared" ref="F8:F14" si="0">C8+D8-E8</f>
        <v>158</v>
      </c>
    </row>
    <row r="9" spans="2:6" ht="15" x14ac:dyDescent="0.2">
      <c r="B9" s="2" t="s">
        <v>9</v>
      </c>
      <c r="C9" s="1">
        <v>51</v>
      </c>
      <c r="D9" s="15">
        <f>55+88+99+34</f>
        <v>276</v>
      </c>
      <c r="E9" s="1">
        <f>28+81+101+65</f>
        <v>275</v>
      </c>
      <c r="F9" s="3">
        <f t="shared" si="0"/>
        <v>52</v>
      </c>
    </row>
    <row r="10" spans="2:6" ht="15" x14ac:dyDescent="0.2">
      <c r="B10" s="2" t="s">
        <v>10</v>
      </c>
      <c r="C10" s="1">
        <v>28</v>
      </c>
      <c r="D10" s="15">
        <f>66+18+23+29+25+40+1</f>
        <v>202</v>
      </c>
      <c r="E10" s="1">
        <f>55+5+6+19+7+52</f>
        <v>144</v>
      </c>
      <c r="F10" s="3">
        <f t="shared" si="0"/>
        <v>86</v>
      </c>
    </row>
    <row r="11" spans="2:6" ht="15" x14ac:dyDescent="0.2">
      <c r="B11" s="2" t="s">
        <v>11</v>
      </c>
      <c r="C11" s="1">
        <v>24</v>
      </c>
      <c r="D11" s="15">
        <f>46+230+194+220</f>
        <v>690</v>
      </c>
      <c r="E11" s="1">
        <f>223+170+201</f>
        <v>594</v>
      </c>
      <c r="F11" s="3">
        <f t="shared" si="0"/>
        <v>120</v>
      </c>
    </row>
    <row r="12" spans="2:6" ht="15" x14ac:dyDescent="0.2">
      <c r="B12" s="2" t="s">
        <v>12</v>
      </c>
      <c r="C12" s="1">
        <v>102</v>
      </c>
      <c r="D12" s="15">
        <f>17+76+95+58</f>
        <v>246</v>
      </c>
      <c r="E12" s="1">
        <f>68+118+77</f>
        <v>263</v>
      </c>
      <c r="F12" s="3">
        <f t="shared" si="0"/>
        <v>85</v>
      </c>
    </row>
    <row r="13" spans="2:6" ht="15" x14ac:dyDescent="0.2">
      <c r="B13" s="2" t="s">
        <v>13</v>
      </c>
      <c r="C13" s="1">
        <v>83</v>
      </c>
      <c r="D13" s="15">
        <f>24+143+166+167</f>
        <v>500</v>
      </c>
      <c r="E13" s="1">
        <f>24+5+82+101+121</f>
        <v>333</v>
      </c>
      <c r="F13" s="3">
        <f t="shared" si="0"/>
        <v>250</v>
      </c>
    </row>
    <row r="14" spans="2:6" ht="15" x14ac:dyDescent="0.2">
      <c r="B14" s="2" t="s">
        <v>14</v>
      </c>
      <c r="C14" s="1">
        <v>27</v>
      </c>
      <c r="D14" s="15">
        <f>57+91+28+10+82+4</f>
        <v>272</v>
      </c>
      <c r="E14" s="1">
        <f>69+83+18+1+84</f>
        <v>255</v>
      </c>
      <c r="F14" s="3">
        <f t="shared" si="0"/>
        <v>44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573</v>
      </c>
      <c r="D16" s="8">
        <f>SUM(D8:D14)</f>
        <v>2632</v>
      </c>
      <c r="E16" s="8">
        <f>SUM(E8:E14)</f>
        <v>2410</v>
      </c>
      <c r="F16" s="8">
        <f>SUM(F8:F14)</f>
        <v>795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verticalDpi="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102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103</v>
      </c>
      <c r="D6" s="8" t="s">
        <v>5</v>
      </c>
      <c r="E6" s="8" t="s">
        <v>6</v>
      </c>
      <c r="F6" s="14" t="s">
        <v>104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170</v>
      </c>
      <c r="D8" s="16">
        <v>154</v>
      </c>
      <c r="E8" s="16">
        <v>81</v>
      </c>
      <c r="F8" s="17">
        <v>243</v>
      </c>
    </row>
    <row r="9" spans="2:6" ht="15" x14ac:dyDescent="0.2">
      <c r="B9" s="2" t="s">
        <v>9</v>
      </c>
      <c r="C9" s="16">
        <v>511</v>
      </c>
      <c r="D9" s="16">
        <v>0</v>
      </c>
      <c r="E9" s="16">
        <v>39</v>
      </c>
      <c r="F9" s="17">
        <v>472</v>
      </c>
    </row>
    <row r="10" spans="2:6" ht="15" x14ac:dyDescent="0.2">
      <c r="B10" s="2" t="s">
        <v>10</v>
      </c>
      <c r="C10" s="16">
        <v>1151</v>
      </c>
      <c r="D10" s="16">
        <v>98</v>
      </c>
      <c r="E10" s="16">
        <v>137</v>
      </c>
      <c r="F10" s="17">
        <v>1112</v>
      </c>
    </row>
    <row r="11" spans="2:6" ht="15" x14ac:dyDescent="0.2">
      <c r="B11" s="2" t="s">
        <v>11</v>
      </c>
      <c r="C11" s="16">
        <v>314</v>
      </c>
      <c r="D11" s="16">
        <v>128</v>
      </c>
      <c r="E11" s="16">
        <v>62</v>
      </c>
      <c r="F11" s="17">
        <v>380</v>
      </c>
    </row>
    <row r="12" spans="2:6" ht="15" x14ac:dyDescent="0.2">
      <c r="B12" s="2" t="s">
        <v>35</v>
      </c>
      <c r="C12" s="16">
        <v>937</v>
      </c>
      <c r="D12" s="16">
        <v>3</v>
      </c>
      <c r="E12" s="16">
        <v>53</v>
      </c>
      <c r="F12" s="17">
        <v>887</v>
      </c>
    </row>
    <row r="13" spans="2:6" ht="15" x14ac:dyDescent="0.2">
      <c r="B13" s="2" t="s">
        <v>13</v>
      </c>
      <c r="C13" s="16">
        <v>79</v>
      </c>
      <c r="D13" s="16">
        <v>150</v>
      </c>
      <c r="E13" s="16">
        <v>115</v>
      </c>
      <c r="F13" s="17">
        <v>114</v>
      </c>
    </row>
    <row r="14" spans="2:6" ht="15" x14ac:dyDescent="0.2">
      <c r="B14" s="2" t="s">
        <v>14</v>
      </c>
      <c r="C14" s="16">
        <v>210</v>
      </c>
      <c r="D14" s="16">
        <v>32</v>
      </c>
      <c r="E14" s="16">
        <v>158</v>
      </c>
      <c r="F14" s="17">
        <v>84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3372</v>
      </c>
      <c r="D16" s="8">
        <f>SUM(D8:D14)</f>
        <v>565</v>
      </c>
      <c r="E16" s="8">
        <f>SUM(E8:E14)</f>
        <v>645</v>
      </c>
      <c r="F16" s="9">
        <f>SUM(F8:F14)</f>
        <v>3292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105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106</v>
      </c>
      <c r="D6" s="8" t="s">
        <v>5</v>
      </c>
      <c r="E6" s="8" t="s">
        <v>6</v>
      </c>
      <c r="F6" s="14" t="s">
        <v>107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243</v>
      </c>
      <c r="D8" s="16">
        <v>109</v>
      </c>
      <c r="E8" s="16">
        <v>161</v>
      </c>
      <c r="F8" s="17">
        <f>C8+D8-E8</f>
        <v>191</v>
      </c>
    </row>
    <row r="9" spans="2:6" ht="15" x14ac:dyDescent="0.2">
      <c r="B9" s="2" t="s">
        <v>9</v>
      </c>
      <c r="C9" s="16">
        <v>472</v>
      </c>
      <c r="D9" s="16">
        <v>15</v>
      </c>
      <c r="E9" s="16">
        <v>46</v>
      </c>
      <c r="F9" s="17">
        <f t="shared" ref="F9:F14" si="0">C9+D9-E9</f>
        <v>441</v>
      </c>
    </row>
    <row r="10" spans="2:6" ht="15" x14ac:dyDescent="0.2">
      <c r="B10" s="2" t="s">
        <v>10</v>
      </c>
      <c r="C10" s="16">
        <v>1112</v>
      </c>
      <c r="D10" s="16">
        <v>36</v>
      </c>
      <c r="E10" s="16">
        <v>56</v>
      </c>
      <c r="F10" s="17">
        <f t="shared" si="0"/>
        <v>1092</v>
      </c>
    </row>
    <row r="11" spans="2:6" ht="15" x14ac:dyDescent="0.2">
      <c r="B11" s="2" t="s">
        <v>11</v>
      </c>
      <c r="C11" s="16">
        <v>380</v>
      </c>
      <c r="D11" s="16">
        <v>115</v>
      </c>
      <c r="E11" s="16">
        <v>31</v>
      </c>
      <c r="F11" s="17">
        <f t="shared" si="0"/>
        <v>464</v>
      </c>
    </row>
    <row r="12" spans="2:6" ht="15" x14ac:dyDescent="0.2">
      <c r="B12" s="2" t="s">
        <v>35</v>
      </c>
      <c r="C12" s="16">
        <v>887</v>
      </c>
      <c r="D12" s="16">
        <v>2</v>
      </c>
      <c r="E12" s="16">
        <v>4</v>
      </c>
      <c r="F12" s="17">
        <f t="shared" si="0"/>
        <v>885</v>
      </c>
    </row>
    <row r="13" spans="2:6" ht="15" x14ac:dyDescent="0.2">
      <c r="B13" s="2" t="s">
        <v>13</v>
      </c>
      <c r="C13" s="16">
        <v>114</v>
      </c>
      <c r="D13" s="16">
        <v>47</v>
      </c>
      <c r="E13" s="16">
        <v>127</v>
      </c>
      <c r="F13" s="17">
        <f t="shared" si="0"/>
        <v>34</v>
      </c>
    </row>
    <row r="14" spans="2:6" ht="15" x14ac:dyDescent="0.2">
      <c r="B14" s="2" t="s">
        <v>14</v>
      </c>
      <c r="C14" s="16">
        <v>84</v>
      </c>
      <c r="D14" s="16">
        <v>122</v>
      </c>
      <c r="E14" s="16">
        <v>63</v>
      </c>
      <c r="F14" s="17">
        <f t="shared" si="0"/>
        <v>143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3292</v>
      </c>
      <c r="D16" s="8">
        <f>SUM(D8:D14)</f>
        <v>446</v>
      </c>
      <c r="E16" s="8">
        <f>SUM(E8:E14)</f>
        <v>488</v>
      </c>
      <c r="F16" s="9">
        <f>SUM(F8:F14)</f>
        <v>3250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108</v>
      </c>
      <c r="C4" s="161"/>
      <c r="D4" s="161"/>
      <c r="E4" s="161"/>
      <c r="F4" s="162"/>
    </row>
    <row r="5" spans="2:6" ht="9.75" customHeight="1" thickBot="1" x14ac:dyDescent="0.25"/>
    <row r="6" spans="2:6" ht="21" customHeight="1" thickBot="1" x14ac:dyDescent="0.25">
      <c r="B6" s="7" t="s">
        <v>3</v>
      </c>
      <c r="C6" s="8" t="s">
        <v>109</v>
      </c>
      <c r="D6" s="8" t="s">
        <v>5</v>
      </c>
      <c r="E6" s="8" t="s">
        <v>6</v>
      </c>
      <c r="F6" s="14" t="s">
        <v>110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147</v>
      </c>
      <c r="D8" s="1">
        <v>1679</v>
      </c>
      <c r="E8" s="1">
        <v>1635</v>
      </c>
      <c r="F8" s="17">
        <f>C8+D8-E8</f>
        <v>191</v>
      </c>
    </row>
    <row r="9" spans="2:6" ht="15" x14ac:dyDescent="0.2">
      <c r="B9" s="2" t="s">
        <v>9</v>
      </c>
      <c r="C9" s="1">
        <v>962</v>
      </c>
      <c r="D9" s="1">
        <v>344</v>
      </c>
      <c r="E9" s="1">
        <v>865</v>
      </c>
      <c r="F9" s="17">
        <f t="shared" ref="F9:F14" si="0">C9+D9-E9</f>
        <v>441</v>
      </c>
    </row>
    <row r="10" spans="2:6" ht="15" x14ac:dyDescent="0.2">
      <c r="B10" s="2" t="s">
        <v>10</v>
      </c>
      <c r="C10" s="1">
        <v>794</v>
      </c>
      <c r="D10" s="1">
        <v>778</v>
      </c>
      <c r="E10" s="1">
        <v>480</v>
      </c>
      <c r="F10" s="17">
        <f t="shared" si="0"/>
        <v>1092</v>
      </c>
    </row>
    <row r="11" spans="2:6" ht="15" x14ac:dyDescent="0.2">
      <c r="B11" s="2" t="s">
        <v>11</v>
      </c>
      <c r="C11" s="1">
        <v>161</v>
      </c>
      <c r="D11" s="1">
        <v>1523</v>
      </c>
      <c r="E11" s="1">
        <v>1220</v>
      </c>
      <c r="F11" s="17">
        <f t="shared" si="0"/>
        <v>464</v>
      </c>
    </row>
    <row r="12" spans="2:6" ht="15" x14ac:dyDescent="0.2">
      <c r="B12" s="2" t="s">
        <v>35</v>
      </c>
      <c r="C12" s="1">
        <v>509</v>
      </c>
      <c r="D12" s="1">
        <v>1463</v>
      </c>
      <c r="E12" s="1">
        <v>1087</v>
      </c>
      <c r="F12" s="17">
        <f t="shared" si="0"/>
        <v>885</v>
      </c>
    </row>
    <row r="13" spans="2:6" ht="15" x14ac:dyDescent="0.2">
      <c r="B13" s="2" t="s">
        <v>13</v>
      </c>
      <c r="C13" s="1">
        <v>23</v>
      </c>
      <c r="D13" s="1">
        <v>1365</v>
      </c>
      <c r="E13" s="1">
        <v>1354</v>
      </c>
      <c r="F13" s="17">
        <f t="shared" si="0"/>
        <v>34</v>
      </c>
    </row>
    <row r="14" spans="2:6" ht="15" x14ac:dyDescent="0.2">
      <c r="B14" s="2" t="s">
        <v>14</v>
      </c>
      <c r="C14" s="1">
        <v>297</v>
      </c>
      <c r="D14" s="1">
        <v>1203</v>
      </c>
      <c r="E14" s="1">
        <v>1357</v>
      </c>
      <c r="F14" s="17">
        <f t="shared" si="0"/>
        <v>143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2893</v>
      </c>
      <c r="D16" s="8">
        <f>SUM(D8:D14)</f>
        <v>8355</v>
      </c>
      <c r="E16" s="8">
        <f>SUM(E8:E14)</f>
        <v>7998</v>
      </c>
      <c r="F16" s="9">
        <f>SUM(F8:F14)</f>
        <v>3250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F18"/>
  <sheetViews>
    <sheetView topLeftCell="A5"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111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112</v>
      </c>
      <c r="D6" s="8" t="s">
        <v>5</v>
      </c>
      <c r="E6" s="8" t="s">
        <v>6</v>
      </c>
      <c r="F6" s="14" t="s">
        <v>113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191</v>
      </c>
      <c r="D8" s="16">
        <v>123</v>
      </c>
      <c r="E8" s="16">
        <v>0</v>
      </c>
      <c r="F8" s="17">
        <f>C8+D8-E8</f>
        <v>314</v>
      </c>
    </row>
    <row r="9" spans="2:6" ht="15" x14ac:dyDescent="0.2">
      <c r="B9" s="2" t="s">
        <v>9</v>
      </c>
      <c r="C9" s="16">
        <v>441</v>
      </c>
      <c r="D9" s="16">
        <v>0</v>
      </c>
      <c r="E9" s="16">
        <v>0</v>
      </c>
      <c r="F9" s="17">
        <f t="shared" ref="F9:F14" si="0">C9+D9-E9</f>
        <v>441</v>
      </c>
    </row>
    <row r="10" spans="2:6" ht="15" x14ac:dyDescent="0.2">
      <c r="B10" s="2" t="s">
        <v>10</v>
      </c>
      <c r="C10" s="16">
        <v>1092</v>
      </c>
      <c r="D10" s="16">
        <v>0</v>
      </c>
      <c r="E10" s="16">
        <v>3</v>
      </c>
      <c r="F10" s="17">
        <f t="shared" si="0"/>
        <v>1089</v>
      </c>
    </row>
    <row r="11" spans="2:6" ht="15" x14ac:dyDescent="0.2">
      <c r="B11" s="2" t="s">
        <v>11</v>
      </c>
      <c r="C11" s="16">
        <v>464</v>
      </c>
      <c r="D11" s="16">
        <v>0</v>
      </c>
      <c r="E11" s="16">
        <v>0</v>
      </c>
      <c r="F11" s="17">
        <f t="shared" si="0"/>
        <v>464</v>
      </c>
    </row>
    <row r="12" spans="2:6" ht="15" x14ac:dyDescent="0.2">
      <c r="B12" s="2" t="s">
        <v>35</v>
      </c>
      <c r="C12" s="16">
        <v>885</v>
      </c>
      <c r="D12" s="16">
        <v>3</v>
      </c>
      <c r="E12" s="16">
        <v>62</v>
      </c>
      <c r="F12" s="17">
        <f t="shared" si="0"/>
        <v>826</v>
      </c>
    </row>
    <row r="13" spans="2:6" ht="15" x14ac:dyDescent="0.2">
      <c r="B13" s="2" t="s">
        <v>13</v>
      </c>
      <c r="C13" s="16">
        <v>34</v>
      </c>
      <c r="D13" s="16">
        <v>195</v>
      </c>
      <c r="E13" s="16">
        <v>83</v>
      </c>
      <c r="F13" s="17">
        <f t="shared" si="0"/>
        <v>146</v>
      </c>
    </row>
    <row r="14" spans="2:6" ht="15" x14ac:dyDescent="0.2">
      <c r="B14" s="2" t="s">
        <v>14</v>
      </c>
      <c r="C14" s="16">
        <v>143</v>
      </c>
      <c r="D14" s="16">
        <v>1</v>
      </c>
      <c r="E14" s="16">
        <v>0</v>
      </c>
      <c r="F14" s="17">
        <f t="shared" si="0"/>
        <v>144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3250</v>
      </c>
      <c r="D16" s="8">
        <f>SUM(D8:D14)</f>
        <v>322</v>
      </c>
      <c r="E16" s="8">
        <f>SUM(E8:E14)</f>
        <v>148</v>
      </c>
      <c r="F16" s="9">
        <f>SUM(F8:F14)</f>
        <v>3424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114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115</v>
      </c>
      <c r="D6" s="8" t="s">
        <v>5</v>
      </c>
      <c r="E6" s="8" t="s">
        <v>6</v>
      </c>
      <c r="F6" s="14" t="s">
        <v>116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314</v>
      </c>
      <c r="D8" s="16">
        <v>96</v>
      </c>
      <c r="E8" s="16">
        <v>171</v>
      </c>
      <c r="F8" s="17">
        <f>C8+D8-E8</f>
        <v>239</v>
      </c>
    </row>
    <row r="9" spans="2:6" ht="15" x14ac:dyDescent="0.2">
      <c r="B9" s="2" t="s">
        <v>9</v>
      </c>
      <c r="C9" s="16">
        <v>441</v>
      </c>
      <c r="D9" s="16">
        <v>93</v>
      </c>
      <c r="E9" s="16">
        <v>50</v>
      </c>
      <c r="F9" s="17">
        <f t="shared" ref="F9:F14" si="0">C9+D9-E9</f>
        <v>484</v>
      </c>
    </row>
    <row r="10" spans="2:6" ht="15" x14ac:dyDescent="0.2">
      <c r="B10" s="2" t="s">
        <v>10</v>
      </c>
      <c r="C10" s="16">
        <v>1089</v>
      </c>
      <c r="D10" s="16">
        <v>69</v>
      </c>
      <c r="E10" s="16">
        <v>145</v>
      </c>
      <c r="F10" s="17">
        <f t="shared" si="0"/>
        <v>1013</v>
      </c>
    </row>
    <row r="11" spans="2:6" ht="15" x14ac:dyDescent="0.2">
      <c r="B11" s="2" t="s">
        <v>11</v>
      </c>
      <c r="C11" s="16">
        <v>464</v>
      </c>
      <c r="D11" s="16">
        <v>60</v>
      </c>
      <c r="E11" s="16">
        <v>128</v>
      </c>
      <c r="F11" s="17">
        <f t="shared" si="0"/>
        <v>396</v>
      </c>
    </row>
    <row r="12" spans="2:6" ht="15" x14ac:dyDescent="0.2">
      <c r="B12" s="2" t="s">
        <v>35</v>
      </c>
      <c r="C12" s="16">
        <v>826</v>
      </c>
      <c r="D12" s="16">
        <v>310</v>
      </c>
      <c r="E12" s="16">
        <v>87</v>
      </c>
      <c r="F12" s="17">
        <f t="shared" si="0"/>
        <v>1049</v>
      </c>
    </row>
    <row r="13" spans="2:6" ht="15" x14ac:dyDescent="0.2">
      <c r="B13" s="2" t="s">
        <v>13</v>
      </c>
      <c r="C13" s="16">
        <v>146</v>
      </c>
      <c r="D13" s="16">
        <v>108</v>
      </c>
      <c r="E13" s="16">
        <v>136</v>
      </c>
      <c r="F13" s="17">
        <f t="shared" si="0"/>
        <v>118</v>
      </c>
    </row>
    <row r="14" spans="2:6" ht="15" x14ac:dyDescent="0.2">
      <c r="B14" s="2" t="s">
        <v>14</v>
      </c>
      <c r="C14" s="16">
        <v>144</v>
      </c>
      <c r="D14" s="16">
        <v>76</v>
      </c>
      <c r="E14" s="16">
        <v>73</v>
      </c>
      <c r="F14" s="17">
        <f t="shared" si="0"/>
        <v>147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3424</v>
      </c>
      <c r="D16" s="8">
        <f>SUM(D8:D14)</f>
        <v>812</v>
      </c>
      <c r="E16" s="8">
        <f>SUM(E8:E14)</f>
        <v>790</v>
      </c>
      <c r="F16" s="9">
        <f>SUM(F8:F14)</f>
        <v>3446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117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118</v>
      </c>
      <c r="D6" s="8" t="s">
        <v>5</v>
      </c>
      <c r="E6" s="8" t="s">
        <v>6</v>
      </c>
      <c r="F6" s="14" t="s">
        <v>119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239</v>
      </c>
      <c r="D8" s="16">
        <v>161</v>
      </c>
      <c r="E8" s="16">
        <v>188</v>
      </c>
      <c r="F8" s="17">
        <f>C8+D8-E8</f>
        <v>212</v>
      </c>
    </row>
    <row r="9" spans="2:6" ht="15" x14ac:dyDescent="0.2">
      <c r="B9" s="2" t="s">
        <v>9</v>
      </c>
      <c r="C9" s="16">
        <v>484</v>
      </c>
      <c r="D9" s="16">
        <v>61</v>
      </c>
      <c r="E9" s="16">
        <v>111</v>
      </c>
      <c r="F9" s="17">
        <f t="shared" ref="F9:F14" si="0">C9+D9-E9</f>
        <v>434</v>
      </c>
    </row>
    <row r="10" spans="2:6" ht="15" x14ac:dyDescent="0.2">
      <c r="B10" s="2" t="s">
        <v>10</v>
      </c>
      <c r="C10" s="16">
        <v>1013</v>
      </c>
      <c r="D10" s="16">
        <v>46</v>
      </c>
      <c r="E10" s="16">
        <v>147</v>
      </c>
      <c r="F10" s="17">
        <f t="shared" si="0"/>
        <v>912</v>
      </c>
    </row>
    <row r="11" spans="2:6" ht="15" x14ac:dyDescent="0.2">
      <c r="B11" s="2" t="s">
        <v>11</v>
      </c>
      <c r="C11" s="16">
        <v>396</v>
      </c>
      <c r="D11" s="16">
        <v>204</v>
      </c>
      <c r="E11" s="16">
        <v>151</v>
      </c>
      <c r="F11" s="17">
        <f t="shared" si="0"/>
        <v>449</v>
      </c>
    </row>
    <row r="12" spans="2:6" ht="15" x14ac:dyDescent="0.2">
      <c r="B12" s="2" t="s">
        <v>35</v>
      </c>
      <c r="C12" s="16">
        <v>1049</v>
      </c>
      <c r="D12" s="16">
        <v>193</v>
      </c>
      <c r="E12" s="16">
        <v>93</v>
      </c>
      <c r="F12" s="17">
        <f t="shared" si="0"/>
        <v>1149</v>
      </c>
    </row>
    <row r="13" spans="2:6" ht="15" x14ac:dyDescent="0.2">
      <c r="B13" s="2" t="s">
        <v>13</v>
      </c>
      <c r="C13" s="16">
        <v>118</v>
      </c>
      <c r="D13" s="16">
        <v>103</v>
      </c>
      <c r="E13" s="16">
        <v>67</v>
      </c>
      <c r="F13" s="17">
        <f t="shared" si="0"/>
        <v>154</v>
      </c>
    </row>
    <row r="14" spans="2:6" ht="15" x14ac:dyDescent="0.2">
      <c r="B14" s="2" t="s">
        <v>14</v>
      </c>
      <c r="C14" s="16">
        <v>147</v>
      </c>
      <c r="D14" s="16">
        <v>64</v>
      </c>
      <c r="E14" s="16">
        <v>74</v>
      </c>
      <c r="F14" s="17">
        <f t="shared" si="0"/>
        <v>137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3446</v>
      </c>
      <c r="D16" s="8">
        <f>SUM(D8:D14)</f>
        <v>832</v>
      </c>
      <c r="E16" s="8">
        <f>SUM(E8:E14)</f>
        <v>831</v>
      </c>
      <c r="F16" s="9">
        <f>SUM(F8:F14)</f>
        <v>3447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120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121</v>
      </c>
      <c r="D6" s="8" t="s">
        <v>5</v>
      </c>
      <c r="E6" s="8" t="s">
        <v>6</v>
      </c>
      <c r="F6" s="14" t="s">
        <v>122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212</v>
      </c>
      <c r="D8" s="16">
        <v>131</v>
      </c>
      <c r="E8" s="16">
        <v>188</v>
      </c>
      <c r="F8" s="17">
        <f>C8+D8-E8</f>
        <v>155</v>
      </c>
    </row>
    <row r="9" spans="2:6" ht="15" x14ac:dyDescent="0.2">
      <c r="B9" s="2" t="s">
        <v>9</v>
      </c>
      <c r="C9" s="16">
        <v>434</v>
      </c>
      <c r="D9" s="16">
        <v>4</v>
      </c>
      <c r="E9" s="16">
        <v>35</v>
      </c>
      <c r="F9" s="17">
        <f t="shared" ref="F9:F14" si="0">C9+D9-E9</f>
        <v>403</v>
      </c>
    </row>
    <row r="10" spans="2:6" ht="15" x14ac:dyDescent="0.2">
      <c r="B10" s="2" t="s">
        <v>10</v>
      </c>
      <c r="C10" s="16">
        <v>912</v>
      </c>
      <c r="D10" s="16">
        <v>1</v>
      </c>
      <c r="E10" s="16">
        <v>51</v>
      </c>
      <c r="F10" s="17">
        <f t="shared" si="0"/>
        <v>862</v>
      </c>
    </row>
    <row r="11" spans="2:6" ht="15" x14ac:dyDescent="0.2">
      <c r="B11" s="2" t="s">
        <v>11</v>
      </c>
      <c r="C11" s="16">
        <v>449</v>
      </c>
      <c r="D11" s="16">
        <v>220</v>
      </c>
      <c r="E11" s="16">
        <v>186</v>
      </c>
      <c r="F11" s="17">
        <f t="shared" si="0"/>
        <v>483</v>
      </c>
    </row>
    <row r="12" spans="2:6" ht="15" x14ac:dyDescent="0.2">
      <c r="B12" s="2" t="s">
        <v>35</v>
      </c>
      <c r="C12" s="16">
        <v>1149</v>
      </c>
      <c r="D12" s="16">
        <v>146</v>
      </c>
      <c r="E12" s="16">
        <v>76</v>
      </c>
      <c r="F12" s="17">
        <f t="shared" si="0"/>
        <v>1219</v>
      </c>
    </row>
    <row r="13" spans="2:6" ht="15" x14ac:dyDescent="0.2">
      <c r="B13" s="2" t="s">
        <v>13</v>
      </c>
      <c r="C13" s="16">
        <v>154</v>
      </c>
      <c r="D13" s="16">
        <v>88</v>
      </c>
      <c r="E13" s="16">
        <v>130</v>
      </c>
      <c r="F13" s="17">
        <f t="shared" si="0"/>
        <v>112</v>
      </c>
    </row>
    <row r="14" spans="2:6" ht="15" x14ac:dyDescent="0.2">
      <c r="B14" s="2" t="s">
        <v>14</v>
      </c>
      <c r="C14" s="16">
        <v>137</v>
      </c>
      <c r="D14" s="16">
        <v>89</v>
      </c>
      <c r="E14" s="16">
        <v>111</v>
      </c>
      <c r="F14" s="17">
        <f t="shared" si="0"/>
        <v>115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3447</v>
      </c>
      <c r="D16" s="8">
        <f>SUM(D8:D14)</f>
        <v>679</v>
      </c>
      <c r="E16" s="8">
        <f>SUM(E8:E14)</f>
        <v>777</v>
      </c>
      <c r="F16" s="9">
        <f>SUM(F8:F14)</f>
        <v>3349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123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124</v>
      </c>
      <c r="D6" s="8" t="s">
        <v>5</v>
      </c>
      <c r="E6" s="8" t="s">
        <v>6</v>
      </c>
      <c r="F6" s="14" t="s">
        <v>125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6">
        <v>155</v>
      </c>
      <c r="D8" s="16">
        <v>133</v>
      </c>
      <c r="E8" s="16">
        <v>194</v>
      </c>
      <c r="F8" s="17">
        <f>C8+D8-E8</f>
        <v>94</v>
      </c>
    </row>
    <row r="9" spans="2:6" ht="15" x14ac:dyDescent="0.2">
      <c r="B9" s="2" t="s">
        <v>9</v>
      </c>
      <c r="C9" s="16">
        <v>403</v>
      </c>
      <c r="D9" s="16">
        <v>3</v>
      </c>
      <c r="E9" s="16">
        <v>27</v>
      </c>
      <c r="F9" s="17">
        <f t="shared" ref="F9:F14" si="0">C9+D9-E9</f>
        <v>379</v>
      </c>
    </row>
    <row r="10" spans="2:6" ht="15" x14ac:dyDescent="0.2">
      <c r="B10" s="2" t="s">
        <v>10</v>
      </c>
      <c r="C10" s="16">
        <v>862</v>
      </c>
      <c r="D10" s="16">
        <v>160</v>
      </c>
      <c r="E10" s="16">
        <v>91</v>
      </c>
      <c r="F10" s="17">
        <f t="shared" si="0"/>
        <v>931</v>
      </c>
    </row>
    <row r="11" spans="2:6" ht="15" x14ac:dyDescent="0.2">
      <c r="B11" s="2" t="s">
        <v>11</v>
      </c>
      <c r="C11" s="16">
        <v>483</v>
      </c>
      <c r="D11" s="16">
        <v>201</v>
      </c>
      <c r="E11" s="16">
        <v>105</v>
      </c>
      <c r="F11" s="17">
        <f t="shared" si="0"/>
        <v>579</v>
      </c>
    </row>
    <row r="12" spans="2:6" ht="15" x14ac:dyDescent="0.2">
      <c r="B12" s="2" t="s">
        <v>35</v>
      </c>
      <c r="C12" s="16">
        <v>1219</v>
      </c>
      <c r="D12" s="16">
        <v>111</v>
      </c>
      <c r="E12" s="16">
        <v>103</v>
      </c>
      <c r="F12" s="17">
        <f t="shared" si="0"/>
        <v>1227</v>
      </c>
    </row>
    <row r="13" spans="2:6" ht="15" x14ac:dyDescent="0.2">
      <c r="B13" s="2" t="s">
        <v>13</v>
      </c>
      <c r="C13" s="16">
        <v>112</v>
      </c>
      <c r="D13" s="16">
        <v>115</v>
      </c>
      <c r="E13" s="16">
        <v>130</v>
      </c>
      <c r="F13" s="17">
        <f t="shared" si="0"/>
        <v>97</v>
      </c>
    </row>
    <row r="14" spans="2:6" ht="15" x14ac:dyDescent="0.2">
      <c r="B14" s="2" t="s">
        <v>14</v>
      </c>
      <c r="C14" s="16">
        <v>115</v>
      </c>
      <c r="D14" s="16">
        <v>72</v>
      </c>
      <c r="E14" s="16">
        <v>83</v>
      </c>
      <c r="F14" s="17">
        <f t="shared" si="0"/>
        <v>104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3349</v>
      </c>
      <c r="D16" s="8">
        <f>SUM(D8:D14)</f>
        <v>795</v>
      </c>
      <c r="E16" s="8">
        <f>SUM(E8:E14)</f>
        <v>733</v>
      </c>
      <c r="F16" s="9">
        <f>SUM(F8:F14)</f>
        <v>3411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126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127</v>
      </c>
      <c r="D6" s="8" t="s">
        <v>5</v>
      </c>
      <c r="E6" s="8" t="s">
        <v>6</v>
      </c>
      <c r="F6" s="14" t="s">
        <v>128</v>
      </c>
    </row>
    <row r="7" spans="2:6" ht="15" x14ac:dyDescent="0.2">
      <c r="B7" s="4"/>
      <c r="C7" s="18"/>
      <c r="D7" s="18"/>
      <c r="E7" s="18"/>
      <c r="F7" s="19"/>
    </row>
    <row r="8" spans="2:6" ht="15" x14ac:dyDescent="0.2">
      <c r="B8" s="2" t="s">
        <v>8</v>
      </c>
      <c r="C8" s="1">
        <v>94</v>
      </c>
      <c r="D8" s="1">
        <v>93</v>
      </c>
      <c r="E8" s="1">
        <v>103</v>
      </c>
      <c r="F8" s="17">
        <f>C8+D8-E8</f>
        <v>84</v>
      </c>
    </row>
    <row r="9" spans="2:6" ht="15" x14ac:dyDescent="0.2">
      <c r="B9" s="2" t="s">
        <v>9</v>
      </c>
      <c r="C9" s="1">
        <v>379</v>
      </c>
      <c r="D9" s="1">
        <v>3</v>
      </c>
      <c r="E9" s="1">
        <v>56</v>
      </c>
      <c r="F9" s="17">
        <f t="shared" ref="F9:F14" si="0">C9+D9-E9</f>
        <v>326</v>
      </c>
    </row>
    <row r="10" spans="2:6" ht="15" x14ac:dyDescent="0.2">
      <c r="B10" s="2" t="s">
        <v>10</v>
      </c>
      <c r="C10" s="1">
        <v>931</v>
      </c>
      <c r="D10" s="1">
        <v>95</v>
      </c>
      <c r="E10" s="1">
        <v>152</v>
      </c>
      <c r="F10" s="17">
        <f t="shared" si="0"/>
        <v>874</v>
      </c>
    </row>
    <row r="11" spans="2:6" ht="15" x14ac:dyDescent="0.2">
      <c r="B11" s="2" t="s">
        <v>11</v>
      </c>
      <c r="C11" s="1">
        <v>579</v>
      </c>
      <c r="D11" s="1">
        <v>181</v>
      </c>
      <c r="E11" s="1">
        <v>128</v>
      </c>
      <c r="F11" s="17">
        <f t="shared" si="0"/>
        <v>632</v>
      </c>
    </row>
    <row r="12" spans="2:6" ht="15" x14ac:dyDescent="0.2">
      <c r="B12" s="2" t="s">
        <v>35</v>
      </c>
      <c r="C12" s="1">
        <v>1227</v>
      </c>
      <c r="D12" s="1">
        <v>173</v>
      </c>
      <c r="E12" s="1">
        <v>26</v>
      </c>
      <c r="F12" s="17">
        <f t="shared" si="0"/>
        <v>1374</v>
      </c>
    </row>
    <row r="13" spans="2:6" ht="15" x14ac:dyDescent="0.2">
      <c r="B13" s="2" t="s">
        <v>13</v>
      </c>
      <c r="C13" s="1">
        <v>97</v>
      </c>
      <c r="D13" s="1">
        <v>103</v>
      </c>
      <c r="E13" s="1">
        <v>119</v>
      </c>
      <c r="F13" s="17">
        <f t="shared" si="0"/>
        <v>81</v>
      </c>
    </row>
    <row r="14" spans="2:6" ht="15" x14ac:dyDescent="0.2">
      <c r="B14" s="2" t="s">
        <v>14</v>
      </c>
      <c r="C14" s="1">
        <v>104</v>
      </c>
      <c r="D14" s="1">
        <v>57</v>
      </c>
      <c r="E14" s="1">
        <v>80</v>
      </c>
      <c r="F14" s="17">
        <f t="shared" si="0"/>
        <v>81</v>
      </c>
    </row>
    <row r="15" spans="2:6" ht="13.5" thickBot="1" x14ac:dyDescent="0.25">
      <c r="B15" s="10"/>
      <c r="C15" s="20"/>
      <c r="D15" s="20"/>
      <c r="E15" s="20"/>
      <c r="F15" s="21"/>
    </row>
    <row r="16" spans="2:6" ht="15.75" thickBot="1" x14ac:dyDescent="0.25">
      <c r="B16" s="13" t="s">
        <v>15</v>
      </c>
      <c r="C16" s="8">
        <f>SUM(C8:C14)</f>
        <v>3411</v>
      </c>
      <c r="D16" s="8">
        <f>SUM(D8:D14)</f>
        <v>705</v>
      </c>
      <c r="E16" s="8">
        <f>SUM(E8:E14)</f>
        <v>664</v>
      </c>
      <c r="F16" s="9">
        <f>SUM(F8:F14)</f>
        <v>3452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129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130</v>
      </c>
      <c r="D6" s="8" t="s">
        <v>5</v>
      </c>
      <c r="E6" s="8" t="s">
        <v>6</v>
      </c>
      <c r="F6" s="14" t="s">
        <v>131</v>
      </c>
    </row>
    <row r="7" spans="2:6" ht="15" x14ac:dyDescent="0.2">
      <c r="B7" s="4"/>
      <c r="C7" s="18"/>
      <c r="D7" s="18"/>
      <c r="E7" s="18"/>
      <c r="F7" s="19"/>
    </row>
    <row r="8" spans="2:6" ht="15" x14ac:dyDescent="0.2">
      <c r="B8" s="2" t="s">
        <v>8</v>
      </c>
      <c r="C8" s="1">
        <v>84</v>
      </c>
      <c r="D8" s="1">
        <v>142</v>
      </c>
      <c r="E8" s="1">
        <v>170</v>
      </c>
      <c r="F8" s="17">
        <f>C8+D8-E8</f>
        <v>56</v>
      </c>
    </row>
    <row r="9" spans="2:6" ht="15" x14ac:dyDescent="0.2">
      <c r="B9" s="2" t="s">
        <v>9</v>
      </c>
      <c r="C9" s="1">
        <v>326</v>
      </c>
      <c r="D9" s="1">
        <v>1</v>
      </c>
      <c r="E9" s="1">
        <v>26</v>
      </c>
      <c r="F9" s="17">
        <f t="shared" ref="F9:F14" si="0">C9+D9-E9</f>
        <v>301</v>
      </c>
    </row>
    <row r="10" spans="2:6" ht="15" x14ac:dyDescent="0.2">
      <c r="B10" s="2" t="s">
        <v>10</v>
      </c>
      <c r="C10" s="1">
        <v>874</v>
      </c>
      <c r="D10" s="1">
        <v>99</v>
      </c>
      <c r="E10" s="1">
        <v>28</v>
      </c>
      <c r="F10" s="17">
        <f t="shared" si="0"/>
        <v>945</v>
      </c>
    </row>
    <row r="11" spans="2:6" ht="15" x14ac:dyDescent="0.2">
      <c r="B11" s="2" t="s">
        <v>11</v>
      </c>
      <c r="C11" s="1">
        <v>632</v>
      </c>
      <c r="D11" s="1">
        <v>160</v>
      </c>
      <c r="E11" s="1">
        <v>96</v>
      </c>
      <c r="F11" s="17">
        <f t="shared" si="0"/>
        <v>696</v>
      </c>
    </row>
    <row r="12" spans="2:6" ht="15" x14ac:dyDescent="0.2">
      <c r="B12" s="2" t="s">
        <v>35</v>
      </c>
      <c r="C12" s="1">
        <v>1374</v>
      </c>
      <c r="D12" s="1">
        <v>34</v>
      </c>
      <c r="E12" s="1">
        <v>59</v>
      </c>
      <c r="F12" s="17">
        <f t="shared" si="0"/>
        <v>1349</v>
      </c>
    </row>
    <row r="13" spans="2:6" ht="15" x14ac:dyDescent="0.2">
      <c r="B13" s="2" t="s">
        <v>13</v>
      </c>
      <c r="C13" s="1">
        <v>81</v>
      </c>
      <c r="D13" s="1">
        <v>157</v>
      </c>
      <c r="E13" s="1">
        <v>153</v>
      </c>
      <c r="F13" s="17">
        <f t="shared" si="0"/>
        <v>85</v>
      </c>
    </row>
    <row r="14" spans="2:6" ht="15" x14ac:dyDescent="0.2">
      <c r="B14" s="2" t="s">
        <v>14</v>
      </c>
      <c r="C14" s="1">
        <v>81</v>
      </c>
      <c r="D14" s="1">
        <v>162</v>
      </c>
      <c r="E14" s="1">
        <v>4</v>
      </c>
      <c r="F14" s="17">
        <f t="shared" si="0"/>
        <v>239</v>
      </c>
    </row>
    <row r="15" spans="2:6" ht="13.5" thickBot="1" x14ac:dyDescent="0.25">
      <c r="B15" s="10"/>
      <c r="C15" s="20"/>
      <c r="D15" s="20"/>
      <c r="E15" s="20"/>
      <c r="F15" s="21"/>
    </row>
    <row r="16" spans="2:6" ht="15.75" thickBot="1" x14ac:dyDescent="0.25">
      <c r="B16" s="13" t="s">
        <v>15</v>
      </c>
      <c r="C16" s="8">
        <f>SUM(C8:C14)</f>
        <v>3452</v>
      </c>
      <c r="D16" s="8">
        <f>SUM(D8:D14)</f>
        <v>755</v>
      </c>
      <c r="E16" s="8">
        <f>SUM(E8:E14)</f>
        <v>536</v>
      </c>
      <c r="F16" s="9">
        <f>SUM(F8:F14)</f>
        <v>3671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2"/>
  <sheetViews>
    <sheetView topLeftCell="A4" workbookViewId="0">
      <selection activeCell="C16" sqref="C16:F16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23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24</v>
      </c>
      <c r="D6" s="8" t="s">
        <v>5</v>
      </c>
      <c r="E6" s="8" t="s">
        <v>6</v>
      </c>
      <c r="F6" s="14" t="s">
        <v>25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158</v>
      </c>
      <c r="D8" s="15">
        <v>570</v>
      </c>
      <c r="E8" s="1">
        <v>644</v>
      </c>
      <c r="F8" s="3">
        <f t="shared" ref="F8:F14" si="0">C8+D8-E8</f>
        <v>84</v>
      </c>
    </row>
    <row r="9" spans="2:6" ht="15" x14ac:dyDescent="0.2">
      <c r="B9" s="2" t="s">
        <v>9</v>
      </c>
      <c r="C9" s="1">
        <v>52</v>
      </c>
      <c r="D9" s="15">
        <v>281</v>
      </c>
      <c r="E9" s="1">
        <v>227</v>
      </c>
      <c r="F9" s="3">
        <f t="shared" si="0"/>
        <v>106</v>
      </c>
    </row>
    <row r="10" spans="2:6" ht="15" x14ac:dyDescent="0.2">
      <c r="B10" s="2" t="s">
        <v>10</v>
      </c>
      <c r="C10" s="1">
        <v>86</v>
      </c>
      <c r="D10" s="15">
        <v>276</v>
      </c>
      <c r="E10" s="1">
        <v>310</v>
      </c>
      <c r="F10" s="3">
        <f t="shared" si="0"/>
        <v>52</v>
      </c>
    </row>
    <row r="11" spans="2:6" ht="15" x14ac:dyDescent="0.2">
      <c r="B11" s="2" t="s">
        <v>11</v>
      </c>
      <c r="C11" s="1">
        <v>120</v>
      </c>
      <c r="D11" s="15">
        <v>1422</v>
      </c>
      <c r="E11" s="1">
        <v>1424</v>
      </c>
      <c r="F11" s="3">
        <f t="shared" si="0"/>
        <v>118</v>
      </c>
    </row>
    <row r="12" spans="2:6" ht="15" x14ac:dyDescent="0.2">
      <c r="B12" s="2" t="s">
        <v>12</v>
      </c>
      <c r="C12" s="1">
        <v>85</v>
      </c>
      <c r="D12" s="15">
        <v>319</v>
      </c>
      <c r="E12" s="1">
        <v>302</v>
      </c>
      <c r="F12" s="3">
        <f t="shared" si="0"/>
        <v>102</v>
      </c>
    </row>
    <row r="13" spans="2:6" ht="15" x14ac:dyDescent="0.2">
      <c r="B13" s="2" t="s">
        <v>13</v>
      </c>
      <c r="C13" s="1">
        <v>250</v>
      </c>
      <c r="D13" s="15">
        <v>789</v>
      </c>
      <c r="E13" s="1">
        <v>1018</v>
      </c>
      <c r="F13" s="3">
        <f t="shared" si="0"/>
        <v>21</v>
      </c>
    </row>
    <row r="14" spans="2:6" ht="15" x14ac:dyDescent="0.2">
      <c r="B14" s="2" t="s">
        <v>14</v>
      </c>
      <c r="C14" s="1">
        <v>44</v>
      </c>
      <c r="D14" s="15">
        <v>434</v>
      </c>
      <c r="E14" s="1">
        <v>400</v>
      </c>
      <c r="F14" s="3">
        <f t="shared" si="0"/>
        <v>78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795</v>
      </c>
      <c r="D16" s="8">
        <f>SUM(D8:D14)</f>
        <v>4091</v>
      </c>
      <c r="E16" s="8">
        <f>SUM(E8:E14)</f>
        <v>4325</v>
      </c>
      <c r="F16" s="8">
        <f>SUM(F8:F14)</f>
        <v>561</v>
      </c>
    </row>
    <row r="18" spans="2:8" x14ac:dyDescent="0.2">
      <c r="B18" t="s">
        <v>16</v>
      </c>
    </row>
    <row r="22" spans="2:8" x14ac:dyDescent="0.2">
      <c r="H22">
        <f>4091+795-4325</f>
        <v>561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verticalDpi="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132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133</v>
      </c>
      <c r="D6" s="8" t="s">
        <v>5</v>
      </c>
      <c r="E6" s="8" t="s">
        <v>6</v>
      </c>
      <c r="F6" s="14" t="s">
        <v>134</v>
      </c>
    </row>
    <row r="7" spans="2:6" ht="15" x14ac:dyDescent="0.2">
      <c r="B7" s="4"/>
      <c r="C7" s="18"/>
      <c r="D7" s="18"/>
      <c r="E7" s="18"/>
      <c r="F7" s="19"/>
    </row>
    <row r="8" spans="2:6" ht="15" x14ac:dyDescent="0.2">
      <c r="B8" s="2" t="s">
        <v>8</v>
      </c>
      <c r="C8" s="1">
        <v>56</v>
      </c>
      <c r="D8" s="1">
        <v>193</v>
      </c>
      <c r="E8" s="1">
        <v>168</v>
      </c>
      <c r="F8" s="17">
        <f>C8+D8-E8</f>
        <v>81</v>
      </c>
    </row>
    <row r="9" spans="2:6" ht="15" x14ac:dyDescent="0.2">
      <c r="B9" s="2" t="s">
        <v>9</v>
      </c>
      <c r="C9" s="1">
        <v>301</v>
      </c>
      <c r="D9" s="1">
        <v>275</v>
      </c>
      <c r="E9" s="1">
        <v>60</v>
      </c>
      <c r="F9" s="17">
        <f t="shared" ref="F9:F14" si="0">C9+D9-E9</f>
        <v>516</v>
      </c>
    </row>
    <row r="10" spans="2:6" ht="15" x14ac:dyDescent="0.2">
      <c r="B10" s="2" t="s">
        <v>10</v>
      </c>
      <c r="C10" s="1">
        <v>945</v>
      </c>
      <c r="D10" s="1">
        <v>56</v>
      </c>
      <c r="E10" s="1">
        <v>171</v>
      </c>
      <c r="F10" s="17">
        <f t="shared" si="0"/>
        <v>830</v>
      </c>
    </row>
    <row r="11" spans="2:6" ht="15" x14ac:dyDescent="0.2">
      <c r="B11" s="2" t="s">
        <v>11</v>
      </c>
      <c r="C11" s="1">
        <v>696</v>
      </c>
      <c r="D11" s="1">
        <v>145</v>
      </c>
      <c r="E11" s="1">
        <v>278</v>
      </c>
      <c r="F11" s="17">
        <f t="shared" si="0"/>
        <v>563</v>
      </c>
    </row>
    <row r="12" spans="2:6" ht="15" x14ac:dyDescent="0.2">
      <c r="B12" s="2" t="s">
        <v>35</v>
      </c>
      <c r="C12" s="1">
        <v>1349</v>
      </c>
      <c r="D12" s="1">
        <v>297</v>
      </c>
      <c r="E12" s="1">
        <v>47</v>
      </c>
      <c r="F12" s="17">
        <f t="shared" si="0"/>
        <v>1599</v>
      </c>
    </row>
    <row r="13" spans="2:6" ht="15" x14ac:dyDescent="0.2">
      <c r="B13" s="2" t="s">
        <v>13</v>
      </c>
      <c r="C13" s="1">
        <v>85</v>
      </c>
      <c r="D13" s="1">
        <v>109</v>
      </c>
      <c r="E13" s="1">
        <v>121</v>
      </c>
      <c r="F13" s="17">
        <f t="shared" si="0"/>
        <v>73</v>
      </c>
    </row>
    <row r="14" spans="2:6" ht="15" x14ac:dyDescent="0.2">
      <c r="B14" s="2" t="s">
        <v>14</v>
      </c>
      <c r="C14" s="1">
        <v>239</v>
      </c>
      <c r="D14" s="1">
        <v>51</v>
      </c>
      <c r="E14" s="1">
        <v>153</v>
      </c>
      <c r="F14" s="17">
        <f t="shared" si="0"/>
        <v>137</v>
      </c>
    </row>
    <row r="15" spans="2:6" ht="13.5" thickBot="1" x14ac:dyDescent="0.25">
      <c r="B15" s="10"/>
      <c r="C15" s="20"/>
      <c r="D15" s="20"/>
      <c r="E15" s="20"/>
      <c r="F15" s="21"/>
    </row>
    <row r="16" spans="2:6" ht="15.75" thickBot="1" x14ac:dyDescent="0.25">
      <c r="B16" s="13" t="s">
        <v>15</v>
      </c>
      <c r="C16" s="8">
        <f>SUM(C8:C14)</f>
        <v>3671</v>
      </c>
      <c r="D16" s="8">
        <f>SUM(D8:D14)</f>
        <v>1126</v>
      </c>
      <c r="E16" s="8">
        <f>SUM(E8:E14)</f>
        <v>998</v>
      </c>
      <c r="F16" s="9">
        <f>SUM(F8:F14)</f>
        <v>3799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39370078740157483" right="0.39370078740157483" top="0.98425196850393704" bottom="0.98425196850393704" header="0.51181102362204722" footer="0.51181102362204722"/>
  <pageSetup orientation="portrait" horizont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135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136</v>
      </c>
      <c r="D6" s="8" t="s">
        <v>5</v>
      </c>
      <c r="E6" s="8" t="s">
        <v>6</v>
      </c>
      <c r="F6" s="14" t="s">
        <v>137</v>
      </c>
    </row>
    <row r="7" spans="2:6" ht="15" x14ac:dyDescent="0.2">
      <c r="B7" s="4"/>
      <c r="C7" s="18"/>
      <c r="D7" s="18"/>
      <c r="E7" s="18"/>
      <c r="F7" s="19"/>
    </row>
    <row r="8" spans="2:6" ht="15" x14ac:dyDescent="0.2">
      <c r="B8" s="2" t="s">
        <v>8</v>
      </c>
      <c r="C8" s="1">
        <v>81</v>
      </c>
      <c r="D8" s="1">
        <v>130</v>
      </c>
      <c r="E8" s="1">
        <v>122</v>
      </c>
      <c r="F8" s="17">
        <f>C8+D8-E8</f>
        <v>89</v>
      </c>
    </row>
    <row r="9" spans="2:6" ht="15" x14ac:dyDescent="0.2">
      <c r="B9" s="2" t="s">
        <v>9</v>
      </c>
      <c r="C9" s="1">
        <v>516</v>
      </c>
      <c r="D9" s="1">
        <v>4</v>
      </c>
      <c r="E9" s="1">
        <v>42</v>
      </c>
      <c r="F9" s="17">
        <f t="shared" ref="F9:F14" si="0">C9+D9-E9</f>
        <v>478</v>
      </c>
    </row>
    <row r="10" spans="2:6" ht="15" x14ac:dyDescent="0.2">
      <c r="B10" s="2" t="s">
        <v>10</v>
      </c>
      <c r="C10" s="1">
        <v>830</v>
      </c>
      <c r="D10" s="1">
        <v>126</v>
      </c>
      <c r="E10" s="1">
        <v>145</v>
      </c>
      <c r="F10" s="17">
        <f t="shared" si="0"/>
        <v>811</v>
      </c>
    </row>
    <row r="11" spans="2:6" ht="15" x14ac:dyDescent="0.2">
      <c r="B11" s="2" t="s">
        <v>11</v>
      </c>
      <c r="C11" s="1">
        <v>563</v>
      </c>
      <c r="D11" s="1">
        <v>40</v>
      </c>
      <c r="E11" s="1">
        <v>135</v>
      </c>
      <c r="F11" s="17">
        <f t="shared" si="0"/>
        <v>468</v>
      </c>
    </row>
    <row r="12" spans="2:6" ht="15" x14ac:dyDescent="0.2">
      <c r="B12" s="2" t="s">
        <v>35</v>
      </c>
      <c r="C12" s="1">
        <v>1599</v>
      </c>
      <c r="D12" s="1">
        <v>147</v>
      </c>
      <c r="E12" s="1">
        <v>40</v>
      </c>
      <c r="F12" s="17">
        <f t="shared" si="0"/>
        <v>1706</v>
      </c>
    </row>
    <row r="13" spans="2:6" ht="15" x14ac:dyDescent="0.2">
      <c r="B13" s="2" t="s">
        <v>13</v>
      </c>
      <c r="C13" s="1">
        <v>73</v>
      </c>
      <c r="D13" s="1">
        <v>126</v>
      </c>
      <c r="E13" s="1">
        <v>143</v>
      </c>
      <c r="F13" s="17">
        <f t="shared" si="0"/>
        <v>56</v>
      </c>
    </row>
    <row r="14" spans="2:6" ht="15" x14ac:dyDescent="0.2">
      <c r="B14" s="2" t="s">
        <v>14</v>
      </c>
      <c r="C14" s="1">
        <v>137</v>
      </c>
      <c r="D14" s="1">
        <v>138</v>
      </c>
      <c r="E14" s="1">
        <v>93</v>
      </c>
      <c r="F14" s="17">
        <f t="shared" si="0"/>
        <v>182</v>
      </c>
    </row>
    <row r="15" spans="2:6" ht="13.5" thickBot="1" x14ac:dyDescent="0.25">
      <c r="B15" s="22"/>
      <c r="C15" s="23"/>
      <c r="D15" s="23"/>
      <c r="E15" s="23"/>
      <c r="F15" s="24"/>
    </row>
    <row r="16" spans="2:6" ht="15.75" thickBot="1" x14ac:dyDescent="0.25">
      <c r="B16" s="13" t="s">
        <v>15</v>
      </c>
      <c r="C16" s="8">
        <f>SUM(C8:C14)</f>
        <v>3799</v>
      </c>
      <c r="D16" s="8">
        <f>SUM(D8:D14)</f>
        <v>711</v>
      </c>
      <c r="E16" s="8">
        <f>SUM(E8:E14)</f>
        <v>720</v>
      </c>
      <c r="F16" s="9">
        <f>SUM(F8:F14)</f>
        <v>3790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39370078740157483" right="0.39370078740157483" top="0.98425196850393704" bottom="0.98425196850393704" header="0.51181102362204722" footer="0.51181102362204722"/>
  <pageSetup orientation="portrait" horizont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F18"/>
  <sheetViews>
    <sheetView zoomScaleNormal="100" workbookViewId="0">
      <selection activeCell="H8" sqref="H8:H16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138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139</v>
      </c>
      <c r="D6" s="8" t="s">
        <v>5</v>
      </c>
      <c r="E6" s="8" t="s">
        <v>6</v>
      </c>
      <c r="F6" s="14" t="s">
        <v>140</v>
      </c>
    </row>
    <row r="7" spans="2:6" ht="15" x14ac:dyDescent="0.2">
      <c r="B7" s="4"/>
      <c r="C7" s="18"/>
      <c r="D7" s="18"/>
      <c r="E7" s="18"/>
      <c r="F7" s="19"/>
    </row>
    <row r="8" spans="2:6" ht="15" x14ac:dyDescent="0.2">
      <c r="B8" s="2" t="s">
        <v>8</v>
      </c>
      <c r="C8" s="1">
        <v>89</v>
      </c>
      <c r="D8" s="1">
        <v>170</v>
      </c>
      <c r="E8" s="1">
        <v>132</v>
      </c>
      <c r="F8" s="17">
        <f>C8+D8-E8</f>
        <v>127</v>
      </c>
    </row>
    <row r="9" spans="2:6" ht="15" x14ac:dyDescent="0.2">
      <c r="B9" s="2" t="s">
        <v>9</v>
      </c>
      <c r="C9" s="1">
        <v>478</v>
      </c>
      <c r="D9" s="1">
        <v>105</v>
      </c>
      <c r="E9" s="1">
        <v>51</v>
      </c>
      <c r="F9" s="17">
        <f t="shared" ref="F9:F14" si="0">C9+D9-E9</f>
        <v>532</v>
      </c>
    </row>
    <row r="10" spans="2:6" ht="15" x14ac:dyDescent="0.2">
      <c r="B10" s="2" t="s">
        <v>10</v>
      </c>
      <c r="C10" s="1">
        <v>811</v>
      </c>
      <c r="D10" s="1">
        <v>206</v>
      </c>
      <c r="E10" s="1">
        <v>89</v>
      </c>
      <c r="F10" s="17">
        <f t="shared" si="0"/>
        <v>928</v>
      </c>
    </row>
    <row r="11" spans="2:6" ht="15" x14ac:dyDescent="0.2">
      <c r="B11" s="2" t="s">
        <v>11</v>
      </c>
      <c r="C11" s="1">
        <v>468</v>
      </c>
      <c r="D11" s="1">
        <v>92</v>
      </c>
      <c r="E11" s="1">
        <v>94</v>
      </c>
      <c r="F11" s="17">
        <f t="shared" si="0"/>
        <v>466</v>
      </c>
    </row>
    <row r="12" spans="2:6" ht="15" x14ac:dyDescent="0.2">
      <c r="B12" s="2" t="s">
        <v>35</v>
      </c>
      <c r="C12" s="1">
        <v>1706</v>
      </c>
      <c r="D12" s="1">
        <v>64</v>
      </c>
      <c r="E12" s="1">
        <v>456</v>
      </c>
      <c r="F12" s="17">
        <f t="shared" si="0"/>
        <v>1314</v>
      </c>
    </row>
    <row r="13" spans="2:6" ht="15" x14ac:dyDescent="0.2">
      <c r="B13" s="2" t="s">
        <v>13</v>
      </c>
      <c r="C13" s="1">
        <v>56</v>
      </c>
      <c r="D13" s="1">
        <v>91</v>
      </c>
      <c r="E13" s="1">
        <v>59</v>
      </c>
      <c r="F13" s="17">
        <f t="shared" si="0"/>
        <v>88</v>
      </c>
    </row>
    <row r="14" spans="2:6" ht="15" x14ac:dyDescent="0.2">
      <c r="B14" s="2" t="s">
        <v>14</v>
      </c>
      <c r="C14" s="1">
        <v>182</v>
      </c>
      <c r="D14" s="1">
        <v>3</v>
      </c>
      <c r="E14" s="1">
        <v>26</v>
      </c>
      <c r="F14" s="17">
        <f t="shared" si="0"/>
        <v>159</v>
      </c>
    </row>
    <row r="15" spans="2:6" ht="13.5" thickBot="1" x14ac:dyDescent="0.25">
      <c r="B15" s="22"/>
      <c r="C15" s="23"/>
      <c r="D15" s="23"/>
      <c r="E15" s="23"/>
      <c r="F15" s="24"/>
    </row>
    <row r="16" spans="2:6" ht="15.75" thickBot="1" x14ac:dyDescent="0.25">
      <c r="B16" s="13" t="s">
        <v>15</v>
      </c>
      <c r="C16" s="8">
        <f>SUM(C8:C14)</f>
        <v>3790</v>
      </c>
      <c r="D16" s="8">
        <f>SUM(D8:D14)</f>
        <v>731</v>
      </c>
      <c r="E16" s="8">
        <f>SUM(E8:E14)</f>
        <v>907</v>
      </c>
      <c r="F16" s="9">
        <f>SUM(F8:F14)</f>
        <v>3614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39370078740157483" right="0.39370078740157483" top="0.98425196850393704" bottom="0.98425196850393704" header="0.51181102362204722" footer="0.51181102362204722"/>
  <pageSetup orientation="portrait" horizont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1:F18"/>
  <sheetViews>
    <sheetView topLeftCell="A5"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141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142</v>
      </c>
      <c r="D6" s="8" t="s">
        <v>5</v>
      </c>
      <c r="E6" s="8" t="s">
        <v>6</v>
      </c>
      <c r="F6" s="14" t="s">
        <v>143</v>
      </c>
    </row>
    <row r="7" spans="2:6" ht="15" x14ac:dyDescent="0.2">
      <c r="B7" s="4"/>
      <c r="C7" s="18"/>
      <c r="D7" s="18"/>
      <c r="E7" s="18"/>
      <c r="F7" s="19"/>
    </row>
    <row r="8" spans="2:6" ht="15" x14ac:dyDescent="0.2">
      <c r="B8" s="2" t="s">
        <v>8</v>
      </c>
      <c r="C8" s="1">
        <v>127</v>
      </c>
      <c r="D8" s="1">
        <v>180</v>
      </c>
      <c r="E8" s="1">
        <v>47</v>
      </c>
      <c r="F8" s="17">
        <f>C8+D8-E8</f>
        <v>260</v>
      </c>
    </row>
    <row r="9" spans="2:6" ht="15" x14ac:dyDescent="0.2">
      <c r="B9" s="2" t="s">
        <v>9</v>
      </c>
      <c r="C9" s="1">
        <v>532</v>
      </c>
      <c r="D9" s="1">
        <v>79</v>
      </c>
      <c r="E9" s="1">
        <v>91</v>
      </c>
      <c r="F9" s="17">
        <f t="shared" ref="F9:F14" si="0">C9+D9-E9</f>
        <v>520</v>
      </c>
    </row>
    <row r="10" spans="2:6" ht="15" x14ac:dyDescent="0.2">
      <c r="B10" s="2" t="s">
        <v>10</v>
      </c>
      <c r="C10" s="1">
        <v>928</v>
      </c>
      <c r="D10" s="1">
        <v>138</v>
      </c>
      <c r="E10" s="1">
        <v>104</v>
      </c>
      <c r="F10" s="17">
        <f t="shared" si="0"/>
        <v>962</v>
      </c>
    </row>
    <row r="11" spans="2:6" ht="15" x14ac:dyDescent="0.2">
      <c r="B11" s="2" t="s">
        <v>11</v>
      </c>
      <c r="C11" s="1">
        <v>466</v>
      </c>
      <c r="D11" s="1">
        <v>286</v>
      </c>
      <c r="E11" s="1">
        <v>111</v>
      </c>
      <c r="F11" s="17">
        <f t="shared" si="0"/>
        <v>641</v>
      </c>
    </row>
    <row r="12" spans="2:6" ht="15" x14ac:dyDescent="0.2">
      <c r="B12" s="2" t="s">
        <v>35</v>
      </c>
      <c r="C12" s="1">
        <v>1314</v>
      </c>
      <c r="D12" s="1">
        <v>59</v>
      </c>
      <c r="E12" s="1">
        <v>184</v>
      </c>
      <c r="F12" s="17">
        <f t="shared" si="0"/>
        <v>1189</v>
      </c>
    </row>
    <row r="13" spans="2:6" ht="15" x14ac:dyDescent="0.2">
      <c r="B13" s="2" t="s">
        <v>13</v>
      </c>
      <c r="C13" s="1">
        <v>88</v>
      </c>
      <c r="D13" s="1">
        <v>99</v>
      </c>
      <c r="E13" s="1">
        <v>128</v>
      </c>
      <c r="F13" s="17">
        <f t="shared" si="0"/>
        <v>59</v>
      </c>
    </row>
    <row r="14" spans="2:6" ht="15" x14ac:dyDescent="0.2">
      <c r="B14" s="2" t="s">
        <v>14</v>
      </c>
      <c r="C14" s="1">
        <v>159</v>
      </c>
      <c r="D14" s="1">
        <v>73</v>
      </c>
      <c r="E14" s="1">
        <v>60</v>
      </c>
      <c r="F14" s="17">
        <f t="shared" si="0"/>
        <v>172</v>
      </c>
    </row>
    <row r="15" spans="2:6" ht="13.5" thickBot="1" x14ac:dyDescent="0.25">
      <c r="B15" s="22"/>
      <c r="C15" s="23"/>
      <c r="D15" s="23"/>
      <c r="E15" s="23"/>
      <c r="F15" s="24"/>
    </row>
    <row r="16" spans="2:6" ht="15.75" thickBot="1" x14ac:dyDescent="0.25">
      <c r="B16" s="13" t="s">
        <v>15</v>
      </c>
      <c r="C16" s="8">
        <f>SUM(C8:C14)</f>
        <v>3614</v>
      </c>
      <c r="D16" s="8">
        <f>SUM(D8:D14)</f>
        <v>914</v>
      </c>
      <c r="E16" s="8">
        <f>SUM(E8:E14)</f>
        <v>725</v>
      </c>
      <c r="F16" s="9">
        <f>SUM(F8:F14)</f>
        <v>3803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39370078740157483" right="0.39370078740157483" top="0.98425196850393704" bottom="0.98425196850393704" header="0.51181102362204722" footer="0.51181102362204722"/>
  <pageSetup orientation="portrait" horizont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1:F18"/>
  <sheetViews>
    <sheetView zoomScaleNormal="100" workbookViewId="0">
      <selection activeCell="H8" sqref="H8:H16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144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145</v>
      </c>
      <c r="D6" s="8" t="s">
        <v>5</v>
      </c>
      <c r="E6" s="8" t="s">
        <v>6</v>
      </c>
      <c r="F6" s="14" t="s">
        <v>146</v>
      </c>
    </row>
    <row r="7" spans="2:6" ht="15" x14ac:dyDescent="0.2">
      <c r="B7" s="4"/>
      <c r="C7" s="18"/>
      <c r="D7" s="18"/>
      <c r="E7" s="18"/>
      <c r="F7" s="19"/>
    </row>
    <row r="8" spans="2:6" ht="15" x14ac:dyDescent="0.2">
      <c r="B8" s="2" t="s">
        <v>8</v>
      </c>
      <c r="C8" s="1">
        <v>260</v>
      </c>
      <c r="D8" s="1">
        <v>37</v>
      </c>
      <c r="E8" s="1">
        <v>185</v>
      </c>
      <c r="F8" s="17">
        <f>C8+D8-E8</f>
        <v>112</v>
      </c>
    </row>
    <row r="9" spans="2:6" ht="15" x14ac:dyDescent="0.2">
      <c r="B9" s="2" t="s">
        <v>9</v>
      </c>
      <c r="C9" s="1">
        <v>520</v>
      </c>
      <c r="D9" s="1">
        <v>70</v>
      </c>
      <c r="E9" s="1">
        <v>25</v>
      </c>
      <c r="F9" s="17">
        <f t="shared" ref="F9:F14" si="0">C9+D9-E9</f>
        <v>565</v>
      </c>
    </row>
    <row r="10" spans="2:6" ht="15" x14ac:dyDescent="0.2">
      <c r="B10" s="2" t="s">
        <v>10</v>
      </c>
      <c r="C10" s="1">
        <v>962</v>
      </c>
      <c r="D10" s="1">
        <v>12</v>
      </c>
      <c r="E10" s="1">
        <v>367</v>
      </c>
      <c r="F10" s="17">
        <f t="shared" si="0"/>
        <v>607</v>
      </c>
    </row>
    <row r="11" spans="2:6" ht="15" x14ac:dyDescent="0.2">
      <c r="B11" s="2" t="s">
        <v>11</v>
      </c>
      <c r="C11" s="1">
        <v>641</v>
      </c>
      <c r="D11" s="1">
        <v>0</v>
      </c>
      <c r="E11" s="1">
        <v>75</v>
      </c>
      <c r="F11" s="17">
        <f t="shared" si="0"/>
        <v>566</v>
      </c>
    </row>
    <row r="12" spans="2:6" ht="15" x14ac:dyDescent="0.2">
      <c r="B12" s="2" t="s">
        <v>35</v>
      </c>
      <c r="C12" s="1">
        <v>1189</v>
      </c>
      <c r="D12" s="1">
        <v>78</v>
      </c>
      <c r="E12" s="1">
        <v>256</v>
      </c>
      <c r="F12" s="17">
        <f t="shared" si="0"/>
        <v>1011</v>
      </c>
    </row>
    <row r="13" spans="2:6" ht="15" x14ac:dyDescent="0.2">
      <c r="B13" s="2" t="s">
        <v>13</v>
      </c>
      <c r="C13" s="1">
        <v>59</v>
      </c>
      <c r="D13" s="1">
        <v>74</v>
      </c>
      <c r="E13" s="1">
        <v>83</v>
      </c>
      <c r="F13" s="17">
        <f t="shared" si="0"/>
        <v>50</v>
      </c>
    </row>
    <row r="14" spans="2:6" ht="15" x14ac:dyDescent="0.2">
      <c r="B14" s="2" t="s">
        <v>14</v>
      </c>
      <c r="C14" s="1">
        <v>172</v>
      </c>
      <c r="D14" s="1">
        <v>83</v>
      </c>
      <c r="E14" s="1">
        <v>50</v>
      </c>
      <c r="F14" s="17">
        <f t="shared" si="0"/>
        <v>205</v>
      </c>
    </row>
    <row r="15" spans="2:6" ht="13.5" thickBot="1" x14ac:dyDescent="0.25">
      <c r="B15" s="22"/>
      <c r="C15" s="23"/>
      <c r="D15" s="23"/>
      <c r="E15" s="23"/>
      <c r="F15" s="24"/>
    </row>
    <row r="16" spans="2:6" ht="15.75" thickBot="1" x14ac:dyDescent="0.25">
      <c r="B16" s="13" t="s">
        <v>15</v>
      </c>
      <c r="C16" s="8">
        <f>SUM(C8:C14)</f>
        <v>3803</v>
      </c>
      <c r="D16" s="8">
        <f>SUM(D8:D14)</f>
        <v>354</v>
      </c>
      <c r="E16" s="8">
        <f>SUM(E8:E14)</f>
        <v>1041</v>
      </c>
      <c r="F16" s="9">
        <f>SUM(F8:F14)</f>
        <v>3116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39370078740157483" right="0.39370078740157483" top="0.98425196850393704" bottom="0.98425196850393704" header="0.51181102362204722" footer="0.51181102362204722"/>
  <pageSetup orientation="portrait" horizont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1:F18"/>
  <sheetViews>
    <sheetView zoomScaleNormal="100" workbookViewId="0">
      <selection activeCell="I24" sqref="I24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147</v>
      </c>
      <c r="C4" s="161"/>
      <c r="D4" s="161"/>
      <c r="E4" s="161"/>
      <c r="F4" s="162"/>
    </row>
    <row r="5" spans="2:6" ht="9.75" customHeight="1" thickBot="1" x14ac:dyDescent="0.25"/>
    <row r="6" spans="2:6" ht="21" customHeight="1" thickBot="1" x14ac:dyDescent="0.25">
      <c r="B6" s="7" t="s">
        <v>3</v>
      </c>
      <c r="C6" s="8" t="s">
        <v>148</v>
      </c>
      <c r="D6" s="8" t="s">
        <v>5</v>
      </c>
      <c r="E6" s="8" t="s">
        <v>6</v>
      </c>
      <c r="F6" s="14" t="s">
        <v>149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191</v>
      </c>
      <c r="D8" s="1">
        <v>1589</v>
      </c>
      <c r="E8" s="1">
        <v>1668</v>
      </c>
      <c r="F8" s="17">
        <f t="shared" ref="F8:F14" si="0">C8+D8-E8</f>
        <v>112</v>
      </c>
    </row>
    <row r="9" spans="2:6" ht="15" x14ac:dyDescent="0.2">
      <c r="B9" s="2" t="s">
        <v>9</v>
      </c>
      <c r="C9" s="1">
        <v>441</v>
      </c>
      <c r="D9" s="1">
        <v>698</v>
      </c>
      <c r="E9" s="1">
        <v>574</v>
      </c>
      <c r="F9" s="17">
        <f t="shared" si="0"/>
        <v>565</v>
      </c>
    </row>
    <row r="10" spans="2:6" ht="15" x14ac:dyDescent="0.2">
      <c r="B10" s="2" t="s">
        <v>10</v>
      </c>
      <c r="C10" s="1">
        <v>1092</v>
      </c>
      <c r="D10" s="1">
        <v>1008</v>
      </c>
      <c r="E10" s="1">
        <v>1493</v>
      </c>
      <c r="F10" s="17">
        <f t="shared" si="0"/>
        <v>607</v>
      </c>
    </row>
    <row r="11" spans="2:6" ht="15" x14ac:dyDescent="0.2">
      <c r="B11" s="2" t="s">
        <v>11</v>
      </c>
      <c r="C11" s="1">
        <v>464</v>
      </c>
      <c r="D11" s="1">
        <v>1589</v>
      </c>
      <c r="E11" s="1">
        <v>1487</v>
      </c>
      <c r="F11" s="17">
        <f t="shared" si="0"/>
        <v>566</v>
      </c>
    </row>
    <row r="12" spans="2:6" ht="15" x14ac:dyDescent="0.2">
      <c r="B12" s="2" t="s">
        <v>35</v>
      </c>
      <c r="C12" s="1">
        <v>885</v>
      </c>
      <c r="D12" s="1">
        <v>1615</v>
      </c>
      <c r="E12" s="1">
        <v>1489</v>
      </c>
      <c r="F12" s="17">
        <f t="shared" si="0"/>
        <v>1011</v>
      </c>
    </row>
    <row r="13" spans="2:6" ht="15" x14ac:dyDescent="0.2">
      <c r="B13" s="2" t="s">
        <v>13</v>
      </c>
      <c r="C13" s="1">
        <v>34</v>
      </c>
      <c r="D13" s="1">
        <v>1368</v>
      </c>
      <c r="E13" s="1">
        <v>1352</v>
      </c>
      <c r="F13" s="17">
        <f t="shared" si="0"/>
        <v>50</v>
      </c>
    </row>
    <row r="14" spans="2:6" ht="15" x14ac:dyDescent="0.2">
      <c r="B14" s="2" t="s">
        <v>14</v>
      </c>
      <c r="C14" s="1">
        <v>143</v>
      </c>
      <c r="D14" s="1">
        <v>869</v>
      </c>
      <c r="E14" s="1">
        <v>807</v>
      </c>
      <c r="F14" s="17">
        <f t="shared" si="0"/>
        <v>205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3250</v>
      </c>
      <c r="D16" s="8">
        <f>SUM(D8:D14)</f>
        <v>8736</v>
      </c>
      <c r="E16" s="8">
        <f>SUM(E8:E14)</f>
        <v>8870</v>
      </c>
      <c r="F16" s="9">
        <f>SUM(F8:F14)</f>
        <v>3116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150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151</v>
      </c>
      <c r="D6" s="8" t="s">
        <v>5</v>
      </c>
      <c r="E6" s="8" t="s">
        <v>6</v>
      </c>
      <c r="F6" s="14" t="s">
        <v>152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112</v>
      </c>
      <c r="D8" s="1">
        <v>100</v>
      </c>
      <c r="E8" s="1">
        <v>0</v>
      </c>
      <c r="F8" s="17">
        <f t="shared" ref="F8:F14" si="0">C8+D8-E8</f>
        <v>212</v>
      </c>
    </row>
    <row r="9" spans="2:6" ht="15" x14ac:dyDescent="0.2">
      <c r="B9" s="2" t="s">
        <v>9</v>
      </c>
      <c r="C9" s="1">
        <v>565</v>
      </c>
      <c r="D9" s="1">
        <v>0</v>
      </c>
      <c r="E9" s="1">
        <v>0</v>
      </c>
      <c r="F9" s="17">
        <f t="shared" si="0"/>
        <v>565</v>
      </c>
    </row>
    <row r="10" spans="2:6" ht="15" x14ac:dyDescent="0.2">
      <c r="B10" s="2" t="s">
        <v>10</v>
      </c>
      <c r="C10" s="1">
        <v>607</v>
      </c>
      <c r="D10" s="1">
        <v>72</v>
      </c>
      <c r="E10" s="1">
        <v>6</v>
      </c>
      <c r="F10" s="17">
        <f t="shared" si="0"/>
        <v>673</v>
      </c>
    </row>
    <row r="11" spans="2:6" ht="15" x14ac:dyDescent="0.2">
      <c r="B11" s="2" t="s">
        <v>11</v>
      </c>
      <c r="C11" s="1">
        <v>566</v>
      </c>
      <c r="D11" s="1">
        <v>0</v>
      </c>
      <c r="E11" s="1">
        <v>0</v>
      </c>
      <c r="F11" s="17">
        <f t="shared" si="0"/>
        <v>566</v>
      </c>
    </row>
    <row r="12" spans="2:6" ht="15" x14ac:dyDescent="0.2">
      <c r="B12" s="2" t="s">
        <v>35</v>
      </c>
      <c r="C12" s="1">
        <v>1011</v>
      </c>
      <c r="D12" s="1">
        <v>50</v>
      </c>
      <c r="E12" s="1">
        <v>49</v>
      </c>
      <c r="F12" s="17">
        <f t="shared" si="0"/>
        <v>1012</v>
      </c>
    </row>
    <row r="13" spans="2:6" ht="15" x14ac:dyDescent="0.2">
      <c r="B13" s="2" t="s">
        <v>13</v>
      </c>
      <c r="C13" s="1">
        <v>50</v>
      </c>
      <c r="D13" s="1">
        <v>65</v>
      </c>
      <c r="E13" s="1">
        <v>21</v>
      </c>
      <c r="F13" s="17">
        <f t="shared" si="0"/>
        <v>94</v>
      </c>
    </row>
    <row r="14" spans="2:6" ht="15" x14ac:dyDescent="0.2">
      <c r="B14" s="2" t="s">
        <v>14</v>
      </c>
      <c r="C14" s="1">
        <v>205</v>
      </c>
      <c r="D14" s="1">
        <v>2</v>
      </c>
      <c r="E14" s="1">
        <v>0</v>
      </c>
      <c r="F14" s="17">
        <f t="shared" si="0"/>
        <v>207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3116</v>
      </c>
      <c r="D16" s="8">
        <f>SUM(D8:D14)</f>
        <v>289</v>
      </c>
      <c r="E16" s="8">
        <f>SUM(E8:E14)</f>
        <v>76</v>
      </c>
      <c r="F16" s="9">
        <f>SUM(F8:F14)</f>
        <v>3329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1:F18"/>
  <sheetViews>
    <sheetView zoomScaleNormal="100" workbookViewId="0">
      <selection activeCell="H20" sqref="H20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153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154</v>
      </c>
      <c r="D6" s="30" t="s">
        <v>5</v>
      </c>
      <c r="E6" s="30" t="s">
        <v>6</v>
      </c>
      <c r="F6" s="31" t="s">
        <v>155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">
        <v>212</v>
      </c>
      <c r="D8" s="1">
        <v>183</v>
      </c>
      <c r="E8" s="1">
        <v>227</v>
      </c>
      <c r="F8" s="17">
        <f t="shared" ref="F8:F14" si="0">C8+D8-E8</f>
        <v>168</v>
      </c>
    </row>
    <row r="9" spans="2:6" ht="15" x14ac:dyDescent="0.2">
      <c r="B9" s="2" t="s">
        <v>9</v>
      </c>
      <c r="C9" s="1">
        <v>565</v>
      </c>
      <c r="D9" s="1">
        <v>5</v>
      </c>
      <c r="E9" s="1">
        <v>30</v>
      </c>
      <c r="F9" s="17">
        <f t="shared" si="0"/>
        <v>540</v>
      </c>
    </row>
    <row r="10" spans="2:6" ht="15" x14ac:dyDescent="0.2">
      <c r="B10" s="2" t="s">
        <v>10</v>
      </c>
      <c r="C10" s="1">
        <v>673</v>
      </c>
      <c r="D10" s="1">
        <v>117</v>
      </c>
      <c r="E10" s="1">
        <v>58</v>
      </c>
      <c r="F10" s="17">
        <f t="shared" si="0"/>
        <v>732</v>
      </c>
    </row>
    <row r="11" spans="2:6" ht="15" x14ac:dyDescent="0.2">
      <c r="B11" s="2" t="s">
        <v>11</v>
      </c>
      <c r="C11" s="1">
        <v>566</v>
      </c>
      <c r="D11" s="1">
        <v>100</v>
      </c>
      <c r="E11" s="1">
        <v>60</v>
      </c>
      <c r="F11" s="17">
        <f t="shared" si="0"/>
        <v>606</v>
      </c>
    </row>
    <row r="12" spans="2:6" ht="15" x14ac:dyDescent="0.2">
      <c r="B12" s="2" t="s">
        <v>35</v>
      </c>
      <c r="C12" s="1">
        <v>1012</v>
      </c>
      <c r="D12" s="1">
        <v>307</v>
      </c>
      <c r="E12" s="1">
        <v>26</v>
      </c>
      <c r="F12" s="17">
        <f t="shared" si="0"/>
        <v>1293</v>
      </c>
    </row>
    <row r="13" spans="2:6" ht="15" x14ac:dyDescent="0.2">
      <c r="B13" s="2" t="s">
        <v>13</v>
      </c>
      <c r="C13" s="1">
        <v>94</v>
      </c>
      <c r="D13" s="1">
        <v>42</v>
      </c>
      <c r="E13" s="1">
        <v>73</v>
      </c>
      <c r="F13" s="17">
        <f t="shared" si="0"/>
        <v>63</v>
      </c>
    </row>
    <row r="14" spans="2:6" ht="15" x14ac:dyDescent="0.2">
      <c r="B14" s="2" t="s">
        <v>14</v>
      </c>
      <c r="C14" s="1">
        <v>207</v>
      </c>
      <c r="D14" s="1">
        <v>75</v>
      </c>
      <c r="E14" s="1">
        <v>124</v>
      </c>
      <c r="F14" s="17">
        <f t="shared" si="0"/>
        <v>158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3329</v>
      </c>
      <c r="D16" s="26">
        <f>SUM(D8:D14)</f>
        <v>829</v>
      </c>
      <c r="E16" s="26">
        <f>SUM(E8:E14)</f>
        <v>598</v>
      </c>
      <c r="F16" s="27">
        <f>SUM(F8:F14)</f>
        <v>3560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156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157</v>
      </c>
      <c r="D6" s="30" t="s">
        <v>5</v>
      </c>
      <c r="E6" s="30" t="s">
        <v>6</v>
      </c>
      <c r="F6" s="31" t="s">
        <v>158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">
        <v>168</v>
      </c>
      <c r="D8" s="1">
        <v>258</v>
      </c>
      <c r="E8" s="1">
        <v>120</v>
      </c>
      <c r="F8" s="17">
        <f t="shared" ref="F8:F14" si="0">C8+D8-E8</f>
        <v>306</v>
      </c>
    </row>
    <row r="9" spans="2:6" ht="15" x14ac:dyDescent="0.2">
      <c r="B9" s="2" t="s">
        <v>9</v>
      </c>
      <c r="C9" s="1">
        <v>540</v>
      </c>
      <c r="D9" s="1">
        <v>115</v>
      </c>
      <c r="E9" s="1">
        <v>42</v>
      </c>
      <c r="F9" s="17">
        <f t="shared" si="0"/>
        <v>613</v>
      </c>
    </row>
    <row r="10" spans="2:6" ht="15" x14ac:dyDescent="0.2">
      <c r="B10" s="2" t="s">
        <v>10</v>
      </c>
      <c r="C10" s="1">
        <v>732</v>
      </c>
      <c r="D10" s="1">
        <v>259</v>
      </c>
      <c r="E10" s="1">
        <v>79</v>
      </c>
      <c r="F10" s="17">
        <f t="shared" si="0"/>
        <v>912</v>
      </c>
    </row>
    <row r="11" spans="2:6" ht="15" x14ac:dyDescent="0.2">
      <c r="B11" s="2" t="s">
        <v>11</v>
      </c>
      <c r="C11" s="1">
        <v>606</v>
      </c>
      <c r="D11" s="1">
        <v>150</v>
      </c>
      <c r="E11" s="1">
        <v>205</v>
      </c>
      <c r="F11" s="17">
        <f t="shared" si="0"/>
        <v>551</v>
      </c>
    </row>
    <row r="12" spans="2:6" ht="15" x14ac:dyDescent="0.2">
      <c r="B12" s="2" t="s">
        <v>35</v>
      </c>
      <c r="C12" s="1">
        <v>1293</v>
      </c>
      <c r="D12" s="1">
        <v>167</v>
      </c>
      <c r="E12" s="1">
        <v>46</v>
      </c>
      <c r="F12" s="17">
        <f t="shared" si="0"/>
        <v>1414</v>
      </c>
    </row>
    <row r="13" spans="2:6" ht="15" x14ac:dyDescent="0.2">
      <c r="B13" s="2" t="s">
        <v>13</v>
      </c>
      <c r="C13" s="1">
        <v>63</v>
      </c>
      <c r="D13" s="1">
        <v>96</v>
      </c>
      <c r="E13" s="1">
        <v>134</v>
      </c>
      <c r="F13" s="17">
        <f t="shared" si="0"/>
        <v>25</v>
      </c>
    </row>
    <row r="14" spans="2:6" ht="15" x14ac:dyDescent="0.2">
      <c r="B14" s="2" t="s">
        <v>14</v>
      </c>
      <c r="C14" s="1">
        <v>158</v>
      </c>
      <c r="D14" s="1">
        <v>205</v>
      </c>
      <c r="E14" s="1">
        <v>113</v>
      </c>
      <c r="F14" s="17">
        <f t="shared" si="0"/>
        <v>250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3560</v>
      </c>
      <c r="D16" s="26">
        <f>SUM(D8:D14)</f>
        <v>1250</v>
      </c>
      <c r="E16" s="26">
        <f>SUM(E8:E14)</f>
        <v>739</v>
      </c>
      <c r="F16" s="27">
        <f>SUM(F8:F14)</f>
        <v>4071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159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160</v>
      </c>
      <c r="D6" s="30" t="s">
        <v>5</v>
      </c>
      <c r="E6" s="30" t="s">
        <v>6</v>
      </c>
      <c r="F6" s="31" t="s">
        <v>161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306</v>
      </c>
      <c r="D8" s="16">
        <v>117</v>
      </c>
      <c r="E8" s="16">
        <v>74</v>
      </c>
      <c r="F8" s="17">
        <f t="shared" ref="F8:F14" si="0">C8+D8-E8</f>
        <v>349</v>
      </c>
    </row>
    <row r="9" spans="2:6" ht="15" x14ac:dyDescent="0.2">
      <c r="B9" s="2" t="s">
        <v>9</v>
      </c>
      <c r="C9" s="16">
        <v>613</v>
      </c>
      <c r="D9" s="16">
        <v>158</v>
      </c>
      <c r="E9" s="16">
        <v>53</v>
      </c>
      <c r="F9" s="17">
        <f t="shared" si="0"/>
        <v>718</v>
      </c>
    </row>
    <row r="10" spans="2:6" ht="15" x14ac:dyDescent="0.2">
      <c r="B10" s="2" t="s">
        <v>10</v>
      </c>
      <c r="C10" s="16">
        <v>912</v>
      </c>
      <c r="D10" s="16">
        <v>7</v>
      </c>
      <c r="E10" s="16">
        <v>69</v>
      </c>
      <c r="F10" s="17">
        <f t="shared" si="0"/>
        <v>850</v>
      </c>
    </row>
    <row r="11" spans="2:6" ht="15" x14ac:dyDescent="0.2">
      <c r="B11" s="2" t="s">
        <v>11</v>
      </c>
      <c r="C11" s="16">
        <v>551</v>
      </c>
      <c r="D11" s="16">
        <v>154</v>
      </c>
      <c r="E11" s="16">
        <v>120</v>
      </c>
      <c r="F11" s="17">
        <f t="shared" si="0"/>
        <v>585</v>
      </c>
    </row>
    <row r="12" spans="2:6" ht="15" x14ac:dyDescent="0.2">
      <c r="B12" s="2" t="s">
        <v>35</v>
      </c>
      <c r="C12" s="16">
        <v>1414</v>
      </c>
      <c r="D12" s="16">
        <v>135</v>
      </c>
      <c r="E12" s="16">
        <v>48</v>
      </c>
      <c r="F12" s="17">
        <f t="shared" si="0"/>
        <v>1501</v>
      </c>
    </row>
    <row r="13" spans="2:6" ht="15" x14ac:dyDescent="0.2">
      <c r="B13" s="2" t="s">
        <v>13</v>
      </c>
      <c r="C13" s="16">
        <v>25</v>
      </c>
      <c r="D13" s="16">
        <v>82</v>
      </c>
      <c r="E13" s="16">
        <v>46</v>
      </c>
      <c r="F13" s="17">
        <f t="shared" si="0"/>
        <v>61</v>
      </c>
    </row>
    <row r="14" spans="2:6" ht="15" x14ac:dyDescent="0.2">
      <c r="B14" s="2" t="s">
        <v>14</v>
      </c>
      <c r="C14" s="16">
        <v>250</v>
      </c>
      <c r="D14" s="16">
        <v>99</v>
      </c>
      <c r="E14" s="16">
        <v>119</v>
      </c>
      <c r="F14" s="17">
        <f t="shared" si="0"/>
        <v>230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4071</v>
      </c>
      <c r="D16" s="26">
        <f>SUM(D8:D14)</f>
        <v>752</v>
      </c>
      <c r="E16" s="26">
        <f>SUM(E8:E14)</f>
        <v>529</v>
      </c>
      <c r="F16" s="27">
        <f>SUM(F8:F14)</f>
        <v>4294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8"/>
  <sheetViews>
    <sheetView topLeftCell="A16" workbookViewId="0">
      <selection activeCell="C16" sqref="C16:F16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26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27</v>
      </c>
      <c r="D6" s="8" t="s">
        <v>5</v>
      </c>
      <c r="E6" s="8" t="s">
        <v>6</v>
      </c>
      <c r="F6" s="14" t="s">
        <v>28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84</v>
      </c>
      <c r="D8" s="15">
        <v>1013</v>
      </c>
      <c r="E8" s="1">
        <v>1042</v>
      </c>
      <c r="F8" s="3">
        <f t="shared" ref="F8:F14" si="0">C8+D8-E8</f>
        <v>55</v>
      </c>
    </row>
    <row r="9" spans="2:6" ht="15" x14ac:dyDescent="0.2">
      <c r="B9" s="2" t="s">
        <v>9</v>
      </c>
      <c r="C9" s="1">
        <v>106</v>
      </c>
      <c r="D9" s="15">
        <v>723</v>
      </c>
      <c r="E9" s="1">
        <v>651</v>
      </c>
      <c r="F9" s="3">
        <f t="shared" si="0"/>
        <v>178</v>
      </c>
    </row>
    <row r="10" spans="2:6" ht="15" x14ac:dyDescent="0.2">
      <c r="B10" s="2" t="s">
        <v>10</v>
      </c>
      <c r="C10" s="1">
        <v>52</v>
      </c>
      <c r="D10" s="15">
        <v>646</v>
      </c>
      <c r="E10" s="1">
        <v>575</v>
      </c>
      <c r="F10" s="3">
        <f t="shared" si="0"/>
        <v>123</v>
      </c>
    </row>
    <row r="11" spans="2:6" ht="15" x14ac:dyDescent="0.2">
      <c r="B11" s="2" t="s">
        <v>11</v>
      </c>
      <c r="C11" s="1">
        <v>118</v>
      </c>
      <c r="D11" s="15">
        <v>1557</v>
      </c>
      <c r="E11" s="1">
        <v>954</v>
      </c>
      <c r="F11" s="3">
        <f t="shared" si="0"/>
        <v>721</v>
      </c>
    </row>
    <row r="12" spans="2:6" ht="15" x14ac:dyDescent="0.2">
      <c r="B12" s="2" t="s">
        <v>12</v>
      </c>
      <c r="C12" s="1">
        <v>102</v>
      </c>
      <c r="D12" s="15">
        <v>1407</v>
      </c>
      <c r="E12" s="1">
        <v>1341</v>
      </c>
      <c r="F12" s="3">
        <f t="shared" si="0"/>
        <v>168</v>
      </c>
    </row>
    <row r="13" spans="2:6" ht="15" x14ac:dyDescent="0.2">
      <c r="B13" s="2" t="s">
        <v>13</v>
      </c>
      <c r="C13" s="1">
        <v>21</v>
      </c>
      <c r="D13" s="15">
        <f>1494-28</f>
        <v>1466</v>
      </c>
      <c r="E13" s="1">
        <v>1440</v>
      </c>
      <c r="F13" s="3">
        <f t="shared" si="0"/>
        <v>47</v>
      </c>
    </row>
    <row r="14" spans="2:6" ht="15" x14ac:dyDescent="0.2">
      <c r="B14" s="2" t="s">
        <v>14</v>
      </c>
      <c r="C14" s="1">
        <v>78</v>
      </c>
      <c r="D14" s="15">
        <f>1460-2</f>
        <v>1458</v>
      </c>
      <c r="E14" s="1">
        <v>1503</v>
      </c>
      <c r="F14" s="3">
        <f t="shared" si="0"/>
        <v>33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561</v>
      </c>
      <c r="D16" s="8">
        <f>SUM(D8:D14)</f>
        <v>8270</v>
      </c>
      <c r="E16" s="8">
        <f>SUM(E8:E14)</f>
        <v>7506</v>
      </c>
      <c r="F16" s="8">
        <f>SUM(F8:F14)</f>
        <v>1325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verticalDpi="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162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163</v>
      </c>
      <c r="D6" s="30" t="s">
        <v>5</v>
      </c>
      <c r="E6" s="30" t="s">
        <v>6</v>
      </c>
      <c r="F6" s="31" t="s">
        <v>164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349</v>
      </c>
      <c r="D8" s="16">
        <v>396</v>
      </c>
      <c r="E8" s="16">
        <v>141</v>
      </c>
      <c r="F8" s="17">
        <f t="shared" ref="F8:F14" si="0">C8+D8-E8</f>
        <v>604</v>
      </c>
    </row>
    <row r="9" spans="2:6" ht="15" x14ac:dyDescent="0.2">
      <c r="B9" s="2" t="s">
        <v>9</v>
      </c>
      <c r="C9" s="16">
        <v>718</v>
      </c>
      <c r="D9" s="16">
        <v>98</v>
      </c>
      <c r="E9" s="16">
        <v>58</v>
      </c>
      <c r="F9" s="17">
        <f t="shared" si="0"/>
        <v>758</v>
      </c>
    </row>
    <row r="10" spans="2:6" ht="15" x14ac:dyDescent="0.2">
      <c r="B10" s="2" t="s">
        <v>10</v>
      </c>
      <c r="C10" s="16">
        <v>850</v>
      </c>
      <c r="D10" s="16">
        <v>285</v>
      </c>
      <c r="E10" s="16">
        <v>70</v>
      </c>
      <c r="F10" s="17">
        <f t="shared" si="0"/>
        <v>1065</v>
      </c>
    </row>
    <row r="11" spans="2:6" ht="15" x14ac:dyDescent="0.2">
      <c r="B11" s="2" t="s">
        <v>11</v>
      </c>
      <c r="C11" s="16">
        <v>585</v>
      </c>
      <c r="D11" s="16">
        <v>190</v>
      </c>
      <c r="E11" s="16">
        <v>174</v>
      </c>
      <c r="F11" s="17">
        <f t="shared" si="0"/>
        <v>601</v>
      </c>
    </row>
    <row r="12" spans="2:6" ht="15" x14ac:dyDescent="0.2">
      <c r="B12" s="2" t="s">
        <v>35</v>
      </c>
      <c r="C12" s="16">
        <v>1501</v>
      </c>
      <c r="D12" s="16">
        <v>266</v>
      </c>
      <c r="E12" s="16">
        <v>55</v>
      </c>
      <c r="F12" s="17">
        <f t="shared" si="0"/>
        <v>1712</v>
      </c>
    </row>
    <row r="13" spans="2:6" ht="15" x14ac:dyDescent="0.2">
      <c r="B13" s="2" t="s">
        <v>13</v>
      </c>
      <c r="C13" s="16">
        <v>61</v>
      </c>
      <c r="D13" s="16">
        <v>96</v>
      </c>
      <c r="E13" s="16">
        <v>124</v>
      </c>
      <c r="F13" s="17">
        <f t="shared" si="0"/>
        <v>33</v>
      </c>
    </row>
    <row r="14" spans="2:6" ht="15" x14ac:dyDescent="0.2">
      <c r="B14" s="2" t="s">
        <v>14</v>
      </c>
      <c r="C14" s="16">
        <v>230</v>
      </c>
      <c r="D14" s="16">
        <v>80</v>
      </c>
      <c r="E14" s="16">
        <v>95</v>
      </c>
      <c r="F14" s="17">
        <f t="shared" si="0"/>
        <v>215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4294</v>
      </c>
      <c r="D16" s="26">
        <f>SUM(D8:D14)</f>
        <v>1411</v>
      </c>
      <c r="E16" s="26">
        <f>SUM(E8:E14)</f>
        <v>717</v>
      </c>
      <c r="F16" s="27">
        <f>SUM(F8:F14)</f>
        <v>4988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1:F18"/>
  <sheetViews>
    <sheetView zoomScaleNormal="100" workbookViewId="0">
      <selection activeCell="D8" sqref="D8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165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166</v>
      </c>
      <c r="D6" s="30" t="s">
        <v>5</v>
      </c>
      <c r="E6" s="30" t="s">
        <v>6</v>
      </c>
      <c r="F6" s="31" t="s">
        <v>167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604</v>
      </c>
      <c r="D8" s="16">
        <v>429</v>
      </c>
      <c r="E8" s="16">
        <v>153</v>
      </c>
      <c r="F8" s="17">
        <f t="shared" ref="F8:F14" si="0">C8+D8-E8</f>
        <v>880</v>
      </c>
    </row>
    <row r="9" spans="2:6" ht="15" x14ac:dyDescent="0.2">
      <c r="B9" s="2" t="s">
        <v>9</v>
      </c>
      <c r="C9" s="16">
        <v>758</v>
      </c>
      <c r="D9" s="16">
        <v>177</v>
      </c>
      <c r="E9" s="16">
        <v>37</v>
      </c>
      <c r="F9" s="17">
        <f t="shared" si="0"/>
        <v>898</v>
      </c>
    </row>
    <row r="10" spans="2:6" ht="15" x14ac:dyDescent="0.2">
      <c r="B10" s="2" t="s">
        <v>10</v>
      </c>
      <c r="C10" s="16">
        <v>1065</v>
      </c>
      <c r="D10" s="16">
        <v>194</v>
      </c>
      <c r="E10" s="16">
        <v>116</v>
      </c>
      <c r="F10" s="17">
        <f t="shared" si="0"/>
        <v>1143</v>
      </c>
    </row>
    <row r="11" spans="2:6" ht="15" x14ac:dyDescent="0.2">
      <c r="B11" s="2" t="s">
        <v>11</v>
      </c>
      <c r="C11" s="16">
        <v>601</v>
      </c>
      <c r="D11" s="16">
        <v>262</v>
      </c>
      <c r="E11" s="16">
        <v>300</v>
      </c>
      <c r="F11" s="17">
        <f t="shared" si="0"/>
        <v>563</v>
      </c>
    </row>
    <row r="12" spans="2:6" ht="15" x14ac:dyDescent="0.2">
      <c r="B12" s="2" t="s">
        <v>35</v>
      </c>
      <c r="C12" s="16">
        <v>1712</v>
      </c>
      <c r="D12" s="16">
        <v>187</v>
      </c>
      <c r="E12" s="16">
        <v>43</v>
      </c>
      <c r="F12" s="17">
        <f t="shared" si="0"/>
        <v>1856</v>
      </c>
    </row>
    <row r="13" spans="2:6" ht="15" x14ac:dyDescent="0.2">
      <c r="B13" s="2" t="s">
        <v>13</v>
      </c>
      <c r="C13" s="16">
        <v>33</v>
      </c>
      <c r="D13" s="16">
        <v>101</v>
      </c>
      <c r="E13" s="16">
        <v>39</v>
      </c>
      <c r="F13" s="17">
        <f t="shared" si="0"/>
        <v>95</v>
      </c>
    </row>
    <row r="14" spans="2:6" ht="15" x14ac:dyDescent="0.2">
      <c r="B14" s="2" t="s">
        <v>14</v>
      </c>
      <c r="C14" s="16">
        <v>215</v>
      </c>
      <c r="D14" s="16">
        <v>134</v>
      </c>
      <c r="E14" s="16">
        <v>83</v>
      </c>
      <c r="F14" s="17">
        <f t="shared" si="0"/>
        <v>266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4988</v>
      </c>
      <c r="D16" s="26">
        <f>SUM(D8:D14)</f>
        <v>1484</v>
      </c>
      <c r="E16" s="26">
        <f>SUM(E8:E14)</f>
        <v>771</v>
      </c>
      <c r="F16" s="27">
        <f>SUM(F8:F14)</f>
        <v>5701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1:N18"/>
  <sheetViews>
    <sheetView zoomScaleNormal="100" workbookViewId="0">
      <selection activeCell="C8" sqref="C8:C14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4" ht="13.5" thickBot="1" x14ac:dyDescent="0.25"/>
    <row r="2" spans="2:14" ht="15" x14ac:dyDescent="0.2">
      <c r="B2" s="154" t="s">
        <v>0</v>
      </c>
      <c r="C2" s="155"/>
      <c r="D2" s="155"/>
      <c r="E2" s="155"/>
      <c r="F2" s="156"/>
    </row>
    <row r="3" spans="2:14" ht="15" x14ac:dyDescent="0.2">
      <c r="B3" s="157" t="s">
        <v>1</v>
      </c>
      <c r="C3" s="158"/>
      <c r="D3" s="158"/>
      <c r="E3" s="158"/>
      <c r="F3" s="159"/>
    </row>
    <row r="4" spans="2:14" ht="15.75" thickBot="1" x14ac:dyDescent="0.25">
      <c r="B4" s="160" t="s">
        <v>168</v>
      </c>
      <c r="C4" s="161"/>
      <c r="D4" s="161"/>
      <c r="E4" s="161"/>
      <c r="F4" s="162"/>
      <c r="I4">
        <v>0.05</v>
      </c>
      <c r="J4">
        <v>0.95</v>
      </c>
    </row>
    <row r="5" spans="2:14" ht="8.25" customHeight="1" thickBot="1" x14ac:dyDescent="0.25">
      <c r="I5">
        <v>0.95</v>
      </c>
    </row>
    <row r="6" spans="2:14" ht="21" customHeight="1" x14ac:dyDescent="0.2">
      <c r="B6" s="29" t="s">
        <v>3</v>
      </c>
      <c r="C6" s="30" t="s">
        <v>154</v>
      </c>
      <c r="D6" s="30" t="s">
        <v>5</v>
      </c>
      <c r="E6" s="30" t="s">
        <v>6</v>
      </c>
      <c r="F6" s="31" t="s">
        <v>167</v>
      </c>
      <c r="I6" s="35" t="s">
        <v>169</v>
      </c>
      <c r="J6" s="35" t="s">
        <v>170</v>
      </c>
      <c r="K6" s="35" t="s">
        <v>171</v>
      </c>
      <c r="L6" s="35" t="s">
        <v>172</v>
      </c>
      <c r="M6" s="35" t="s">
        <v>173</v>
      </c>
      <c r="N6" s="35" t="s">
        <v>174</v>
      </c>
    </row>
    <row r="7" spans="2:14" ht="15" x14ac:dyDescent="0.2">
      <c r="B7" s="2"/>
      <c r="C7" s="28"/>
      <c r="D7" s="28"/>
      <c r="E7" s="28"/>
      <c r="F7" s="32"/>
      <c r="H7" s="36" t="s">
        <v>175</v>
      </c>
      <c r="I7">
        <f>$I4*'JAN11'!$D$16</f>
        <v>14.450000000000001</v>
      </c>
      <c r="J7">
        <f>I4*'FEV11'!D16</f>
        <v>41.45</v>
      </c>
      <c r="K7">
        <f>I4*'MAR11'!D16</f>
        <v>62.5</v>
      </c>
      <c r="L7">
        <f>I4*'ABR11'!D16</f>
        <v>37.6</v>
      </c>
      <c r="M7">
        <f>I4*'MAI11'!D16</f>
        <v>70.55</v>
      </c>
      <c r="N7">
        <f>I4*'JUN11'!D16</f>
        <v>74.2</v>
      </c>
    </row>
    <row r="8" spans="2:14" ht="15" x14ac:dyDescent="0.2">
      <c r="B8" s="2" t="s">
        <v>8</v>
      </c>
      <c r="C8" s="16">
        <f>'JAN11'!C8</f>
        <v>112</v>
      </c>
      <c r="D8" s="16">
        <f>'JAN11'!D8+'FEV11'!D8+'MAR11'!D8+'ABR11'!D8+'MAI11'!D8+'JUN11'!D8</f>
        <v>1483</v>
      </c>
      <c r="E8" s="16">
        <f>'JAN11'!E8+'FEV11'!E8+'MAR11'!E8+'ABR11'!E8+'MAI11'!E8+'JUN11'!E8</f>
        <v>715</v>
      </c>
      <c r="F8" s="17">
        <f t="shared" ref="F8:F14" si="0">C8+D8-E8</f>
        <v>880</v>
      </c>
      <c r="H8" s="36" t="s">
        <v>176</v>
      </c>
      <c r="I8">
        <f>J4*'JAN11'!D16</f>
        <v>274.55</v>
      </c>
      <c r="J8">
        <f>J4*'FEV11'!D16</f>
        <v>787.55</v>
      </c>
      <c r="K8">
        <f>J4*'MAR11'!D16</f>
        <v>1187.5</v>
      </c>
      <c r="L8">
        <f>J4*'ABR11'!D16</f>
        <v>714.4</v>
      </c>
      <c r="M8">
        <f>J4*'MAI11'!D16</f>
        <v>1340.45</v>
      </c>
      <c r="N8">
        <f>J4*'JUN11'!D16</f>
        <v>1409.8</v>
      </c>
    </row>
    <row r="9" spans="2:14" ht="15" x14ac:dyDescent="0.2">
      <c r="B9" s="2" t="s">
        <v>9</v>
      </c>
      <c r="C9" s="16">
        <f>'JAN11'!C9</f>
        <v>565</v>
      </c>
      <c r="D9" s="16">
        <f>'JAN11'!D9+'FEV11'!D9+'MAR11'!D9+'ABR11'!D9+'MAI11'!D9+'JUN11'!D9</f>
        <v>553</v>
      </c>
      <c r="E9" s="16">
        <f>'JAN11'!E9+'FEV11'!E9+'MAR11'!E9+'ABR11'!E9+'MAI11'!E9+'JUN11'!E9</f>
        <v>220</v>
      </c>
      <c r="F9" s="17">
        <f t="shared" si="0"/>
        <v>898</v>
      </c>
    </row>
    <row r="10" spans="2:14" ht="15" x14ac:dyDescent="0.2">
      <c r="B10" s="2" t="s">
        <v>10</v>
      </c>
      <c r="C10" s="16">
        <f>'JAN11'!C10</f>
        <v>607</v>
      </c>
      <c r="D10" s="16">
        <f>'JAN11'!D10+'FEV11'!D10+'MAR11'!D10+'ABR11'!D10+'MAI11'!D10+'JUN11'!D10</f>
        <v>934</v>
      </c>
      <c r="E10" s="16">
        <f>'JAN11'!E10+'FEV11'!E10+'MAR11'!E10+'ABR11'!E10+'MAI11'!E10+'JUN11'!E10</f>
        <v>398</v>
      </c>
      <c r="F10" s="17">
        <f t="shared" si="0"/>
        <v>1143</v>
      </c>
      <c r="H10" s="36" t="s">
        <v>177</v>
      </c>
      <c r="I10">
        <f>$I$4*'JAN11'!$E$16</f>
        <v>3.8000000000000003</v>
      </c>
      <c r="J10">
        <f>I4*'FEV11'!E16</f>
        <v>29.900000000000002</v>
      </c>
      <c r="K10">
        <f>I4*'MAR11'!E16</f>
        <v>36.950000000000003</v>
      </c>
      <c r="L10">
        <f>I4*'ABR11'!E16</f>
        <v>26.450000000000003</v>
      </c>
      <c r="M10">
        <f>I4*'MAI11'!E16</f>
        <v>35.85</v>
      </c>
      <c r="N10">
        <f>I4*'JUN11'!E16</f>
        <v>38.550000000000004</v>
      </c>
    </row>
    <row r="11" spans="2:14" ht="15" x14ac:dyDescent="0.2">
      <c r="B11" s="2" t="s">
        <v>11</v>
      </c>
      <c r="C11" s="16">
        <f>'JAN11'!C11</f>
        <v>566</v>
      </c>
      <c r="D11" s="16">
        <f>'JAN11'!D11+'FEV11'!D11+'MAR11'!D11+'ABR11'!D11+'MAI11'!D11+'JUN11'!D11</f>
        <v>856</v>
      </c>
      <c r="E11" s="16">
        <f>'JAN11'!E11+'FEV11'!E11+'MAR11'!E11+'ABR11'!E11+'MAI11'!E11+'JUN11'!E11</f>
        <v>859</v>
      </c>
      <c r="F11" s="17">
        <f t="shared" si="0"/>
        <v>563</v>
      </c>
      <c r="H11" s="36" t="s">
        <v>178</v>
      </c>
      <c r="I11">
        <f>I5*'JAN11'!$E$16</f>
        <v>72.2</v>
      </c>
      <c r="J11">
        <f>I5*'FEV11'!E16</f>
        <v>568.1</v>
      </c>
      <c r="K11">
        <f>I5*'MAR11'!E16</f>
        <v>702.05</v>
      </c>
      <c r="L11">
        <f>I5*'ABR11'!E16</f>
        <v>502.54999999999995</v>
      </c>
      <c r="M11">
        <f>I5*'MAI11'!E16</f>
        <v>681.15</v>
      </c>
      <c r="N11">
        <f>I5*'JUN11'!E16</f>
        <v>732.44999999999993</v>
      </c>
    </row>
    <row r="12" spans="2:14" ht="15" x14ac:dyDescent="0.2">
      <c r="B12" s="2" t="s">
        <v>35</v>
      </c>
      <c r="C12" s="16">
        <f>'JAN11'!C12</f>
        <v>1011</v>
      </c>
      <c r="D12" s="16">
        <f>'JAN11'!D12+'FEV11'!D12+'MAR11'!D12+'ABR11'!D12+'MAI11'!D12+'JUN11'!D12</f>
        <v>1112</v>
      </c>
      <c r="E12" s="16">
        <f>'JAN11'!E12+'FEV11'!E12+'MAR11'!E12+'ABR11'!E12+'MAI11'!E12+'JUN11'!E12</f>
        <v>267</v>
      </c>
      <c r="F12" s="17">
        <f t="shared" si="0"/>
        <v>1856</v>
      </c>
    </row>
    <row r="13" spans="2:14" ht="15" x14ac:dyDescent="0.2">
      <c r="B13" s="2" t="s">
        <v>13</v>
      </c>
      <c r="C13" s="16">
        <f>'JAN11'!C13</f>
        <v>50</v>
      </c>
      <c r="D13" s="16">
        <f>'JAN11'!D13+'FEV11'!D13+'MAR11'!D13+'ABR11'!D13+'MAI11'!D13+'JUN11'!D13</f>
        <v>482</v>
      </c>
      <c r="E13" s="16">
        <f>'JAN11'!E13+'FEV11'!E13+'MAR11'!E13+'ABR11'!E13+'MAI11'!E13+'JUN11'!E13</f>
        <v>437</v>
      </c>
      <c r="F13" s="17">
        <f t="shared" si="0"/>
        <v>95</v>
      </c>
    </row>
    <row r="14" spans="2:14" ht="15" x14ac:dyDescent="0.2">
      <c r="B14" s="2" t="s">
        <v>14</v>
      </c>
      <c r="C14" s="16">
        <f>'JAN11'!C14</f>
        <v>205</v>
      </c>
      <c r="D14" s="16">
        <f>'JAN11'!D14+'FEV11'!D14+'MAR11'!D14+'ABR11'!D14+'MAI11'!D14+'JUN11'!D14</f>
        <v>595</v>
      </c>
      <c r="E14" s="16">
        <f>'JAN11'!E14+'FEV11'!E14+'MAR11'!E14+'ABR11'!E14+'MAI11'!E14+'JUN11'!E14</f>
        <v>534</v>
      </c>
      <c r="F14" s="17">
        <f t="shared" si="0"/>
        <v>266</v>
      </c>
    </row>
    <row r="15" spans="2:14" ht="13.5" thickBot="1" x14ac:dyDescent="0.25">
      <c r="B15" s="22"/>
      <c r="C15" s="33"/>
      <c r="D15" s="33"/>
      <c r="E15" s="33"/>
      <c r="F15" s="34"/>
    </row>
    <row r="16" spans="2:14" ht="15.75" thickBot="1" x14ac:dyDescent="0.25">
      <c r="B16" s="25" t="s">
        <v>15</v>
      </c>
      <c r="C16" s="26">
        <f>SUM(C8:C14)</f>
        <v>3116</v>
      </c>
      <c r="D16" s="26">
        <f>SUM(D8:D14)</f>
        <v>6015</v>
      </c>
      <c r="E16" s="26">
        <f>SUM(E8:E14)</f>
        <v>3430</v>
      </c>
      <c r="F16" s="27">
        <f>SUM(F8:F14)</f>
        <v>5701</v>
      </c>
      <c r="H16" s="35"/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1:F18"/>
  <sheetViews>
    <sheetView zoomScaleNormal="100" workbookViewId="0">
      <selection activeCell="B29" sqref="B29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179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180</v>
      </c>
      <c r="D6" s="30" t="s">
        <v>5</v>
      </c>
      <c r="E6" s="30" t="s">
        <v>6</v>
      </c>
      <c r="F6" s="31" t="s">
        <v>181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880</v>
      </c>
      <c r="D8" s="16">
        <v>136</v>
      </c>
      <c r="E8" s="16">
        <v>179</v>
      </c>
      <c r="F8" s="17">
        <f t="shared" ref="F8:F14" si="0">C8+D8-E8</f>
        <v>837</v>
      </c>
    </row>
    <row r="9" spans="2:6" ht="15" x14ac:dyDescent="0.2">
      <c r="B9" s="2" t="s">
        <v>9</v>
      </c>
      <c r="C9" s="16">
        <v>898</v>
      </c>
      <c r="D9" s="16">
        <v>197</v>
      </c>
      <c r="E9" s="16">
        <v>46</v>
      </c>
      <c r="F9" s="17">
        <f t="shared" si="0"/>
        <v>1049</v>
      </c>
    </row>
    <row r="10" spans="2:6" ht="15" x14ac:dyDescent="0.2">
      <c r="B10" s="2" t="s">
        <v>10</v>
      </c>
      <c r="C10" s="16">
        <v>1143</v>
      </c>
      <c r="D10" s="16">
        <v>9</v>
      </c>
      <c r="E10" s="16">
        <v>4</v>
      </c>
      <c r="F10" s="17">
        <f t="shared" si="0"/>
        <v>1148</v>
      </c>
    </row>
    <row r="11" spans="2:6" ht="15" x14ac:dyDescent="0.2">
      <c r="B11" s="2" t="s">
        <v>11</v>
      </c>
      <c r="C11" s="16">
        <v>563</v>
      </c>
      <c r="D11" s="16">
        <v>130</v>
      </c>
      <c r="E11" s="16">
        <v>132</v>
      </c>
      <c r="F11" s="17">
        <f t="shared" si="0"/>
        <v>561</v>
      </c>
    </row>
    <row r="12" spans="2:6" ht="15" x14ac:dyDescent="0.2">
      <c r="B12" s="2" t="s">
        <v>35</v>
      </c>
      <c r="C12" s="16">
        <v>1856</v>
      </c>
      <c r="D12" s="16">
        <v>8</v>
      </c>
      <c r="E12" s="16">
        <v>65</v>
      </c>
      <c r="F12" s="17">
        <f t="shared" si="0"/>
        <v>1799</v>
      </c>
    </row>
    <row r="13" spans="2:6" ht="15" x14ac:dyDescent="0.2">
      <c r="B13" s="2" t="s">
        <v>13</v>
      </c>
      <c r="C13" s="16">
        <v>95</v>
      </c>
      <c r="D13" s="16">
        <v>133</v>
      </c>
      <c r="E13" s="16">
        <v>173</v>
      </c>
      <c r="F13" s="17">
        <f t="shared" si="0"/>
        <v>55</v>
      </c>
    </row>
    <row r="14" spans="2:6" ht="15" x14ac:dyDescent="0.2">
      <c r="B14" s="2" t="s">
        <v>14</v>
      </c>
      <c r="C14" s="16">
        <v>266</v>
      </c>
      <c r="D14" s="16">
        <v>41</v>
      </c>
      <c r="E14" s="16">
        <v>90</v>
      </c>
      <c r="F14" s="17">
        <f t="shared" si="0"/>
        <v>217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5701</v>
      </c>
      <c r="D16" s="26">
        <f>SUM(D8:D14)</f>
        <v>654</v>
      </c>
      <c r="E16" s="26">
        <f>SUM(E8:E14)</f>
        <v>689</v>
      </c>
      <c r="F16" s="27">
        <f>SUM(F8:F14)</f>
        <v>5666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182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183</v>
      </c>
      <c r="D6" s="30" t="s">
        <v>5</v>
      </c>
      <c r="E6" s="30" t="s">
        <v>6</v>
      </c>
      <c r="F6" s="31" t="s">
        <v>184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837</v>
      </c>
      <c r="D8" s="16">
        <v>406</v>
      </c>
      <c r="E8" s="16">
        <v>74</v>
      </c>
      <c r="F8" s="17">
        <f t="shared" ref="F8:F14" si="0">C8+D8-E8</f>
        <v>1169</v>
      </c>
    </row>
    <row r="9" spans="2:6" ht="15" x14ac:dyDescent="0.2">
      <c r="B9" s="2" t="s">
        <v>9</v>
      </c>
      <c r="C9" s="16">
        <v>1049</v>
      </c>
      <c r="D9" s="16">
        <v>224</v>
      </c>
      <c r="E9" s="16">
        <v>45</v>
      </c>
      <c r="F9" s="17">
        <f t="shared" si="0"/>
        <v>1228</v>
      </c>
    </row>
    <row r="10" spans="2:6" ht="15" x14ac:dyDescent="0.2">
      <c r="B10" s="2" t="s">
        <v>10</v>
      </c>
      <c r="C10" s="16">
        <v>1148</v>
      </c>
      <c r="D10" s="16">
        <v>15</v>
      </c>
      <c r="E10" s="16">
        <v>41</v>
      </c>
      <c r="F10" s="17">
        <f t="shared" si="0"/>
        <v>1122</v>
      </c>
    </row>
    <row r="11" spans="2:6" ht="15" x14ac:dyDescent="0.2">
      <c r="B11" s="2" t="s">
        <v>11</v>
      </c>
      <c r="C11" s="16">
        <v>561</v>
      </c>
      <c r="D11" s="16">
        <v>162</v>
      </c>
      <c r="E11" s="16">
        <v>170</v>
      </c>
      <c r="F11" s="17">
        <f t="shared" si="0"/>
        <v>553</v>
      </c>
    </row>
    <row r="12" spans="2:6" ht="15" x14ac:dyDescent="0.2">
      <c r="B12" s="2" t="s">
        <v>35</v>
      </c>
      <c r="C12" s="16">
        <v>1799</v>
      </c>
      <c r="D12" s="16">
        <v>262</v>
      </c>
      <c r="E12" s="16">
        <v>32</v>
      </c>
      <c r="F12" s="17">
        <f t="shared" si="0"/>
        <v>2029</v>
      </c>
    </row>
    <row r="13" spans="2:6" ht="15" x14ac:dyDescent="0.2">
      <c r="B13" s="2" t="s">
        <v>13</v>
      </c>
      <c r="C13" s="16">
        <v>55</v>
      </c>
      <c r="D13" s="16">
        <v>100</v>
      </c>
      <c r="E13" s="16">
        <v>91</v>
      </c>
      <c r="F13" s="17">
        <f t="shared" si="0"/>
        <v>64</v>
      </c>
    </row>
    <row r="14" spans="2:6" ht="15" x14ac:dyDescent="0.2">
      <c r="B14" s="2" t="s">
        <v>14</v>
      </c>
      <c r="C14" s="16">
        <v>217</v>
      </c>
      <c r="D14" s="16">
        <v>128</v>
      </c>
      <c r="E14" s="16">
        <v>58</v>
      </c>
      <c r="F14" s="17">
        <f t="shared" si="0"/>
        <v>287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5666</v>
      </c>
      <c r="D16" s="26">
        <f>SUM(D8:D14)</f>
        <v>1297</v>
      </c>
      <c r="E16" s="26">
        <f>SUM(E8:E14)</f>
        <v>511</v>
      </c>
      <c r="F16" s="27">
        <f>SUM(F8:F14)</f>
        <v>6452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1:F18"/>
  <sheetViews>
    <sheetView zoomScaleNormal="100" workbookViewId="0">
      <selection activeCell="J20" sqref="J20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185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186</v>
      </c>
      <c r="D6" s="30" t="s">
        <v>5</v>
      </c>
      <c r="E6" s="30" t="s">
        <v>6</v>
      </c>
      <c r="F6" s="31" t="s">
        <v>187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1169</v>
      </c>
      <c r="D8" s="16">
        <v>214</v>
      </c>
      <c r="E8" s="16">
        <v>129</v>
      </c>
      <c r="F8" s="17">
        <f t="shared" ref="F8:F14" si="0">C8+D8-E8</f>
        <v>1254</v>
      </c>
    </row>
    <row r="9" spans="2:6" ht="15" x14ac:dyDescent="0.2">
      <c r="B9" s="2" t="s">
        <v>9</v>
      </c>
      <c r="C9" s="16">
        <v>1228</v>
      </c>
      <c r="D9" s="16">
        <v>43</v>
      </c>
      <c r="E9" s="16">
        <v>30</v>
      </c>
      <c r="F9" s="17">
        <f t="shared" si="0"/>
        <v>1241</v>
      </c>
    </row>
    <row r="10" spans="2:6" ht="15" x14ac:dyDescent="0.2">
      <c r="B10" s="2" t="s">
        <v>10</v>
      </c>
      <c r="C10" s="16">
        <v>1122</v>
      </c>
      <c r="D10" s="16">
        <v>3</v>
      </c>
      <c r="E10" s="16">
        <v>61</v>
      </c>
      <c r="F10" s="17">
        <f t="shared" si="0"/>
        <v>1064</v>
      </c>
    </row>
    <row r="11" spans="2:6" ht="15" x14ac:dyDescent="0.2">
      <c r="B11" s="2" t="s">
        <v>11</v>
      </c>
      <c r="C11" s="16">
        <v>553</v>
      </c>
      <c r="D11" s="16">
        <v>147</v>
      </c>
      <c r="E11" s="16">
        <v>230</v>
      </c>
      <c r="F11" s="17">
        <f t="shared" si="0"/>
        <v>470</v>
      </c>
    </row>
    <row r="12" spans="2:6" ht="15" x14ac:dyDescent="0.2">
      <c r="B12" s="2" t="s">
        <v>35</v>
      </c>
      <c r="C12" s="16">
        <v>2029</v>
      </c>
      <c r="D12" s="16">
        <v>185</v>
      </c>
      <c r="E12" s="16">
        <v>61</v>
      </c>
      <c r="F12" s="17">
        <f t="shared" si="0"/>
        <v>2153</v>
      </c>
    </row>
    <row r="13" spans="2:6" ht="15" x14ac:dyDescent="0.2">
      <c r="B13" s="2" t="s">
        <v>13</v>
      </c>
      <c r="C13" s="16">
        <v>64</v>
      </c>
      <c r="D13" s="16">
        <v>101</v>
      </c>
      <c r="E13" s="16">
        <v>116</v>
      </c>
      <c r="F13" s="17">
        <f t="shared" si="0"/>
        <v>49</v>
      </c>
    </row>
    <row r="14" spans="2:6" ht="15" x14ac:dyDescent="0.2">
      <c r="B14" s="2" t="s">
        <v>14</v>
      </c>
      <c r="C14" s="16">
        <v>287</v>
      </c>
      <c r="D14" s="16">
        <v>99</v>
      </c>
      <c r="E14" s="16">
        <v>82</v>
      </c>
      <c r="F14" s="17">
        <f t="shared" si="0"/>
        <v>304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6452</v>
      </c>
      <c r="D16" s="26">
        <f>SUM(D8:D14)</f>
        <v>792</v>
      </c>
      <c r="E16" s="26">
        <f>SUM(E8:E14)</f>
        <v>709</v>
      </c>
      <c r="F16" s="27">
        <f>SUM(F8:F14)</f>
        <v>6535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1:F18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188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189</v>
      </c>
      <c r="D6" s="30" t="s">
        <v>5</v>
      </c>
      <c r="E6" s="30" t="s">
        <v>6</v>
      </c>
      <c r="F6" s="31" t="s">
        <v>190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1254</v>
      </c>
      <c r="D8" s="16">
        <v>127</v>
      </c>
      <c r="E8" s="16">
        <v>64</v>
      </c>
      <c r="F8" s="17">
        <f t="shared" ref="F8:F14" si="0">C8+D8-E8</f>
        <v>1317</v>
      </c>
    </row>
    <row r="9" spans="2:6" ht="15" x14ac:dyDescent="0.2">
      <c r="B9" s="2" t="s">
        <v>9</v>
      </c>
      <c r="C9" s="16">
        <v>1241</v>
      </c>
      <c r="D9" s="16">
        <v>1</v>
      </c>
      <c r="E9" s="16">
        <v>42</v>
      </c>
      <c r="F9" s="17">
        <f t="shared" si="0"/>
        <v>1200</v>
      </c>
    </row>
    <row r="10" spans="2:6" ht="15" x14ac:dyDescent="0.2">
      <c r="B10" s="2" t="s">
        <v>10</v>
      </c>
      <c r="C10" s="16">
        <v>1064</v>
      </c>
      <c r="D10" s="16">
        <v>282</v>
      </c>
      <c r="E10" s="16">
        <v>34</v>
      </c>
      <c r="F10" s="17">
        <f t="shared" si="0"/>
        <v>1312</v>
      </c>
    </row>
    <row r="11" spans="2:6" ht="15" x14ac:dyDescent="0.2">
      <c r="B11" s="2" t="s">
        <v>11</v>
      </c>
      <c r="C11" s="16">
        <v>470</v>
      </c>
      <c r="D11" s="16">
        <v>111</v>
      </c>
      <c r="E11" s="16">
        <v>121</v>
      </c>
      <c r="F11" s="17">
        <f t="shared" si="0"/>
        <v>460</v>
      </c>
    </row>
    <row r="12" spans="2:6" ht="15" x14ac:dyDescent="0.2">
      <c r="B12" s="2" t="s">
        <v>35</v>
      </c>
      <c r="C12" s="16">
        <v>2153</v>
      </c>
      <c r="D12" s="16">
        <v>198</v>
      </c>
      <c r="E12" s="16">
        <v>28</v>
      </c>
      <c r="F12" s="17">
        <f t="shared" si="0"/>
        <v>2323</v>
      </c>
    </row>
    <row r="13" spans="2:6" ht="15" x14ac:dyDescent="0.2">
      <c r="B13" s="2" t="s">
        <v>13</v>
      </c>
      <c r="C13" s="16">
        <v>49</v>
      </c>
      <c r="D13" s="16">
        <v>97</v>
      </c>
      <c r="E13" s="16">
        <v>110</v>
      </c>
      <c r="F13" s="17">
        <f t="shared" si="0"/>
        <v>36</v>
      </c>
    </row>
    <row r="14" spans="2:6" ht="15" x14ac:dyDescent="0.2">
      <c r="B14" s="2" t="s">
        <v>14</v>
      </c>
      <c r="C14" s="16">
        <v>304</v>
      </c>
      <c r="D14" s="16">
        <v>160</v>
      </c>
      <c r="E14" s="16">
        <v>38</v>
      </c>
      <c r="F14" s="17">
        <f t="shared" si="0"/>
        <v>426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6535</v>
      </c>
      <c r="D16" s="26">
        <f>SUM(D8:D14)</f>
        <v>976</v>
      </c>
      <c r="E16" s="26">
        <f>SUM(E8:E14)</f>
        <v>437</v>
      </c>
      <c r="F16" s="27">
        <f>SUM(F8:F14)</f>
        <v>7074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1:F18"/>
  <sheetViews>
    <sheetView zoomScaleNormal="100" workbookViewId="0">
      <selection activeCell="D14" sqref="D14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191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192</v>
      </c>
      <c r="D6" s="30" t="s">
        <v>5</v>
      </c>
      <c r="E6" s="30" t="s">
        <v>6</v>
      </c>
      <c r="F6" s="31" t="s">
        <v>193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1317</v>
      </c>
      <c r="D8" s="16">
        <v>191</v>
      </c>
      <c r="E8" s="16">
        <v>101</v>
      </c>
      <c r="F8" s="17">
        <f t="shared" ref="F8:F14" si="0">C8+D8-E8</f>
        <v>1407</v>
      </c>
    </row>
    <row r="9" spans="2:6" ht="15" x14ac:dyDescent="0.2">
      <c r="B9" s="2" t="s">
        <v>9</v>
      </c>
      <c r="C9" s="16">
        <v>1200</v>
      </c>
      <c r="D9" s="16">
        <v>120</v>
      </c>
      <c r="E9" s="16">
        <v>165</v>
      </c>
      <c r="F9" s="17">
        <f t="shared" si="0"/>
        <v>1155</v>
      </c>
    </row>
    <row r="10" spans="2:6" ht="15" x14ac:dyDescent="0.2">
      <c r="B10" s="2" t="s">
        <v>10</v>
      </c>
      <c r="C10" s="16">
        <v>1312</v>
      </c>
      <c r="D10" s="16">
        <v>476</v>
      </c>
      <c r="E10" s="16">
        <v>136</v>
      </c>
      <c r="F10" s="17">
        <f t="shared" si="0"/>
        <v>1652</v>
      </c>
    </row>
    <row r="11" spans="2:6" ht="15" x14ac:dyDescent="0.2">
      <c r="B11" s="2" t="s">
        <v>11</v>
      </c>
      <c r="C11" s="16">
        <v>460</v>
      </c>
      <c r="D11" s="16">
        <v>164</v>
      </c>
      <c r="E11" s="16">
        <v>110</v>
      </c>
      <c r="F11" s="17">
        <f t="shared" si="0"/>
        <v>514</v>
      </c>
    </row>
    <row r="12" spans="2:6" ht="15" x14ac:dyDescent="0.2">
      <c r="B12" s="2" t="s">
        <v>35</v>
      </c>
      <c r="C12" s="16">
        <v>2323</v>
      </c>
      <c r="D12" s="16">
        <v>305</v>
      </c>
      <c r="E12" s="16">
        <v>45</v>
      </c>
      <c r="F12" s="17">
        <f t="shared" si="0"/>
        <v>2583</v>
      </c>
    </row>
    <row r="13" spans="2:6" ht="15" x14ac:dyDescent="0.2">
      <c r="B13" s="2" t="s">
        <v>13</v>
      </c>
      <c r="C13" s="16">
        <v>36</v>
      </c>
      <c r="D13" s="16">
        <v>116</v>
      </c>
      <c r="E13" s="16">
        <v>62</v>
      </c>
      <c r="F13" s="17">
        <f t="shared" si="0"/>
        <v>90</v>
      </c>
    </row>
    <row r="14" spans="2:6" ht="15" x14ac:dyDescent="0.2">
      <c r="B14" s="2" t="s">
        <v>14</v>
      </c>
      <c r="C14" s="16">
        <v>426</v>
      </c>
      <c r="D14" s="16">
        <v>65</v>
      </c>
      <c r="E14" s="16">
        <v>108</v>
      </c>
      <c r="F14" s="17">
        <f t="shared" si="0"/>
        <v>383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7074</v>
      </c>
      <c r="D16" s="26">
        <f>SUM(D8:D14)</f>
        <v>1437</v>
      </c>
      <c r="E16" s="26">
        <f>SUM(E8:E14)</f>
        <v>727</v>
      </c>
      <c r="F16" s="27">
        <f>SUM(F8:F14)</f>
        <v>7784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1:F18"/>
  <sheetViews>
    <sheetView topLeftCell="A3" zoomScaleNormal="100" workbookViewId="0">
      <selection activeCell="O17" sqref="O17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194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195</v>
      </c>
      <c r="D6" s="30" t="s">
        <v>5</v>
      </c>
      <c r="E6" s="30" t="s">
        <v>6</v>
      </c>
      <c r="F6" s="31" t="s">
        <v>196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1407</v>
      </c>
      <c r="D8" s="16">
        <v>14</v>
      </c>
      <c r="E8" s="16">
        <v>67</v>
      </c>
      <c r="F8" s="17">
        <f t="shared" ref="F8:F14" si="0">C8+D8-E8</f>
        <v>1354</v>
      </c>
    </row>
    <row r="9" spans="2:6" ht="15" x14ac:dyDescent="0.2">
      <c r="B9" s="2" t="s">
        <v>9</v>
      </c>
      <c r="C9" s="16">
        <v>1155</v>
      </c>
      <c r="D9" s="16">
        <v>39</v>
      </c>
      <c r="E9" s="16">
        <v>9</v>
      </c>
      <c r="F9" s="17">
        <f t="shared" si="0"/>
        <v>1185</v>
      </c>
    </row>
    <row r="10" spans="2:6" ht="15" x14ac:dyDescent="0.2">
      <c r="B10" s="2" t="s">
        <v>10</v>
      </c>
      <c r="C10" s="16">
        <v>1652</v>
      </c>
      <c r="D10" s="16">
        <v>9</v>
      </c>
      <c r="E10" s="16">
        <v>20</v>
      </c>
      <c r="F10" s="17">
        <f t="shared" si="0"/>
        <v>1641</v>
      </c>
    </row>
    <row r="11" spans="2:6" ht="15" x14ac:dyDescent="0.2">
      <c r="B11" s="2" t="s">
        <v>11</v>
      </c>
      <c r="C11" s="16">
        <v>514</v>
      </c>
      <c r="D11" s="16">
        <v>0</v>
      </c>
      <c r="E11" s="16">
        <v>77</v>
      </c>
      <c r="F11" s="17">
        <f t="shared" si="0"/>
        <v>437</v>
      </c>
    </row>
    <row r="12" spans="2:6" ht="15" x14ac:dyDescent="0.2">
      <c r="B12" s="2" t="s">
        <v>35</v>
      </c>
      <c r="C12" s="16">
        <v>2583</v>
      </c>
      <c r="D12" s="16">
        <v>112</v>
      </c>
      <c r="E12" s="16">
        <v>55</v>
      </c>
      <c r="F12" s="17">
        <f t="shared" si="0"/>
        <v>2640</v>
      </c>
    </row>
    <row r="13" spans="2:6" ht="15" x14ac:dyDescent="0.2">
      <c r="B13" s="2" t="s">
        <v>197</v>
      </c>
      <c r="C13" s="16">
        <v>89</v>
      </c>
      <c r="D13" s="16">
        <v>35</v>
      </c>
      <c r="E13" s="16">
        <v>97</v>
      </c>
      <c r="F13" s="17">
        <f t="shared" si="0"/>
        <v>27</v>
      </c>
    </row>
    <row r="14" spans="2:6" ht="15" x14ac:dyDescent="0.2">
      <c r="B14" s="2" t="s">
        <v>198</v>
      </c>
      <c r="C14" s="16">
        <v>359</v>
      </c>
      <c r="D14" s="16">
        <v>3</v>
      </c>
      <c r="E14" s="16">
        <v>75</v>
      </c>
      <c r="F14" s="17">
        <f t="shared" si="0"/>
        <v>287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7759</v>
      </c>
      <c r="D16" s="26">
        <f>SUM(D8:D14)</f>
        <v>212</v>
      </c>
      <c r="E16" s="26">
        <f>SUM(E8:E14)</f>
        <v>400</v>
      </c>
      <c r="F16" s="27">
        <f>SUM(F8:F14)</f>
        <v>7571</v>
      </c>
    </row>
    <row r="17" spans="2:6" ht="70.150000000000006" customHeight="1" x14ac:dyDescent="0.2">
      <c r="B17" s="163" t="s">
        <v>199</v>
      </c>
      <c r="C17" s="163"/>
      <c r="D17" s="163"/>
      <c r="E17" s="163"/>
      <c r="F17" s="163"/>
    </row>
    <row r="18" spans="2:6" x14ac:dyDescent="0.2">
      <c r="B18" t="s">
        <v>16</v>
      </c>
    </row>
  </sheetData>
  <mergeCells count="4">
    <mergeCell ref="B2:F2"/>
    <mergeCell ref="B3:F3"/>
    <mergeCell ref="B4:F4"/>
    <mergeCell ref="B17:F17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1:N18"/>
  <sheetViews>
    <sheetView zoomScaleNormal="100" workbookViewId="0">
      <selection activeCell="I10" sqref="I10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4" ht="13.5" thickBot="1" x14ac:dyDescent="0.25"/>
    <row r="2" spans="2:14" ht="15" x14ac:dyDescent="0.2">
      <c r="B2" s="154" t="s">
        <v>0</v>
      </c>
      <c r="C2" s="155"/>
      <c r="D2" s="155"/>
      <c r="E2" s="155"/>
      <c r="F2" s="156"/>
    </row>
    <row r="3" spans="2:14" ht="15" x14ac:dyDescent="0.2">
      <c r="B3" s="157" t="s">
        <v>1</v>
      </c>
      <c r="C3" s="158"/>
      <c r="D3" s="158"/>
      <c r="E3" s="158"/>
      <c r="F3" s="159"/>
    </row>
    <row r="4" spans="2:14" ht="15.75" thickBot="1" x14ac:dyDescent="0.25">
      <c r="B4" s="160" t="s">
        <v>200</v>
      </c>
      <c r="C4" s="161"/>
      <c r="D4" s="161"/>
      <c r="E4" s="161"/>
      <c r="F4" s="162"/>
    </row>
    <row r="5" spans="2:14" ht="8.25" customHeight="1" thickBot="1" x14ac:dyDescent="0.25"/>
    <row r="6" spans="2:14" ht="21" customHeight="1" x14ac:dyDescent="0.2">
      <c r="B6" s="29" t="s">
        <v>3</v>
      </c>
      <c r="C6" s="30" t="s">
        <v>180</v>
      </c>
      <c r="D6" s="30" t="s">
        <v>5</v>
      </c>
      <c r="E6" s="30" t="s">
        <v>6</v>
      </c>
      <c r="F6" s="31" t="s">
        <v>196</v>
      </c>
      <c r="I6" s="35"/>
      <c r="J6" s="35"/>
      <c r="K6" s="35"/>
      <c r="L6" s="35"/>
      <c r="M6" s="35"/>
      <c r="N6" s="35"/>
    </row>
    <row r="7" spans="2:14" ht="15" x14ac:dyDescent="0.2">
      <c r="B7" s="2"/>
      <c r="C7" s="28"/>
      <c r="D7" s="28"/>
      <c r="E7" s="28"/>
      <c r="F7" s="32"/>
      <c r="H7" s="36"/>
    </row>
    <row r="8" spans="2:14" ht="15" x14ac:dyDescent="0.2">
      <c r="B8" s="2" t="s">
        <v>8</v>
      </c>
      <c r="C8" s="16">
        <v>880</v>
      </c>
      <c r="D8" s="16">
        <f>'JUL11'!D8+'AGO11'!D8+'SET11'!D8+'OUT11'!D8+'NOV11'!D8+'DEZ11'!D8</f>
        <v>1088</v>
      </c>
      <c r="E8" s="16">
        <f>'JUL11'!E8+'AGO11'!E8+'SET11'!E8+'OUT11'!E8+'NOV11'!E8+'DEZ11'!E8</f>
        <v>614</v>
      </c>
      <c r="F8" s="17">
        <f t="shared" ref="F8:F14" si="0">C8+D8-E8</f>
        <v>1354</v>
      </c>
      <c r="H8" s="36"/>
    </row>
    <row r="9" spans="2:14" ht="15" x14ac:dyDescent="0.2">
      <c r="B9" s="2" t="s">
        <v>9</v>
      </c>
      <c r="C9" s="16">
        <v>898</v>
      </c>
      <c r="D9" s="16">
        <f>'JUL11'!D9+'AGO11'!D9+'SET11'!D9+'OUT11'!D9+'NOV11'!D9+'DEZ11'!D9</f>
        <v>624</v>
      </c>
      <c r="E9" s="16">
        <f>'JUL11'!E9+'AGO11'!E9+'SET11'!E9+'OUT11'!E9+'NOV11'!E9+'DEZ11'!E9</f>
        <v>337</v>
      </c>
      <c r="F9" s="17">
        <f t="shared" si="0"/>
        <v>1185</v>
      </c>
    </row>
    <row r="10" spans="2:14" ht="15" x14ac:dyDescent="0.2">
      <c r="B10" s="2" t="s">
        <v>10</v>
      </c>
      <c r="C10" s="16">
        <v>1143</v>
      </c>
      <c r="D10" s="16">
        <f>'JUL11'!D10+'AGO11'!D10+'SET11'!D10+'OUT11'!D10+'NOV11'!D10+'DEZ11'!D10</f>
        <v>794</v>
      </c>
      <c r="E10" s="16">
        <f>'JUL11'!E10+'AGO11'!E10+'SET11'!E10+'OUT11'!E10+'NOV11'!E10+'DEZ11'!E10</f>
        <v>296</v>
      </c>
      <c r="F10" s="17">
        <f t="shared" si="0"/>
        <v>1641</v>
      </c>
      <c r="H10" s="36"/>
    </row>
    <row r="11" spans="2:14" ht="15" x14ac:dyDescent="0.2">
      <c r="B11" s="2" t="s">
        <v>11</v>
      </c>
      <c r="C11" s="16">
        <v>563</v>
      </c>
      <c r="D11" s="16">
        <f>'JUL11'!D11+'AGO11'!D11+'SET11'!D11+'OUT11'!D11+'NOV11'!D11+'DEZ11'!D11</f>
        <v>714</v>
      </c>
      <c r="E11" s="16">
        <f>'JUL11'!E11+'AGO11'!E11+'SET11'!E11+'OUT11'!E11+'NOV11'!E11+'DEZ11'!E11</f>
        <v>840</v>
      </c>
      <c r="F11" s="17">
        <f t="shared" si="0"/>
        <v>437</v>
      </c>
      <c r="H11" s="36"/>
    </row>
    <row r="12" spans="2:14" ht="15" x14ac:dyDescent="0.2">
      <c r="B12" s="2" t="s">
        <v>35</v>
      </c>
      <c r="C12" s="16">
        <v>1856</v>
      </c>
      <c r="D12" s="16">
        <f>'JUL11'!D12+'AGO11'!D12+'SET11'!D12+'OUT11'!D12+'NOV11'!D12+'DEZ11'!D12</f>
        <v>1070</v>
      </c>
      <c r="E12" s="16">
        <v>286</v>
      </c>
      <c r="F12" s="17">
        <f t="shared" si="0"/>
        <v>2640</v>
      </c>
    </row>
    <row r="13" spans="2:14" ht="15" x14ac:dyDescent="0.2">
      <c r="B13" s="2" t="s">
        <v>197</v>
      </c>
      <c r="C13" s="16">
        <v>94</v>
      </c>
      <c r="D13" s="16">
        <f>'JUL11'!D13+'AGO11'!D13+'SET11'!D13+'OUT11'!D13+'NOV11'!D13+'DEZ11'!D13</f>
        <v>582</v>
      </c>
      <c r="E13" s="16">
        <f>'JUL11'!E13+'AGO11'!E13+'SET11'!E13+'OUT11'!E13+'NOV11'!E13+'DEZ11'!E13</f>
        <v>649</v>
      </c>
      <c r="F13" s="17">
        <f t="shared" si="0"/>
        <v>27</v>
      </c>
    </row>
    <row r="14" spans="2:14" ht="15" x14ac:dyDescent="0.2">
      <c r="B14" s="2" t="s">
        <v>198</v>
      </c>
      <c r="C14" s="16">
        <v>242</v>
      </c>
      <c r="D14" s="16">
        <f>'JUL11'!D14+'AGO11'!D14+'SET11'!D14+'OUT11'!D14+'NOV11'!D14+'DEZ11'!D14</f>
        <v>496</v>
      </c>
      <c r="E14" s="16">
        <f>'JUL11'!E14+'AGO11'!E14+'SET11'!E14+'OUT11'!E14+'NOV11'!E14+'DEZ11'!E14</f>
        <v>451</v>
      </c>
      <c r="F14" s="17">
        <f t="shared" si="0"/>
        <v>287</v>
      </c>
    </row>
    <row r="15" spans="2:14" ht="13.5" thickBot="1" x14ac:dyDescent="0.25">
      <c r="B15" s="22"/>
      <c r="C15" s="33"/>
      <c r="D15" s="33"/>
      <c r="E15" s="33"/>
      <c r="F15" s="34"/>
    </row>
    <row r="16" spans="2:14" ht="15.75" thickBot="1" x14ac:dyDescent="0.25">
      <c r="B16" s="25" t="s">
        <v>15</v>
      </c>
      <c r="C16" s="26">
        <f>SUM(C8:C14)</f>
        <v>5676</v>
      </c>
      <c r="D16" s="26">
        <f>SUM(D8:D14)</f>
        <v>5368</v>
      </c>
      <c r="E16" s="26">
        <f>SUM(E8:E14)</f>
        <v>3473</v>
      </c>
      <c r="F16" s="27">
        <f>SUM(F8:F14)</f>
        <v>7571</v>
      </c>
      <c r="H16" s="35"/>
    </row>
    <row r="17" spans="2:6" ht="74.45" customHeight="1" x14ac:dyDescent="0.2">
      <c r="B17" s="163" t="s">
        <v>199</v>
      </c>
      <c r="C17" s="163"/>
      <c r="D17" s="163"/>
      <c r="E17" s="163"/>
      <c r="F17" s="163"/>
    </row>
    <row r="18" spans="2:6" x14ac:dyDescent="0.2">
      <c r="B18" t="s">
        <v>16</v>
      </c>
    </row>
  </sheetData>
  <mergeCells count="4">
    <mergeCell ref="B2:F2"/>
    <mergeCell ref="B3:F3"/>
    <mergeCell ref="B4:F4"/>
    <mergeCell ref="B17:F17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8"/>
  <sheetViews>
    <sheetView workbookViewId="0">
      <selection activeCell="H11" sqref="H11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29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30</v>
      </c>
      <c r="D6" s="8" t="s">
        <v>5</v>
      </c>
      <c r="E6" s="8" t="s">
        <v>6</v>
      </c>
      <c r="F6" s="14" t="s">
        <v>31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55</v>
      </c>
      <c r="D8" s="1">
        <v>1594</v>
      </c>
      <c r="E8" s="1">
        <v>1321</v>
      </c>
      <c r="F8" s="3">
        <f>C8+D8-E8</f>
        <v>328</v>
      </c>
    </row>
    <row r="9" spans="2:6" ht="15" x14ac:dyDescent="0.2">
      <c r="B9" s="2" t="s">
        <v>9</v>
      </c>
      <c r="C9" s="1">
        <v>178</v>
      </c>
      <c r="D9" s="1">
        <v>1591</v>
      </c>
      <c r="E9" s="1">
        <v>1368</v>
      </c>
      <c r="F9" s="3">
        <f t="shared" ref="F9:F14" si="0">C9+D9-E9</f>
        <v>401</v>
      </c>
    </row>
    <row r="10" spans="2:6" ht="15" x14ac:dyDescent="0.2">
      <c r="B10" s="2" t="s">
        <v>10</v>
      </c>
      <c r="C10" s="1">
        <v>123</v>
      </c>
      <c r="D10" s="1">
        <v>372</v>
      </c>
      <c r="E10" s="1">
        <v>237</v>
      </c>
      <c r="F10" s="3">
        <f t="shared" si="0"/>
        <v>258</v>
      </c>
    </row>
    <row r="11" spans="2:6" ht="15" x14ac:dyDescent="0.2">
      <c r="B11" s="2" t="s">
        <v>11</v>
      </c>
      <c r="C11" s="1">
        <v>721</v>
      </c>
      <c r="D11" s="1">
        <v>1191</v>
      </c>
      <c r="E11" s="1">
        <v>1732</v>
      </c>
      <c r="F11" s="3">
        <f t="shared" si="0"/>
        <v>180</v>
      </c>
    </row>
    <row r="12" spans="2:6" ht="15" x14ac:dyDescent="0.2">
      <c r="B12" s="2" t="s">
        <v>12</v>
      </c>
      <c r="C12" s="1">
        <v>168</v>
      </c>
      <c r="D12" s="1">
        <v>863</v>
      </c>
      <c r="E12" s="1">
        <v>841</v>
      </c>
      <c r="F12" s="3">
        <f t="shared" si="0"/>
        <v>190</v>
      </c>
    </row>
    <row r="13" spans="2:6" ht="15" x14ac:dyDescent="0.2">
      <c r="B13" s="2" t="s">
        <v>13</v>
      </c>
      <c r="C13" s="1">
        <v>47</v>
      </c>
      <c r="D13" s="1">
        <v>1913</v>
      </c>
      <c r="E13" s="1">
        <v>1755</v>
      </c>
      <c r="F13" s="3">
        <f t="shared" si="0"/>
        <v>205</v>
      </c>
    </row>
    <row r="14" spans="2:6" ht="15" x14ac:dyDescent="0.2">
      <c r="B14" s="2" t="s">
        <v>14</v>
      </c>
      <c r="C14" s="1">
        <v>33</v>
      </c>
      <c r="D14" s="1">
        <v>1102</v>
      </c>
      <c r="E14" s="1">
        <v>852</v>
      </c>
      <c r="F14" s="3">
        <f t="shared" si="0"/>
        <v>283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1325</v>
      </c>
      <c r="D16" s="8">
        <f>SUM(D8:D14)</f>
        <v>8626</v>
      </c>
      <c r="E16" s="8">
        <f>SUM(E8:E14)</f>
        <v>8106</v>
      </c>
      <c r="F16" s="8">
        <f>SUM(F8:F14)</f>
        <v>1845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1:F18"/>
  <sheetViews>
    <sheetView zoomScaleNormal="100" workbookViewId="0">
      <selection activeCell="B17" sqref="B17:F17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201</v>
      </c>
      <c r="C4" s="161"/>
      <c r="D4" s="161"/>
      <c r="E4" s="161"/>
      <c r="F4" s="162"/>
    </row>
    <row r="5" spans="2:6" ht="9.75" customHeight="1" thickBot="1" x14ac:dyDescent="0.25"/>
    <row r="6" spans="2:6" ht="21" customHeight="1" thickBot="1" x14ac:dyDescent="0.25">
      <c r="B6" s="7" t="s">
        <v>3</v>
      </c>
      <c r="C6" s="8" t="s">
        <v>202</v>
      </c>
      <c r="D6" s="8" t="s">
        <v>5</v>
      </c>
      <c r="E6" s="8" t="s">
        <v>6</v>
      </c>
      <c r="F6" s="14" t="s">
        <v>203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112</v>
      </c>
      <c r="D8" s="1">
        <v>2571</v>
      </c>
      <c r="E8" s="1">
        <v>1329</v>
      </c>
      <c r="F8" s="17">
        <f t="shared" ref="F8:F14" si="0">C8+D8-E8</f>
        <v>1354</v>
      </c>
    </row>
    <row r="9" spans="2:6" ht="15" x14ac:dyDescent="0.2">
      <c r="B9" s="2" t="s">
        <v>9</v>
      </c>
      <c r="C9" s="1">
        <v>565</v>
      </c>
      <c r="D9" s="1">
        <v>1177</v>
      </c>
      <c r="E9" s="1">
        <v>557</v>
      </c>
      <c r="F9" s="17">
        <f t="shared" si="0"/>
        <v>1185</v>
      </c>
    </row>
    <row r="10" spans="2:6" ht="15" x14ac:dyDescent="0.2">
      <c r="B10" s="2" t="s">
        <v>10</v>
      </c>
      <c r="C10" s="1">
        <v>607</v>
      </c>
      <c r="D10" s="1">
        <v>1728</v>
      </c>
      <c r="E10" s="1">
        <v>694</v>
      </c>
      <c r="F10" s="17">
        <f t="shared" si="0"/>
        <v>1641</v>
      </c>
    </row>
    <row r="11" spans="2:6" ht="15" x14ac:dyDescent="0.2">
      <c r="B11" s="2" t="s">
        <v>11</v>
      </c>
      <c r="C11" s="1">
        <v>566</v>
      </c>
      <c r="D11" s="1">
        <v>1570</v>
      </c>
      <c r="E11" s="1">
        <v>1699</v>
      </c>
      <c r="F11" s="17">
        <f t="shared" si="0"/>
        <v>437</v>
      </c>
    </row>
    <row r="12" spans="2:6" ht="15" x14ac:dyDescent="0.2">
      <c r="B12" s="2" t="s">
        <v>35</v>
      </c>
      <c r="C12" s="1">
        <v>1011</v>
      </c>
      <c r="D12" s="1">
        <v>2182</v>
      </c>
      <c r="E12" s="1">
        <v>553</v>
      </c>
      <c r="F12" s="17">
        <f t="shared" si="0"/>
        <v>2640</v>
      </c>
    </row>
    <row r="13" spans="2:6" ht="15" x14ac:dyDescent="0.2">
      <c r="B13" s="2" t="s">
        <v>197</v>
      </c>
      <c r="C13" s="1">
        <v>49</v>
      </c>
      <c r="D13" s="1">
        <v>1064</v>
      </c>
      <c r="E13" s="1">
        <v>1086</v>
      </c>
      <c r="F13" s="17">
        <f t="shared" si="0"/>
        <v>27</v>
      </c>
    </row>
    <row r="14" spans="2:6" ht="15" x14ac:dyDescent="0.2">
      <c r="B14" s="2" t="s">
        <v>198</v>
      </c>
      <c r="C14" s="1">
        <v>181</v>
      </c>
      <c r="D14" s="1">
        <v>1091</v>
      </c>
      <c r="E14" s="1">
        <v>985</v>
      </c>
      <c r="F14" s="17">
        <f t="shared" si="0"/>
        <v>287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3091</v>
      </c>
      <c r="D16" s="8">
        <f>SUM(D8:D14)</f>
        <v>11383</v>
      </c>
      <c r="E16" s="8">
        <f>SUM(E8:E14)</f>
        <v>6903</v>
      </c>
      <c r="F16" s="9">
        <f>SUM(F8:F14)</f>
        <v>7571</v>
      </c>
    </row>
    <row r="17" spans="2:6" ht="78" customHeight="1" x14ac:dyDescent="0.2">
      <c r="B17" s="163" t="s">
        <v>199</v>
      </c>
      <c r="C17" s="164"/>
      <c r="D17" s="164"/>
      <c r="E17" s="164"/>
      <c r="F17" s="164"/>
    </row>
    <row r="18" spans="2:6" x14ac:dyDescent="0.2">
      <c r="B18" t="s">
        <v>16</v>
      </c>
    </row>
  </sheetData>
  <mergeCells count="4">
    <mergeCell ref="B2:F2"/>
    <mergeCell ref="B3:F3"/>
    <mergeCell ref="B4:F4"/>
    <mergeCell ref="B17:F17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1:F19"/>
  <sheetViews>
    <sheetView topLeftCell="A4" zoomScaleNormal="100" workbookViewId="0">
      <selection activeCell="I48" sqref="I48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204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205</v>
      </c>
      <c r="D6" s="30" t="s">
        <v>5</v>
      </c>
      <c r="E6" s="30" t="s">
        <v>6</v>
      </c>
      <c r="F6" s="31" t="s">
        <v>206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1354</v>
      </c>
      <c r="D8" s="16">
        <v>98</v>
      </c>
      <c r="E8" s="16">
        <v>2</v>
      </c>
      <c r="F8" s="17">
        <f t="shared" ref="F8:F14" si="0">C8+D8-E8</f>
        <v>1450</v>
      </c>
    </row>
    <row r="9" spans="2:6" ht="15" x14ac:dyDescent="0.2">
      <c r="B9" s="2" t="s">
        <v>9</v>
      </c>
      <c r="C9" s="16">
        <v>1185</v>
      </c>
      <c r="D9" s="16">
        <v>1</v>
      </c>
      <c r="E9" s="16">
        <v>6</v>
      </c>
      <c r="F9" s="17">
        <f t="shared" si="0"/>
        <v>1180</v>
      </c>
    </row>
    <row r="10" spans="2:6" ht="15" x14ac:dyDescent="0.2">
      <c r="B10" s="2" t="s">
        <v>10</v>
      </c>
      <c r="C10" s="16">
        <v>1641</v>
      </c>
      <c r="D10" s="16">
        <v>2</v>
      </c>
      <c r="E10" s="16">
        <v>2</v>
      </c>
      <c r="F10" s="17">
        <f t="shared" si="0"/>
        <v>1641</v>
      </c>
    </row>
    <row r="11" spans="2:6" ht="15" x14ac:dyDescent="0.2">
      <c r="B11" s="2" t="s">
        <v>11</v>
      </c>
      <c r="C11" s="16">
        <v>437</v>
      </c>
      <c r="D11" s="16">
        <v>0</v>
      </c>
      <c r="E11" s="16">
        <v>0</v>
      </c>
      <c r="F11" s="17">
        <f t="shared" si="0"/>
        <v>437</v>
      </c>
    </row>
    <row r="12" spans="2:6" ht="15" x14ac:dyDescent="0.2">
      <c r="B12" s="2" t="s">
        <v>35</v>
      </c>
      <c r="C12" s="16">
        <v>2640</v>
      </c>
      <c r="D12" s="16">
        <v>2</v>
      </c>
      <c r="E12" s="16">
        <v>15</v>
      </c>
      <c r="F12" s="17">
        <f t="shared" si="0"/>
        <v>2627</v>
      </c>
    </row>
    <row r="13" spans="2:6" ht="15" x14ac:dyDescent="0.2">
      <c r="B13" s="2" t="s">
        <v>13</v>
      </c>
      <c r="C13" s="16">
        <v>27</v>
      </c>
      <c r="D13" s="16">
        <v>111</v>
      </c>
      <c r="E13" s="16">
        <v>90</v>
      </c>
      <c r="F13" s="17">
        <f t="shared" si="0"/>
        <v>48</v>
      </c>
    </row>
    <row r="14" spans="2:6" ht="15" x14ac:dyDescent="0.2">
      <c r="B14" s="2" t="s">
        <v>14</v>
      </c>
      <c r="C14" s="16">
        <v>287</v>
      </c>
      <c r="D14" s="16">
        <v>193</v>
      </c>
      <c r="E14" s="16">
        <v>0</v>
      </c>
      <c r="F14" s="17">
        <f t="shared" si="0"/>
        <v>480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7571</v>
      </c>
      <c r="D16" s="26">
        <f>SUM(D8:D14)</f>
        <v>407</v>
      </c>
      <c r="E16" s="26">
        <f>SUM(E8:E14)</f>
        <v>115</v>
      </c>
      <c r="F16" s="27">
        <f>SUM(F8:F14)</f>
        <v>7863</v>
      </c>
    </row>
    <row r="17" spans="2:6" ht="15" x14ac:dyDescent="0.2">
      <c r="B17" s="37"/>
      <c r="C17" s="35"/>
      <c r="D17" s="35"/>
      <c r="E17" s="35"/>
      <c r="F17" s="35"/>
    </row>
    <row r="19" spans="2:6" x14ac:dyDescent="0.2">
      <c r="B19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1:J19"/>
  <sheetViews>
    <sheetView topLeftCell="A4" zoomScaleNormal="100" workbookViewId="0">
      <selection activeCell="J17" sqref="J17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207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208</v>
      </c>
      <c r="D6" s="30" t="s">
        <v>5</v>
      </c>
      <c r="E6" s="30" t="s">
        <v>6</v>
      </c>
      <c r="F6" s="31" t="s">
        <v>209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2" t="s">
        <v>8</v>
      </c>
      <c r="C8" s="16">
        <v>1027</v>
      </c>
      <c r="D8" s="16">
        <v>25</v>
      </c>
      <c r="E8" s="16">
        <v>89</v>
      </c>
      <c r="F8" s="17">
        <f t="shared" ref="F8:F14" si="0">C8+D8-E8</f>
        <v>963</v>
      </c>
    </row>
    <row r="9" spans="2:6" ht="15" x14ac:dyDescent="0.2">
      <c r="B9" s="2" t="s">
        <v>9</v>
      </c>
      <c r="C9" s="16">
        <v>1180</v>
      </c>
      <c r="D9" s="16">
        <v>14</v>
      </c>
      <c r="E9" s="16">
        <v>60</v>
      </c>
      <c r="F9" s="17">
        <f t="shared" si="0"/>
        <v>1134</v>
      </c>
    </row>
    <row r="10" spans="2:6" ht="15" x14ac:dyDescent="0.2">
      <c r="B10" s="2" t="s">
        <v>10</v>
      </c>
      <c r="C10" s="16">
        <v>1641</v>
      </c>
      <c r="D10" s="16">
        <v>1</v>
      </c>
      <c r="E10" s="16">
        <v>0</v>
      </c>
      <c r="F10" s="17">
        <f t="shared" si="0"/>
        <v>1642</v>
      </c>
    </row>
    <row r="11" spans="2:6" ht="15" x14ac:dyDescent="0.2">
      <c r="B11" s="2" t="s">
        <v>11</v>
      </c>
      <c r="C11" s="16">
        <v>437</v>
      </c>
      <c r="D11" s="16">
        <v>165</v>
      </c>
      <c r="E11" s="16">
        <v>51</v>
      </c>
      <c r="F11" s="17">
        <f t="shared" si="0"/>
        <v>551</v>
      </c>
    </row>
    <row r="12" spans="2:6" ht="15" x14ac:dyDescent="0.2">
      <c r="B12" s="2" t="s">
        <v>35</v>
      </c>
      <c r="C12" s="16">
        <v>2627</v>
      </c>
      <c r="D12" s="16">
        <v>11</v>
      </c>
      <c r="E12" s="16">
        <v>33</v>
      </c>
      <c r="F12" s="17">
        <f t="shared" si="0"/>
        <v>2605</v>
      </c>
    </row>
    <row r="13" spans="2:6" ht="15" x14ac:dyDescent="0.2">
      <c r="B13" s="2" t="s">
        <v>13</v>
      </c>
      <c r="C13" s="16">
        <v>48</v>
      </c>
      <c r="D13" s="16">
        <v>93</v>
      </c>
      <c r="E13" s="16">
        <v>90</v>
      </c>
      <c r="F13" s="17">
        <f t="shared" si="0"/>
        <v>51</v>
      </c>
    </row>
    <row r="14" spans="2:6" ht="15" x14ac:dyDescent="0.2">
      <c r="B14" s="2" t="s">
        <v>14</v>
      </c>
      <c r="C14" s="16">
        <v>480</v>
      </c>
      <c r="D14" s="16">
        <v>2</v>
      </c>
      <c r="E14" s="16">
        <v>115</v>
      </c>
      <c r="F14" s="17">
        <f t="shared" si="0"/>
        <v>367</v>
      </c>
    </row>
    <row r="15" spans="2:6" ht="13.5" thickBot="1" x14ac:dyDescent="0.25">
      <c r="B15" s="22"/>
      <c r="C15" s="33"/>
      <c r="D15" s="33"/>
      <c r="E15" s="33"/>
      <c r="F15" s="34"/>
    </row>
    <row r="16" spans="2:6" ht="15.75" thickBot="1" x14ac:dyDescent="0.25">
      <c r="B16" s="25" t="s">
        <v>15</v>
      </c>
      <c r="C16" s="26">
        <f>SUM(C8:C14)</f>
        <v>7440</v>
      </c>
      <c r="D16" s="26">
        <f>SUM(D8:D14)</f>
        <v>311</v>
      </c>
      <c r="E16" s="26">
        <f>SUM(E8:E14)</f>
        <v>438</v>
      </c>
      <c r="F16" s="27">
        <f>SUM(F8:F14)</f>
        <v>7313</v>
      </c>
    </row>
    <row r="17" spans="2:10" ht="37.15" customHeight="1" x14ac:dyDescent="0.2">
      <c r="B17" s="165" t="s">
        <v>210</v>
      </c>
      <c r="C17" s="165"/>
      <c r="D17" s="165"/>
      <c r="E17" s="165"/>
      <c r="F17" s="165"/>
      <c r="J17">
        <v>42</v>
      </c>
    </row>
    <row r="19" spans="2:10" x14ac:dyDescent="0.2">
      <c r="B19" t="s">
        <v>16</v>
      </c>
    </row>
  </sheetData>
  <mergeCells count="4">
    <mergeCell ref="B2:F2"/>
    <mergeCell ref="B3:F3"/>
    <mergeCell ref="B4:F4"/>
    <mergeCell ref="B17:F17"/>
  </mergeCells>
  <pageMargins left="0.78740157499999996" right="0.78740157499999996" top="0.984251969" bottom="0.984251969" header="0.49212598499999999" footer="0.49212598499999999"/>
  <pageSetup scale="99" orientation="portrait" horizont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1:F45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211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212</v>
      </c>
      <c r="D6" s="30" t="s">
        <v>5</v>
      </c>
      <c r="E6" s="30" t="s">
        <v>6</v>
      </c>
      <c r="F6" s="31" t="s">
        <v>213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38" t="s">
        <v>214</v>
      </c>
      <c r="C8" s="16">
        <v>959</v>
      </c>
      <c r="D8" s="16">
        <v>40</v>
      </c>
      <c r="E8" s="16">
        <v>178</v>
      </c>
      <c r="F8" s="17">
        <f t="shared" ref="F8:F15" si="0">C8+D8-E8</f>
        <v>821</v>
      </c>
    </row>
    <row r="9" spans="2:6" ht="15" x14ac:dyDescent="0.2">
      <c r="B9" s="38" t="s">
        <v>9</v>
      </c>
      <c r="C9" s="16">
        <v>1134</v>
      </c>
      <c r="D9" s="16">
        <v>308</v>
      </c>
      <c r="E9" s="16">
        <v>81</v>
      </c>
      <c r="F9" s="17">
        <f t="shared" si="0"/>
        <v>1361</v>
      </c>
    </row>
    <row r="10" spans="2:6" ht="15" x14ac:dyDescent="0.2">
      <c r="B10" s="38" t="s">
        <v>10</v>
      </c>
      <c r="C10" s="16">
        <v>1642</v>
      </c>
      <c r="D10" s="16">
        <v>2</v>
      </c>
      <c r="E10" s="16">
        <v>54</v>
      </c>
      <c r="F10" s="17">
        <f t="shared" si="0"/>
        <v>1590</v>
      </c>
    </row>
    <row r="11" spans="2:6" ht="15" x14ac:dyDescent="0.2">
      <c r="B11" s="38" t="s">
        <v>11</v>
      </c>
      <c r="C11" s="16">
        <v>551</v>
      </c>
      <c r="D11" s="16">
        <v>240</v>
      </c>
      <c r="E11" s="16">
        <v>204</v>
      </c>
      <c r="F11" s="17">
        <f t="shared" si="0"/>
        <v>587</v>
      </c>
    </row>
    <row r="12" spans="2:6" ht="15" x14ac:dyDescent="0.2">
      <c r="B12" s="38" t="s">
        <v>35</v>
      </c>
      <c r="C12" s="16">
        <v>2605</v>
      </c>
      <c r="D12" s="16">
        <v>168</v>
      </c>
      <c r="E12" s="16">
        <v>28</v>
      </c>
      <c r="F12" s="17">
        <f t="shared" si="0"/>
        <v>2745</v>
      </c>
    </row>
    <row r="13" spans="2:6" ht="15" x14ac:dyDescent="0.2">
      <c r="B13" s="38" t="s">
        <v>13</v>
      </c>
      <c r="C13" s="16">
        <v>51</v>
      </c>
      <c r="D13" s="16">
        <v>67</v>
      </c>
      <c r="E13" s="16">
        <v>83</v>
      </c>
      <c r="F13" s="17">
        <f t="shared" si="0"/>
        <v>35</v>
      </c>
    </row>
    <row r="14" spans="2:6" ht="15" x14ac:dyDescent="0.2">
      <c r="B14" s="38" t="s">
        <v>14</v>
      </c>
      <c r="C14" s="16">
        <v>367</v>
      </c>
      <c r="D14" s="16">
        <v>119</v>
      </c>
      <c r="E14" s="16">
        <v>39</v>
      </c>
      <c r="F14" s="17">
        <f t="shared" si="0"/>
        <v>447</v>
      </c>
    </row>
    <row r="15" spans="2:6" ht="15" x14ac:dyDescent="0.2">
      <c r="B15" s="38" t="s">
        <v>215</v>
      </c>
      <c r="C15" s="16">
        <v>143</v>
      </c>
      <c r="D15" s="16">
        <v>154</v>
      </c>
      <c r="E15" s="16">
        <v>68</v>
      </c>
      <c r="F15" s="17">
        <f t="shared" si="0"/>
        <v>229</v>
      </c>
    </row>
    <row r="16" spans="2:6" ht="13.5" thickBot="1" x14ac:dyDescent="0.25">
      <c r="B16" s="22"/>
      <c r="C16" s="33"/>
      <c r="D16" s="33"/>
      <c r="E16" s="33"/>
      <c r="F16" s="34"/>
    </row>
    <row r="17" spans="2:6" ht="15.75" thickBot="1" x14ac:dyDescent="0.25">
      <c r="B17" s="25" t="s">
        <v>15</v>
      </c>
      <c r="C17" s="26">
        <f>SUM(C8:C15)</f>
        <v>7452</v>
      </c>
      <c r="D17" s="26">
        <f>SUM(D8:D15)</f>
        <v>1098</v>
      </c>
      <c r="E17" s="26">
        <f>SUM(E8:E15)</f>
        <v>735</v>
      </c>
      <c r="F17" s="26">
        <f>SUM(F8:F15)</f>
        <v>7815</v>
      </c>
    </row>
    <row r="18" spans="2:6" ht="78" customHeight="1" x14ac:dyDescent="0.2">
      <c r="B18" s="166" t="s">
        <v>216</v>
      </c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1:F45"/>
  <sheetViews>
    <sheetView zoomScaleNormal="100" workbookViewId="0">
      <selection activeCell="I19" sqref="I19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217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218</v>
      </c>
      <c r="D6" s="30" t="s">
        <v>5</v>
      </c>
      <c r="E6" s="30" t="s">
        <v>6</v>
      </c>
      <c r="F6" s="31" t="s">
        <v>219</v>
      </c>
    </row>
    <row r="7" spans="2:6" ht="15" x14ac:dyDescent="0.2">
      <c r="B7" s="2"/>
      <c r="C7" s="28"/>
      <c r="D7" s="28"/>
      <c r="E7" s="28"/>
      <c r="F7" s="32"/>
    </row>
    <row r="8" spans="2:6" ht="15" x14ac:dyDescent="0.2">
      <c r="B8" s="38" t="s">
        <v>214</v>
      </c>
      <c r="C8" s="16">
        <v>819</v>
      </c>
      <c r="D8" s="16">
        <v>89</v>
      </c>
      <c r="E8" s="16">
        <v>99</v>
      </c>
      <c r="F8" s="17">
        <f t="shared" ref="F8:F15" si="0">C8+D8-E8</f>
        <v>809</v>
      </c>
    </row>
    <row r="9" spans="2:6" ht="15" x14ac:dyDescent="0.2">
      <c r="B9" s="38" t="s">
        <v>9</v>
      </c>
      <c r="C9" s="16">
        <v>1361</v>
      </c>
      <c r="D9" s="16">
        <v>50</v>
      </c>
      <c r="E9" s="16">
        <v>64</v>
      </c>
      <c r="F9" s="17">
        <f t="shared" si="0"/>
        <v>1347</v>
      </c>
    </row>
    <row r="10" spans="2:6" ht="15" x14ac:dyDescent="0.2">
      <c r="B10" s="38" t="s">
        <v>10</v>
      </c>
      <c r="C10" s="16">
        <v>1590</v>
      </c>
      <c r="D10" s="16">
        <v>318</v>
      </c>
      <c r="E10" s="16">
        <v>102</v>
      </c>
      <c r="F10" s="17">
        <f t="shared" si="0"/>
        <v>1806</v>
      </c>
    </row>
    <row r="11" spans="2:6" ht="15" x14ac:dyDescent="0.2">
      <c r="B11" s="38" t="s">
        <v>11</v>
      </c>
      <c r="C11" s="16">
        <v>587</v>
      </c>
      <c r="D11" s="16">
        <v>183</v>
      </c>
      <c r="E11" s="16">
        <v>132</v>
      </c>
      <c r="F11" s="17">
        <f t="shared" si="0"/>
        <v>638</v>
      </c>
    </row>
    <row r="12" spans="2:6" ht="15" x14ac:dyDescent="0.2">
      <c r="B12" s="38" t="s">
        <v>35</v>
      </c>
      <c r="C12" s="16">
        <v>2745</v>
      </c>
      <c r="D12" s="16">
        <v>16</v>
      </c>
      <c r="E12" s="16">
        <v>42</v>
      </c>
      <c r="F12" s="17">
        <f t="shared" si="0"/>
        <v>2719</v>
      </c>
    </row>
    <row r="13" spans="2:6" ht="15" x14ac:dyDescent="0.2">
      <c r="B13" s="38" t="s">
        <v>13</v>
      </c>
      <c r="C13" s="16">
        <v>35</v>
      </c>
      <c r="D13" s="16">
        <v>61</v>
      </c>
      <c r="E13" s="16">
        <v>48</v>
      </c>
      <c r="F13" s="17">
        <f t="shared" si="0"/>
        <v>48</v>
      </c>
    </row>
    <row r="14" spans="2:6" ht="15" x14ac:dyDescent="0.2">
      <c r="B14" s="38" t="s">
        <v>14</v>
      </c>
      <c r="C14" s="16">
        <v>447</v>
      </c>
      <c r="D14" s="16">
        <v>119</v>
      </c>
      <c r="E14" s="16">
        <v>91</v>
      </c>
      <c r="F14" s="17">
        <f t="shared" si="0"/>
        <v>475</v>
      </c>
    </row>
    <row r="15" spans="2:6" ht="15" x14ac:dyDescent="0.2">
      <c r="B15" s="38" t="s">
        <v>220</v>
      </c>
      <c r="C15" s="16">
        <v>235</v>
      </c>
      <c r="D15" s="16">
        <v>292</v>
      </c>
      <c r="E15" s="16">
        <v>177</v>
      </c>
      <c r="F15" s="17">
        <f t="shared" si="0"/>
        <v>350</v>
      </c>
    </row>
    <row r="16" spans="2:6" ht="13.5" thickBot="1" x14ac:dyDescent="0.25">
      <c r="B16" s="22"/>
      <c r="C16" s="33"/>
      <c r="D16" s="33"/>
      <c r="E16" s="33"/>
      <c r="F16" s="34"/>
    </row>
    <row r="17" spans="2:6" ht="15.75" thickBot="1" x14ac:dyDescent="0.25">
      <c r="B17" s="25" t="s">
        <v>15</v>
      </c>
      <c r="C17" s="26">
        <f>SUM(C8:C15)</f>
        <v>7819</v>
      </c>
      <c r="D17" s="26">
        <f>SUM(D8:D15)</f>
        <v>1128</v>
      </c>
      <c r="E17" s="26">
        <f>SUM(E8:E15)</f>
        <v>755</v>
      </c>
      <c r="F17" s="26">
        <f>SUM(F8:F15)</f>
        <v>8192</v>
      </c>
    </row>
    <row r="18" spans="2:6" ht="58.9" customHeight="1" x14ac:dyDescent="0.2">
      <c r="B18" s="167" t="s">
        <v>221</v>
      </c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1:F45"/>
  <sheetViews>
    <sheetView topLeftCell="AL1" zoomScaleNormal="100" workbookViewId="0">
      <selection activeCell="AS27" sqref="AS27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222</v>
      </c>
      <c r="C4" s="161"/>
      <c r="D4" s="161"/>
      <c r="E4" s="161"/>
      <c r="F4" s="162"/>
    </row>
    <row r="5" spans="2:6" ht="8.25" customHeight="1" thickBot="1" x14ac:dyDescent="0.25"/>
    <row r="6" spans="2:6" ht="21" customHeight="1" x14ac:dyDescent="0.2">
      <c r="B6" s="29" t="s">
        <v>3</v>
      </c>
      <c r="C6" s="30" t="s">
        <v>223</v>
      </c>
      <c r="D6" s="30" t="s">
        <v>5</v>
      </c>
      <c r="E6" s="30" t="s">
        <v>6</v>
      </c>
      <c r="F6" s="31" t="s">
        <v>224</v>
      </c>
    </row>
    <row r="7" spans="2:6" ht="15" x14ac:dyDescent="0.2">
      <c r="B7" s="2"/>
      <c r="C7" s="28"/>
      <c r="D7" s="28"/>
      <c r="E7" s="28"/>
      <c r="F7" s="32"/>
    </row>
    <row r="8" spans="2:6" ht="15.75" x14ac:dyDescent="0.25">
      <c r="B8" s="38" t="s">
        <v>225</v>
      </c>
      <c r="C8" s="16">
        <v>811</v>
      </c>
      <c r="D8" s="16">
        <v>275</v>
      </c>
      <c r="E8" s="16">
        <v>142</v>
      </c>
      <c r="F8" s="17">
        <f t="shared" ref="F8:F15" si="0">C8+D8-E8</f>
        <v>944</v>
      </c>
    </row>
    <row r="9" spans="2:6" ht="15" x14ac:dyDescent="0.2">
      <c r="B9" s="38" t="s">
        <v>9</v>
      </c>
      <c r="C9" s="16">
        <v>1347</v>
      </c>
      <c r="D9" s="16">
        <v>36</v>
      </c>
      <c r="E9" s="16">
        <v>71</v>
      </c>
      <c r="F9" s="17">
        <f t="shared" si="0"/>
        <v>1312</v>
      </c>
    </row>
    <row r="10" spans="2:6" ht="15" x14ac:dyDescent="0.2">
      <c r="B10" s="38" t="s">
        <v>10</v>
      </c>
      <c r="C10" s="16">
        <v>1806</v>
      </c>
      <c r="D10" s="16">
        <v>316</v>
      </c>
      <c r="E10" s="16">
        <v>146</v>
      </c>
      <c r="F10" s="17">
        <f t="shared" si="0"/>
        <v>1976</v>
      </c>
    </row>
    <row r="11" spans="2:6" ht="15" x14ac:dyDescent="0.2">
      <c r="B11" s="38" t="s">
        <v>11</v>
      </c>
      <c r="C11" s="16">
        <v>638</v>
      </c>
      <c r="D11" s="16">
        <v>253</v>
      </c>
      <c r="E11" s="16">
        <v>171</v>
      </c>
      <c r="F11" s="17">
        <f t="shared" si="0"/>
        <v>720</v>
      </c>
    </row>
    <row r="12" spans="2:6" ht="15" x14ac:dyDescent="0.2">
      <c r="B12" s="38" t="s">
        <v>35</v>
      </c>
      <c r="C12" s="16">
        <v>2782</v>
      </c>
      <c r="D12" s="16">
        <v>318</v>
      </c>
      <c r="E12" s="16">
        <v>180</v>
      </c>
      <c r="F12" s="17">
        <f t="shared" si="0"/>
        <v>2920</v>
      </c>
    </row>
    <row r="13" spans="2:6" ht="15" x14ac:dyDescent="0.2">
      <c r="B13" s="38" t="s">
        <v>13</v>
      </c>
      <c r="C13" s="16">
        <v>48</v>
      </c>
      <c r="D13" s="16">
        <v>112</v>
      </c>
      <c r="E13" s="16">
        <v>123</v>
      </c>
      <c r="F13" s="17">
        <f t="shared" si="0"/>
        <v>37</v>
      </c>
    </row>
    <row r="14" spans="2:6" ht="15" x14ac:dyDescent="0.2">
      <c r="B14" s="38" t="s">
        <v>14</v>
      </c>
      <c r="C14" s="16">
        <v>475</v>
      </c>
      <c r="D14" s="16">
        <v>61</v>
      </c>
      <c r="E14" s="16">
        <v>157</v>
      </c>
      <c r="F14" s="17">
        <f t="shared" si="0"/>
        <v>379</v>
      </c>
    </row>
    <row r="15" spans="2:6" ht="15.75" x14ac:dyDescent="0.25">
      <c r="B15" s="38" t="s">
        <v>226</v>
      </c>
      <c r="C15" s="16">
        <v>839</v>
      </c>
      <c r="D15" s="16">
        <v>275</v>
      </c>
      <c r="E15" s="16">
        <v>222</v>
      </c>
      <c r="F15" s="17">
        <f t="shared" si="0"/>
        <v>892</v>
      </c>
    </row>
    <row r="16" spans="2:6" ht="13.5" thickBot="1" x14ac:dyDescent="0.25">
      <c r="B16" s="22"/>
      <c r="C16" s="33"/>
      <c r="D16" s="33"/>
      <c r="E16" s="33"/>
      <c r="F16" s="34"/>
    </row>
    <row r="17" spans="2:6" ht="15.75" thickBot="1" x14ac:dyDescent="0.25">
      <c r="B17" s="25" t="s">
        <v>15</v>
      </c>
      <c r="C17" s="26">
        <f>SUM(C8:C15)</f>
        <v>8746</v>
      </c>
      <c r="D17" s="26">
        <f>SUM(D8:D15)</f>
        <v>1646</v>
      </c>
      <c r="E17" s="26">
        <f>SUM(E8:E15)</f>
        <v>1212</v>
      </c>
      <c r="F17" s="27">
        <f>SUM(F8:F15)</f>
        <v>9180</v>
      </c>
    </row>
    <row r="18" spans="2:6" ht="58.9" customHeight="1" x14ac:dyDescent="0.2">
      <c r="B18" s="167" t="s">
        <v>227</v>
      </c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B1:J45"/>
  <sheetViews>
    <sheetView zoomScaleNormal="100" workbookViewId="0">
      <selection activeCell="F10" sqref="F10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228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229</v>
      </c>
      <c r="D6" s="30" t="s">
        <v>5</v>
      </c>
      <c r="E6" s="30" t="s">
        <v>6</v>
      </c>
      <c r="F6" s="31" t="s">
        <v>230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231</v>
      </c>
      <c r="C8" s="16">
        <v>944</v>
      </c>
      <c r="D8" s="16">
        <v>409</v>
      </c>
      <c r="E8" s="16">
        <v>147</v>
      </c>
      <c r="F8" s="17">
        <f t="shared" ref="F8:F15" si="0">C8+D8-E8</f>
        <v>1206</v>
      </c>
      <c r="H8" s="39"/>
      <c r="I8" s="39"/>
      <c r="J8" s="39"/>
    </row>
    <row r="9" spans="2:10" ht="15" x14ac:dyDescent="0.2">
      <c r="B9" s="38" t="s">
        <v>9</v>
      </c>
      <c r="C9" s="16">
        <v>1312</v>
      </c>
      <c r="D9" s="16">
        <v>77</v>
      </c>
      <c r="E9" s="16">
        <v>52</v>
      </c>
      <c r="F9" s="17">
        <f t="shared" si="0"/>
        <v>1337</v>
      </c>
      <c r="H9" s="39"/>
      <c r="I9" s="39"/>
      <c r="J9" s="39"/>
    </row>
    <row r="10" spans="2:10" ht="15" x14ac:dyDescent="0.2">
      <c r="B10" s="38" t="s">
        <v>10</v>
      </c>
      <c r="C10" s="16">
        <v>1976</v>
      </c>
      <c r="D10" s="16">
        <v>2</v>
      </c>
      <c r="E10" s="16">
        <v>201</v>
      </c>
      <c r="F10" s="17">
        <f t="shared" si="0"/>
        <v>1777</v>
      </c>
      <c r="H10" s="39"/>
      <c r="I10" s="39"/>
      <c r="J10" s="39"/>
    </row>
    <row r="11" spans="2:10" ht="15" x14ac:dyDescent="0.2">
      <c r="B11" s="38" t="s">
        <v>11</v>
      </c>
      <c r="C11" s="16">
        <v>720</v>
      </c>
      <c r="D11" s="16">
        <v>142</v>
      </c>
      <c r="E11" s="16">
        <v>175</v>
      </c>
      <c r="F11" s="17">
        <f t="shared" si="0"/>
        <v>687</v>
      </c>
      <c r="H11" s="39"/>
      <c r="I11" s="39"/>
      <c r="J11" s="39"/>
    </row>
    <row r="12" spans="2:10" ht="15" x14ac:dyDescent="0.2">
      <c r="B12" s="38" t="s">
        <v>35</v>
      </c>
      <c r="C12" s="16">
        <v>2920</v>
      </c>
      <c r="D12" s="16">
        <v>75</v>
      </c>
      <c r="E12" s="16">
        <v>104</v>
      </c>
      <c r="F12" s="17">
        <f t="shared" si="0"/>
        <v>2891</v>
      </c>
      <c r="H12" s="39"/>
      <c r="I12" s="39"/>
      <c r="J12" s="39"/>
    </row>
    <row r="13" spans="2:10" ht="15" x14ac:dyDescent="0.2">
      <c r="B13" s="38" t="s">
        <v>13</v>
      </c>
      <c r="C13" s="16">
        <v>37</v>
      </c>
      <c r="D13" s="16">
        <v>101</v>
      </c>
      <c r="E13" s="16">
        <v>71</v>
      </c>
      <c r="F13" s="17">
        <f t="shared" si="0"/>
        <v>67</v>
      </c>
      <c r="H13" s="39"/>
      <c r="I13" s="39"/>
      <c r="J13" s="39"/>
    </row>
    <row r="14" spans="2:10" ht="15" x14ac:dyDescent="0.2">
      <c r="B14" s="38" t="s">
        <v>14</v>
      </c>
      <c r="C14" s="16">
        <v>379</v>
      </c>
      <c r="D14" s="16">
        <v>146</v>
      </c>
      <c r="E14" s="16">
        <v>112</v>
      </c>
      <c r="F14" s="17">
        <f t="shared" si="0"/>
        <v>413</v>
      </c>
      <c r="H14" s="39"/>
      <c r="I14" s="39"/>
      <c r="J14" s="39"/>
    </row>
    <row r="15" spans="2:10" ht="15" x14ac:dyDescent="0.2">
      <c r="B15" s="38" t="s">
        <v>220</v>
      </c>
      <c r="C15" s="16">
        <v>892</v>
      </c>
      <c r="D15" s="16">
        <v>497</v>
      </c>
      <c r="E15" s="16">
        <v>359</v>
      </c>
      <c r="F15" s="17">
        <f t="shared" si="0"/>
        <v>1030</v>
      </c>
      <c r="H15" s="39"/>
      <c r="I15" s="39"/>
      <c r="J15" s="39"/>
    </row>
    <row r="16" spans="2:10" ht="13.5" thickBot="1" x14ac:dyDescent="0.25">
      <c r="B16" s="22"/>
      <c r="C16" s="33"/>
      <c r="D16" s="33"/>
      <c r="E16" s="33"/>
      <c r="F16" s="34"/>
    </row>
    <row r="17" spans="2:6" ht="15.75" thickBot="1" x14ac:dyDescent="0.25">
      <c r="B17" s="25" t="s">
        <v>15</v>
      </c>
      <c r="C17" s="26">
        <f>SUM(C8:C15)</f>
        <v>9180</v>
      </c>
      <c r="D17" s="26">
        <f>SUM(D8:D15)</f>
        <v>1449</v>
      </c>
      <c r="E17" s="26">
        <f>SUM(E8:E15)</f>
        <v>1221</v>
      </c>
      <c r="F17" s="27">
        <f>SUM(F8:F15)</f>
        <v>9408</v>
      </c>
    </row>
    <row r="18" spans="2:6" ht="22.9" customHeight="1" x14ac:dyDescent="0.2">
      <c r="B18" s="167"/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B1:J45"/>
  <sheetViews>
    <sheetView zoomScaleNormal="100" workbookViewId="0">
      <selection activeCell="J20" sqref="J20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232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205</v>
      </c>
      <c r="D6" s="30" t="s">
        <v>5</v>
      </c>
      <c r="E6" s="30" t="s">
        <v>6</v>
      </c>
      <c r="F6" s="31" t="s">
        <v>230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231</v>
      </c>
      <c r="C8" s="16">
        <v>927</v>
      </c>
      <c r="D8" s="16">
        <v>936</v>
      </c>
      <c r="E8" s="16">
        <v>657</v>
      </c>
      <c r="F8" s="17">
        <f t="shared" ref="F8:F15" si="0">C8+D8-E8</f>
        <v>1206</v>
      </c>
      <c r="H8" s="39"/>
      <c r="I8" s="39"/>
      <c r="J8" s="39"/>
    </row>
    <row r="9" spans="2:10" ht="15" x14ac:dyDescent="0.2">
      <c r="B9" s="38" t="s">
        <v>9</v>
      </c>
      <c r="C9" s="16">
        <v>1185</v>
      </c>
      <c r="D9" s="16">
        <v>486</v>
      </c>
      <c r="E9" s="16">
        <v>334</v>
      </c>
      <c r="F9" s="17">
        <f t="shared" si="0"/>
        <v>1337</v>
      </c>
      <c r="H9" s="39"/>
      <c r="I9" s="39"/>
      <c r="J9" s="39"/>
    </row>
    <row r="10" spans="2:10" ht="15" x14ac:dyDescent="0.2">
      <c r="B10" s="38" t="s">
        <v>10</v>
      </c>
      <c r="C10" s="16">
        <v>1641</v>
      </c>
      <c r="D10" s="16">
        <v>641</v>
      </c>
      <c r="E10" s="16">
        <v>505</v>
      </c>
      <c r="F10" s="17">
        <f t="shared" si="0"/>
        <v>1777</v>
      </c>
      <c r="H10" s="39"/>
      <c r="I10" s="39"/>
      <c r="J10" s="39"/>
    </row>
    <row r="11" spans="2:10" ht="15" x14ac:dyDescent="0.2">
      <c r="B11" s="38" t="s">
        <v>11</v>
      </c>
      <c r="C11" s="16">
        <v>437</v>
      </c>
      <c r="D11" s="16">
        <v>983</v>
      </c>
      <c r="E11" s="16">
        <v>733</v>
      </c>
      <c r="F11" s="17">
        <f t="shared" si="0"/>
        <v>687</v>
      </c>
      <c r="H11" s="39"/>
      <c r="I11" s="39"/>
      <c r="J11" s="39"/>
    </row>
    <row r="12" spans="2:10" ht="15" x14ac:dyDescent="0.2">
      <c r="B12" s="38" t="s">
        <v>35</v>
      </c>
      <c r="C12" s="16">
        <v>2640</v>
      </c>
      <c r="D12" s="16">
        <v>653</v>
      </c>
      <c r="E12" s="16">
        <v>402</v>
      </c>
      <c r="F12" s="17">
        <f t="shared" si="0"/>
        <v>2891</v>
      </c>
      <c r="H12" s="39"/>
      <c r="I12" s="39"/>
      <c r="J12" s="39"/>
    </row>
    <row r="13" spans="2:10" ht="15" x14ac:dyDescent="0.2">
      <c r="B13" s="38" t="s">
        <v>233</v>
      </c>
      <c r="C13" s="16">
        <v>27</v>
      </c>
      <c r="D13" s="16">
        <v>545</v>
      </c>
      <c r="E13" s="16">
        <v>505</v>
      </c>
      <c r="F13" s="17">
        <f t="shared" si="0"/>
        <v>67</v>
      </c>
      <c r="H13" s="39"/>
      <c r="I13" s="39"/>
      <c r="J13" s="39"/>
    </row>
    <row r="14" spans="2:10" ht="15" x14ac:dyDescent="0.2">
      <c r="B14" s="38" t="s">
        <v>234</v>
      </c>
      <c r="C14" s="16">
        <v>287</v>
      </c>
      <c r="D14" s="16">
        <v>640</v>
      </c>
      <c r="E14" s="16">
        <v>514</v>
      </c>
      <c r="F14" s="17">
        <f t="shared" si="0"/>
        <v>413</v>
      </c>
      <c r="H14" s="39"/>
      <c r="I14" s="39"/>
      <c r="J14" s="39"/>
    </row>
    <row r="15" spans="2:10" ht="15.75" x14ac:dyDescent="0.25">
      <c r="B15" s="38" t="s">
        <v>235</v>
      </c>
      <c r="C15" s="16">
        <v>638</v>
      </c>
      <c r="D15" s="16">
        <v>1218</v>
      </c>
      <c r="E15" s="16">
        <v>826</v>
      </c>
      <c r="F15" s="17">
        <f t="shared" si="0"/>
        <v>1030</v>
      </c>
      <c r="H15" s="39"/>
      <c r="I15" s="39"/>
      <c r="J15" s="39"/>
    </row>
    <row r="16" spans="2:10" ht="13.5" thickBot="1" x14ac:dyDescent="0.25">
      <c r="B16" s="22"/>
      <c r="C16" s="33"/>
      <c r="D16" s="33"/>
      <c r="E16" s="33"/>
      <c r="F16" s="34"/>
    </row>
    <row r="17" spans="2:6" ht="15.75" thickBot="1" x14ac:dyDescent="0.25">
      <c r="B17" s="25" t="s">
        <v>15</v>
      </c>
      <c r="C17" s="26">
        <f>SUM(C8:C15)</f>
        <v>7782</v>
      </c>
      <c r="D17" s="26">
        <f>SUM(D8:D15)</f>
        <v>6102</v>
      </c>
      <c r="E17" s="26">
        <f>SUM(E8:E15)</f>
        <v>4476</v>
      </c>
      <c r="F17" s="27">
        <f>SUM(F8:F15)</f>
        <v>9408</v>
      </c>
    </row>
    <row r="18" spans="2:6" ht="39" customHeight="1" x14ac:dyDescent="0.2">
      <c r="B18" s="163" t="s">
        <v>236</v>
      </c>
      <c r="C18" s="168"/>
      <c r="D18" s="168"/>
      <c r="E18" s="168"/>
      <c r="F18" s="168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1:J45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237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238</v>
      </c>
      <c r="D6" s="30" t="s">
        <v>5</v>
      </c>
      <c r="E6" s="30" t="s">
        <v>6</v>
      </c>
      <c r="F6" s="31" t="s">
        <v>239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240</v>
      </c>
      <c r="C8" s="16">
        <v>1204</v>
      </c>
      <c r="D8" s="16">
        <v>306</v>
      </c>
      <c r="E8" s="16">
        <v>174</v>
      </c>
      <c r="F8" s="17">
        <f t="shared" ref="F8:F15" si="0">C8+D8-E8</f>
        <v>1336</v>
      </c>
      <c r="H8" s="39"/>
      <c r="I8" s="39"/>
      <c r="J8" s="39"/>
    </row>
    <row r="9" spans="2:10" ht="15" x14ac:dyDescent="0.2">
      <c r="B9" s="38" t="s">
        <v>9</v>
      </c>
      <c r="C9" s="16">
        <v>1337</v>
      </c>
      <c r="D9" s="16">
        <v>56</v>
      </c>
      <c r="E9" s="16">
        <v>26</v>
      </c>
      <c r="F9" s="17">
        <f t="shared" si="0"/>
        <v>1367</v>
      </c>
      <c r="H9" s="39"/>
      <c r="I9" s="39"/>
      <c r="J9" s="39"/>
    </row>
    <row r="10" spans="2:10" ht="15" x14ac:dyDescent="0.2">
      <c r="B10" s="38" t="s">
        <v>10</v>
      </c>
      <c r="C10" s="16">
        <v>1777</v>
      </c>
      <c r="D10" s="16">
        <v>181</v>
      </c>
      <c r="E10" s="16">
        <v>78</v>
      </c>
      <c r="F10" s="17">
        <f t="shared" si="0"/>
        <v>1880</v>
      </c>
      <c r="H10" s="39"/>
      <c r="I10" s="39"/>
      <c r="J10" s="39"/>
    </row>
    <row r="11" spans="2:10" ht="15" x14ac:dyDescent="0.2">
      <c r="B11" s="38" t="s">
        <v>11</v>
      </c>
      <c r="C11" s="16">
        <v>687</v>
      </c>
      <c r="D11" s="16">
        <v>262</v>
      </c>
      <c r="E11" s="16">
        <v>93</v>
      </c>
      <c r="F11" s="17">
        <f t="shared" si="0"/>
        <v>856</v>
      </c>
      <c r="H11" s="39"/>
      <c r="I11" s="39"/>
      <c r="J11" s="39"/>
    </row>
    <row r="12" spans="2:10" ht="15" x14ac:dyDescent="0.2">
      <c r="B12" s="38" t="s">
        <v>35</v>
      </c>
      <c r="C12" s="16">
        <v>2891</v>
      </c>
      <c r="D12" s="16">
        <v>7</v>
      </c>
      <c r="E12" s="16">
        <v>104</v>
      </c>
      <c r="F12" s="17">
        <f t="shared" si="0"/>
        <v>2794</v>
      </c>
      <c r="H12" s="39"/>
      <c r="I12" s="39"/>
      <c r="J12" s="39"/>
    </row>
    <row r="13" spans="2:10" ht="15" x14ac:dyDescent="0.2">
      <c r="B13" s="38" t="s">
        <v>13</v>
      </c>
      <c r="C13" s="16">
        <v>67</v>
      </c>
      <c r="D13" s="16">
        <v>142</v>
      </c>
      <c r="E13" s="16">
        <v>127</v>
      </c>
      <c r="F13" s="17">
        <f t="shared" si="0"/>
        <v>82</v>
      </c>
      <c r="H13" s="39"/>
      <c r="I13" s="39"/>
      <c r="J13" s="39"/>
    </row>
    <row r="14" spans="2:10" ht="15" x14ac:dyDescent="0.2">
      <c r="B14" s="38" t="s">
        <v>14</v>
      </c>
      <c r="C14" s="16">
        <v>413</v>
      </c>
      <c r="D14" s="16">
        <v>3</v>
      </c>
      <c r="E14" s="16">
        <v>55</v>
      </c>
      <c r="F14" s="17">
        <f t="shared" si="0"/>
        <v>361</v>
      </c>
      <c r="H14" s="39"/>
      <c r="I14" s="39"/>
      <c r="J14" s="39"/>
    </row>
    <row r="15" spans="2:10" ht="15" x14ac:dyDescent="0.2">
      <c r="B15" s="38" t="s">
        <v>220</v>
      </c>
      <c r="C15" s="16">
        <v>1030</v>
      </c>
      <c r="D15" s="16">
        <v>192</v>
      </c>
      <c r="E15" s="16">
        <v>126</v>
      </c>
      <c r="F15" s="17">
        <f t="shared" si="0"/>
        <v>1096</v>
      </c>
      <c r="H15" s="39"/>
      <c r="I15" s="39"/>
      <c r="J15" s="39"/>
    </row>
    <row r="16" spans="2:10" ht="13.5" thickBot="1" x14ac:dyDescent="0.25">
      <c r="B16" s="22"/>
      <c r="C16" s="33"/>
      <c r="D16" s="33"/>
      <c r="E16" s="33"/>
      <c r="F16" s="34"/>
    </row>
    <row r="17" spans="2:6" ht="15.75" thickBot="1" x14ac:dyDescent="0.25">
      <c r="B17" s="25" t="s">
        <v>15</v>
      </c>
      <c r="C17" s="26">
        <f>SUM(C8:C15)</f>
        <v>9406</v>
      </c>
      <c r="D17" s="26">
        <f>SUM(D8:D15)</f>
        <v>1149</v>
      </c>
      <c r="E17" s="26">
        <f>SUM(E8:E15)</f>
        <v>783</v>
      </c>
      <c r="F17" s="27">
        <f>SUM(F8:F15)</f>
        <v>9772</v>
      </c>
    </row>
    <row r="18" spans="2:6" ht="31.15" customHeight="1" x14ac:dyDescent="0.2">
      <c r="B18" s="169" t="s">
        <v>241</v>
      </c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B1:J45"/>
  <sheetViews>
    <sheetView zoomScaleNormal="100" workbookViewId="0">
      <selection activeCell="C8" sqref="C8:F15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242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243</v>
      </c>
      <c r="D6" s="30" t="s">
        <v>5</v>
      </c>
      <c r="E6" s="30" t="s">
        <v>6</v>
      </c>
      <c r="F6" s="31" t="s">
        <v>244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1336</v>
      </c>
      <c r="D8" s="16">
        <v>145</v>
      </c>
      <c r="E8" s="16">
        <v>230</v>
      </c>
      <c r="F8" s="17">
        <f t="shared" ref="F8:F15" si="0">C8+D8-E8</f>
        <v>1251</v>
      </c>
      <c r="H8" s="39"/>
      <c r="I8" s="39"/>
      <c r="J8" s="39"/>
    </row>
    <row r="9" spans="2:10" ht="15" x14ac:dyDescent="0.2">
      <c r="B9" s="38" t="s">
        <v>9</v>
      </c>
      <c r="C9" s="16">
        <v>1367</v>
      </c>
      <c r="D9" s="16">
        <v>164</v>
      </c>
      <c r="E9" s="16">
        <v>54</v>
      </c>
      <c r="F9" s="17">
        <f t="shared" si="0"/>
        <v>1477</v>
      </c>
      <c r="H9" s="39"/>
      <c r="I9" s="39"/>
      <c r="J9" s="39"/>
    </row>
    <row r="10" spans="2:10" ht="15" x14ac:dyDescent="0.2">
      <c r="B10" s="38" t="s">
        <v>10</v>
      </c>
      <c r="C10" s="16">
        <v>1880</v>
      </c>
      <c r="D10" s="16">
        <v>215</v>
      </c>
      <c r="E10" s="16">
        <v>148</v>
      </c>
      <c r="F10" s="17">
        <f t="shared" si="0"/>
        <v>1947</v>
      </c>
      <c r="H10" s="39"/>
      <c r="I10" s="39"/>
      <c r="J10" s="39"/>
    </row>
    <row r="11" spans="2:10" ht="15" x14ac:dyDescent="0.2">
      <c r="B11" s="38" t="s">
        <v>11</v>
      </c>
      <c r="C11" s="16">
        <v>856</v>
      </c>
      <c r="D11" s="16">
        <v>143</v>
      </c>
      <c r="E11" s="16">
        <v>151</v>
      </c>
      <c r="F11" s="17">
        <f t="shared" si="0"/>
        <v>848</v>
      </c>
      <c r="H11" s="39"/>
      <c r="I11" s="39"/>
      <c r="J11" s="39"/>
    </row>
    <row r="12" spans="2:10" ht="15" x14ac:dyDescent="0.2">
      <c r="B12" s="38" t="s">
        <v>35</v>
      </c>
      <c r="C12" s="16">
        <v>2794</v>
      </c>
      <c r="D12" s="16">
        <v>246</v>
      </c>
      <c r="E12" s="16">
        <v>53</v>
      </c>
      <c r="F12" s="17">
        <f t="shared" si="0"/>
        <v>2987</v>
      </c>
      <c r="H12" s="40"/>
      <c r="I12" s="39"/>
      <c r="J12" s="39"/>
    </row>
    <row r="13" spans="2:10" ht="15" x14ac:dyDescent="0.2">
      <c r="B13" s="38" t="s">
        <v>13</v>
      </c>
      <c r="C13" s="16">
        <v>82</v>
      </c>
      <c r="D13" s="16">
        <v>208</v>
      </c>
      <c r="E13" s="16">
        <v>144</v>
      </c>
      <c r="F13" s="17">
        <f t="shared" si="0"/>
        <v>146</v>
      </c>
      <c r="H13" s="39"/>
      <c r="I13" s="39"/>
      <c r="J13" s="39"/>
    </row>
    <row r="14" spans="2:10" ht="15" x14ac:dyDescent="0.2">
      <c r="B14" s="38" t="s">
        <v>14</v>
      </c>
      <c r="C14" s="16">
        <v>361</v>
      </c>
      <c r="D14" s="16">
        <v>319</v>
      </c>
      <c r="E14" s="16">
        <v>102</v>
      </c>
      <c r="F14" s="17">
        <f t="shared" si="0"/>
        <v>578</v>
      </c>
      <c r="H14" s="39"/>
      <c r="I14" s="39"/>
      <c r="J14" s="39"/>
    </row>
    <row r="15" spans="2:10" ht="15" x14ac:dyDescent="0.2">
      <c r="B15" s="38" t="s">
        <v>220</v>
      </c>
      <c r="C15" s="16">
        <v>1096</v>
      </c>
      <c r="D15" s="16">
        <v>235</v>
      </c>
      <c r="E15" s="16">
        <v>495</v>
      </c>
      <c r="F15" s="17">
        <f t="shared" si="0"/>
        <v>836</v>
      </c>
      <c r="H15" s="39"/>
      <c r="I15" s="39"/>
      <c r="J15" s="39"/>
    </row>
    <row r="16" spans="2:10" ht="13.5" thickBot="1" x14ac:dyDescent="0.25">
      <c r="B16" s="22"/>
      <c r="C16" s="33"/>
      <c r="D16" s="33"/>
      <c r="E16" s="33"/>
      <c r="F16" s="34"/>
    </row>
    <row r="17" spans="2:6" ht="15.75" thickBot="1" x14ac:dyDescent="0.25">
      <c r="B17" s="25" t="s">
        <v>15</v>
      </c>
      <c r="C17" s="26">
        <f>SUM(C8:C15)</f>
        <v>9772</v>
      </c>
      <c r="D17" s="26">
        <f>SUM(D8:D15)</f>
        <v>1675</v>
      </c>
      <c r="E17" s="26">
        <f>SUM(E8:E15)</f>
        <v>1377</v>
      </c>
      <c r="F17" s="27">
        <f>SUM(F8:F15)</f>
        <v>10070</v>
      </c>
    </row>
    <row r="18" spans="2:6" ht="17.45" customHeight="1" x14ac:dyDescent="0.2">
      <c r="B18" s="169"/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32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33</v>
      </c>
      <c r="D6" s="8" t="s">
        <v>5</v>
      </c>
      <c r="E6" s="8" t="s">
        <v>6</v>
      </c>
      <c r="F6" s="14" t="s">
        <v>34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v>328</v>
      </c>
      <c r="D8" s="1">
        <v>88</v>
      </c>
      <c r="E8" s="1">
        <v>0</v>
      </c>
      <c r="F8" s="3">
        <f t="shared" ref="F8:F14" si="0">C8+D8-E8</f>
        <v>416</v>
      </c>
    </row>
    <row r="9" spans="2:6" ht="15" x14ac:dyDescent="0.2">
      <c r="B9" s="2" t="s">
        <v>9</v>
      </c>
      <c r="C9" s="1">
        <v>401</v>
      </c>
      <c r="D9" s="1">
        <v>38</v>
      </c>
      <c r="E9" s="1">
        <v>56</v>
      </c>
      <c r="F9" s="3">
        <f t="shared" si="0"/>
        <v>383</v>
      </c>
    </row>
    <row r="10" spans="2:6" ht="15" x14ac:dyDescent="0.2">
      <c r="B10" s="2" t="s">
        <v>10</v>
      </c>
      <c r="C10" s="1">
        <v>258</v>
      </c>
      <c r="D10" s="1">
        <v>23</v>
      </c>
      <c r="E10" s="1">
        <v>0</v>
      </c>
      <c r="F10" s="3">
        <f t="shared" si="0"/>
        <v>281</v>
      </c>
    </row>
    <row r="11" spans="2:6" ht="15" x14ac:dyDescent="0.2">
      <c r="B11" s="2" t="s">
        <v>11</v>
      </c>
      <c r="C11" s="1">
        <v>182</v>
      </c>
      <c r="D11" s="1">
        <v>0</v>
      </c>
      <c r="E11" s="1">
        <v>0</v>
      </c>
      <c r="F11" s="3">
        <f t="shared" si="0"/>
        <v>182</v>
      </c>
    </row>
    <row r="12" spans="2:6" ht="15" x14ac:dyDescent="0.2">
      <c r="B12" s="2" t="s">
        <v>35</v>
      </c>
      <c r="C12" s="1">
        <v>190</v>
      </c>
      <c r="D12" s="1">
        <v>0</v>
      </c>
      <c r="E12" s="1">
        <v>0</v>
      </c>
      <c r="F12" s="3">
        <f t="shared" si="0"/>
        <v>190</v>
      </c>
    </row>
    <row r="13" spans="2:6" ht="15" x14ac:dyDescent="0.2">
      <c r="B13" s="2" t="s">
        <v>13</v>
      </c>
      <c r="C13" s="1">
        <v>205</v>
      </c>
      <c r="D13" s="1">
        <v>86</v>
      </c>
      <c r="E13" s="1">
        <v>164</v>
      </c>
      <c r="F13" s="3">
        <f t="shared" si="0"/>
        <v>127</v>
      </c>
    </row>
    <row r="14" spans="2:6" ht="15" x14ac:dyDescent="0.2">
      <c r="B14" s="2" t="s">
        <v>14</v>
      </c>
      <c r="C14" s="1">
        <v>285</v>
      </c>
      <c r="D14" s="1">
        <v>5</v>
      </c>
      <c r="E14" s="1">
        <v>0</v>
      </c>
      <c r="F14" s="3">
        <f t="shared" si="0"/>
        <v>290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SUM(C8:C14)</f>
        <v>1849</v>
      </c>
      <c r="D16" s="8">
        <f>SUM(D8:D14)</f>
        <v>240</v>
      </c>
      <c r="E16" s="8">
        <f>SUM(E8:E14)</f>
        <v>220</v>
      </c>
      <c r="F16" s="8">
        <f>SUM(F8:F14)</f>
        <v>1869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1:J45"/>
  <sheetViews>
    <sheetView zoomScaleNormal="100" workbookViewId="0">
      <selection activeCell="B6" sqref="B6:F17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245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246</v>
      </c>
      <c r="D6" s="30" t="s">
        <v>5</v>
      </c>
      <c r="E6" s="30" t="s">
        <v>6</v>
      </c>
      <c r="F6" s="31" t="s">
        <v>247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1251</v>
      </c>
      <c r="D8" s="16">
        <v>214</v>
      </c>
      <c r="E8" s="16">
        <v>205</v>
      </c>
      <c r="F8" s="17">
        <f t="shared" ref="F8:F15" si="0">C8+D8-E8</f>
        <v>1260</v>
      </c>
      <c r="H8" s="39"/>
      <c r="I8" s="39"/>
      <c r="J8" s="39"/>
    </row>
    <row r="9" spans="2:10" ht="15" x14ac:dyDescent="0.2">
      <c r="B9" s="38" t="s">
        <v>9</v>
      </c>
      <c r="C9" s="16">
        <v>1477</v>
      </c>
      <c r="D9" s="16">
        <v>17</v>
      </c>
      <c r="E9" s="16">
        <v>38</v>
      </c>
      <c r="F9" s="17">
        <f t="shared" si="0"/>
        <v>1456</v>
      </c>
      <c r="H9" s="39"/>
      <c r="I9" s="39"/>
      <c r="J9" s="39"/>
    </row>
    <row r="10" spans="2:10" ht="15" x14ac:dyDescent="0.2">
      <c r="B10" s="38" t="s">
        <v>10</v>
      </c>
      <c r="C10" s="16">
        <v>1947</v>
      </c>
      <c r="D10" s="16">
        <v>315</v>
      </c>
      <c r="E10" s="16">
        <v>118</v>
      </c>
      <c r="F10" s="17">
        <f t="shared" si="0"/>
        <v>2144</v>
      </c>
      <c r="H10" s="39"/>
      <c r="I10" s="39"/>
      <c r="J10" s="39"/>
    </row>
    <row r="11" spans="2:10" ht="15" x14ac:dyDescent="0.2">
      <c r="B11" s="38" t="s">
        <v>11</v>
      </c>
      <c r="C11" s="16">
        <v>848</v>
      </c>
      <c r="D11" s="16">
        <v>165</v>
      </c>
      <c r="E11" s="16">
        <v>163</v>
      </c>
      <c r="F11" s="17">
        <f t="shared" si="0"/>
        <v>850</v>
      </c>
      <c r="H11" s="39"/>
      <c r="I11" s="39"/>
      <c r="J11" s="39"/>
    </row>
    <row r="12" spans="2:10" ht="15" x14ac:dyDescent="0.2">
      <c r="B12" s="38" t="s">
        <v>35</v>
      </c>
      <c r="C12" s="16">
        <v>2987</v>
      </c>
      <c r="D12" s="16">
        <v>274</v>
      </c>
      <c r="E12" s="16">
        <v>97</v>
      </c>
      <c r="F12" s="17">
        <f t="shared" si="0"/>
        <v>3164</v>
      </c>
      <c r="H12" s="40"/>
      <c r="I12" s="39"/>
      <c r="J12" s="39"/>
    </row>
    <row r="13" spans="2:10" ht="15" x14ac:dyDescent="0.2">
      <c r="B13" s="38" t="s">
        <v>13</v>
      </c>
      <c r="C13" s="16">
        <v>146</v>
      </c>
      <c r="D13" s="16">
        <v>166</v>
      </c>
      <c r="E13" s="16">
        <v>126</v>
      </c>
      <c r="F13" s="17">
        <f t="shared" si="0"/>
        <v>186</v>
      </c>
      <c r="H13" s="39"/>
      <c r="I13" s="39"/>
      <c r="J13" s="39"/>
    </row>
    <row r="14" spans="2:10" ht="15" x14ac:dyDescent="0.2">
      <c r="B14" s="38" t="s">
        <v>14</v>
      </c>
      <c r="C14" s="16">
        <v>578</v>
      </c>
      <c r="D14" s="16">
        <v>7</v>
      </c>
      <c r="E14" s="16">
        <v>101</v>
      </c>
      <c r="F14" s="17">
        <f t="shared" si="0"/>
        <v>484</v>
      </c>
      <c r="H14" s="39"/>
      <c r="I14" s="39"/>
      <c r="J14" s="39"/>
    </row>
    <row r="15" spans="2:10" ht="15" x14ac:dyDescent="0.2">
      <c r="B15" s="38" t="s">
        <v>220</v>
      </c>
      <c r="C15" s="16">
        <v>836</v>
      </c>
      <c r="D15" s="16">
        <v>198</v>
      </c>
      <c r="E15" s="16">
        <v>258</v>
      </c>
      <c r="F15" s="17">
        <f t="shared" si="0"/>
        <v>776</v>
      </c>
      <c r="H15" s="39"/>
      <c r="I15" s="39"/>
      <c r="J15" s="39"/>
    </row>
    <row r="16" spans="2:10" ht="13.5" thickBot="1" x14ac:dyDescent="0.25">
      <c r="B16" s="22"/>
      <c r="C16" s="33"/>
      <c r="D16" s="41"/>
      <c r="E16" s="33"/>
      <c r="F16" s="34"/>
    </row>
    <row r="17" spans="2:6" ht="15.75" thickBot="1" x14ac:dyDescent="0.25">
      <c r="B17" s="25" t="s">
        <v>15</v>
      </c>
      <c r="C17" s="27">
        <f>SUM(C8:C15)</f>
        <v>10070</v>
      </c>
      <c r="D17" s="26">
        <f>SUM(D8:D15)</f>
        <v>1356</v>
      </c>
      <c r="E17" s="26">
        <f>SUM(E8:E15)</f>
        <v>1106</v>
      </c>
      <c r="F17" s="27">
        <f>SUM(F8:F15)</f>
        <v>10320</v>
      </c>
    </row>
    <row r="18" spans="2:6" ht="17.45" customHeight="1" x14ac:dyDescent="0.2">
      <c r="B18" s="169"/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B1:J45"/>
  <sheetViews>
    <sheetView zoomScaleNormal="100" workbookViewId="0">
      <selection activeCell="B6" sqref="B6:F17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248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249</v>
      </c>
      <c r="D6" s="30" t="s">
        <v>5</v>
      </c>
      <c r="E6" s="30" t="s">
        <v>6</v>
      </c>
      <c r="F6" s="31" t="s">
        <v>250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1260</v>
      </c>
      <c r="D8" s="16">
        <v>192</v>
      </c>
      <c r="E8" s="16">
        <v>204</v>
      </c>
      <c r="F8" s="17">
        <f t="shared" ref="F8:F15" si="0">C8+D8-E8</f>
        <v>1248</v>
      </c>
      <c r="H8" s="39"/>
      <c r="I8" s="39"/>
      <c r="J8" s="39"/>
    </row>
    <row r="9" spans="2:10" ht="15" x14ac:dyDescent="0.2">
      <c r="B9" s="38" t="s">
        <v>9</v>
      </c>
      <c r="C9" s="16">
        <v>1456</v>
      </c>
      <c r="D9" s="16">
        <v>232</v>
      </c>
      <c r="E9" s="16">
        <v>80</v>
      </c>
      <c r="F9" s="17">
        <f t="shared" si="0"/>
        <v>1608</v>
      </c>
      <c r="H9" s="39"/>
      <c r="I9" s="39"/>
      <c r="J9" s="39"/>
    </row>
    <row r="10" spans="2:10" ht="15" x14ac:dyDescent="0.2">
      <c r="B10" s="38" t="s">
        <v>10</v>
      </c>
      <c r="C10" s="16">
        <v>2144</v>
      </c>
      <c r="D10" s="16">
        <v>58</v>
      </c>
      <c r="E10" s="16">
        <v>112</v>
      </c>
      <c r="F10" s="17">
        <f t="shared" si="0"/>
        <v>2090</v>
      </c>
      <c r="H10" s="39"/>
      <c r="I10" s="39"/>
      <c r="J10" s="39"/>
    </row>
    <row r="11" spans="2:10" ht="15" x14ac:dyDescent="0.2">
      <c r="B11" s="38" t="s">
        <v>11</v>
      </c>
      <c r="C11" s="16">
        <v>850</v>
      </c>
      <c r="D11" s="16">
        <v>281</v>
      </c>
      <c r="E11" s="16">
        <v>210</v>
      </c>
      <c r="F11" s="17">
        <f t="shared" si="0"/>
        <v>921</v>
      </c>
      <c r="H11" s="39"/>
      <c r="I11" s="39"/>
      <c r="J11" s="39"/>
    </row>
    <row r="12" spans="2:10" ht="15" x14ac:dyDescent="0.2">
      <c r="B12" s="38" t="s">
        <v>35</v>
      </c>
      <c r="C12" s="16">
        <v>3164</v>
      </c>
      <c r="D12" s="16">
        <v>341</v>
      </c>
      <c r="E12" s="16">
        <v>113</v>
      </c>
      <c r="F12" s="17">
        <f t="shared" si="0"/>
        <v>3392</v>
      </c>
      <c r="H12" s="40"/>
      <c r="I12" s="39"/>
      <c r="J12" s="39"/>
    </row>
    <row r="13" spans="2:10" ht="15" x14ac:dyDescent="0.2">
      <c r="B13" s="38" t="s">
        <v>13</v>
      </c>
      <c r="C13" s="16">
        <v>186</v>
      </c>
      <c r="D13" s="16">
        <v>179</v>
      </c>
      <c r="E13" s="16">
        <v>203</v>
      </c>
      <c r="F13" s="17">
        <f t="shared" si="0"/>
        <v>162</v>
      </c>
      <c r="H13" s="39"/>
      <c r="I13" s="39"/>
      <c r="J13" s="39"/>
    </row>
    <row r="14" spans="2:10" ht="15" x14ac:dyDescent="0.2">
      <c r="B14" s="38" t="s">
        <v>14</v>
      </c>
      <c r="C14" s="16">
        <v>484</v>
      </c>
      <c r="D14" s="16">
        <v>64</v>
      </c>
      <c r="E14" s="16">
        <v>89</v>
      </c>
      <c r="F14" s="17">
        <f t="shared" si="0"/>
        <v>459</v>
      </c>
      <c r="H14" s="39"/>
      <c r="I14" s="39"/>
      <c r="J14" s="39"/>
    </row>
    <row r="15" spans="2:10" ht="15" x14ac:dyDescent="0.2">
      <c r="B15" s="38" t="s">
        <v>220</v>
      </c>
      <c r="C15" s="16">
        <v>776</v>
      </c>
      <c r="D15" s="16">
        <v>156</v>
      </c>
      <c r="E15" s="16">
        <v>163</v>
      </c>
      <c r="F15" s="17">
        <f t="shared" si="0"/>
        <v>769</v>
      </c>
      <c r="H15" s="39"/>
      <c r="I15" s="39"/>
      <c r="J15" s="39"/>
    </row>
    <row r="16" spans="2:10" ht="13.5" thickBot="1" x14ac:dyDescent="0.25">
      <c r="B16" s="22"/>
      <c r="C16" s="33"/>
      <c r="D16" s="41"/>
      <c r="E16" s="33"/>
      <c r="F16" s="34"/>
    </row>
    <row r="17" spans="2:6" ht="15.75" thickBot="1" x14ac:dyDescent="0.25">
      <c r="B17" s="25" t="s">
        <v>15</v>
      </c>
      <c r="C17" s="27">
        <f>SUM(C8:C15)</f>
        <v>10320</v>
      </c>
      <c r="D17" s="26">
        <f>SUM(D8:D15)</f>
        <v>1503</v>
      </c>
      <c r="E17" s="26">
        <f>SUM(E8:E15)</f>
        <v>1174</v>
      </c>
      <c r="F17" s="27">
        <f>SUM(F8:F15)</f>
        <v>10649</v>
      </c>
    </row>
    <row r="18" spans="2:6" ht="17.45" customHeight="1" x14ac:dyDescent="0.2">
      <c r="B18" s="169"/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1:J45"/>
  <sheetViews>
    <sheetView zoomScaleNormal="100" workbookViewId="0">
      <selection activeCell="H17" sqref="H17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251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252</v>
      </c>
      <c r="D6" s="30" t="s">
        <v>5</v>
      </c>
      <c r="E6" s="30" t="s">
        <v>6</v>
      </c>
      <c r="F6" s="31" t="s">
        <v>253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1248</v>
      </c>
      <c r="D8" s="16">
        <v>153</v>
      </c>
      <c r="E8" s="16">
        <v>229</v>
      </c>
      <c r="F8" s="17">
        <f t="shared" ref="F8:F15" si="0">C8+D8-E8</f>
        <v>1172</v>
      </c>
      <c r="H8" s="39"/>
      <c r="I8" s="39"/>
      <c r="J8" s="39"/>
    </row>
    <row r="9" spans="2:10" ht="15" x14ac:dyDescent="0.2">
      <c r="B9" s="38" t="s">
        <v>9</v>
      </c>
      <c r="C9" s="16">
        <v>1608</v>
      </c>
      <c r="D9" s="16">
        <v>73</v>
      </c>
      <c r="E9" s="16">
        <v>36</v>
      </c>
      <c r="F9" s="17">
        <f t="shared" si="0"/>
        <v>1645</v>
      </c>
      <c r="H9" s="39"/>
      <c r="I9" s="39"/>
      <c r="J9" s="39"/>
    </row>
    <row r="10" spans="2:10" ht="15" x14ac:dyDescent="0.2">
      <c r="B10" s="38" t="s">
        <v>10</v>
      </c>
      <c r="C10" s="16">
        <v>2090</v>
      </c>
      <c r="D10" s="16">
        <v>227</v>
      </c>
      <c r="E10" s="16">
        <v>144</v>
      </c>
      <c r="F10" s="17">
        <f t="shared" si="0"/>
        <v>2173</v>
      </c>
      <c r="H10" s="39"/>
      <c r="I10" s="39"/>
      <c r="J10" s="39"/>
    </row>
    <row r="11" spans="2:10" ht="15" x14ac:dyDescent="0.2">
      <c r="B11" s="38" t="s">
        <v>11</v>
      </c>
      <c r="C11" s="16">
        <v>921</v>
      </c>
      <c r="D11" s="16">
        <v>146</v>
      </c>
      <c r="E11" s="16">
        <v>124</v>
      </c>
      <c r="F11" s="17">
        <f t="shared" si="0"/>
        <v>943</v>
      </c>
      <c r="H11" s="39"/>
      <c r="I11" s="39"/>
      <c r="J11" s="39"/>
    </row>
    <row r="12" spans="2:10" ht="15" x14ac:dyDescent="0.2">
      <c r="B12" s="38" t="s">
        <v>35</v>
      </c>
      <c r="C12" s="16">
        <v>3392</v>
      </c>
      <c r="D12" s="16">
        <v>319</v>
      </c>
      <c r="E12" s="16">
        <v>62</v>
      </c>
      <c r="F12" s="17">
        <f t="shared" si="0"/>
        <v>3649</v>
      </c>
      <c r="H12" s="40"/>
      <c r="I12" s="39"/>
      <c r="J12" s="39"/>
    </row>
    <row r="13" spans="2:10" ht="15" x14ac:dyDescent="0.2">
      <c r="B13" s="38" t="s">
        <v>13</v>
      </c>
      <c r="C13" s="16">
        <v>162</v>
      </c>
      <c r="D13" s="16">
        <v>128</v>
      </c>
      <c r="E13" s="16">
        <v>171</v>
      </c>
      <c r="F13" s="17">
        <f t="shared" si="0"/>
        <v>119</v>
      </c>
      <c r="H13" s="39"/>
      <c r="I13" s="39"/>
      <c r="J13" s="39"/>
    </row>
    <row r="14" spans="2:10" ht="15" x14ac:dyDescent="0.2">
      <c r="B14" s="38" t="s">
        <v>14</v>
      </c>
      <c r="C14" s="16">
        <v>459</v>
      </c>
      <c r="D14" s="16">
        <v>89</v>
      </c>
      <c r="E14" s="16">
        <v>90</v>
      </c>
      <c r="F14" s="17">
        <f t="shared" si="0"/>
        <v>458</v>
      </c>
      <c r="H14" s="39"/>
      <c r="I14" s="39"/>
      <c r="J14" s="39"/>
    </row>
    <row r="15" spans="2:10" ht="15" x14ac:dyDescent="0.2">
      <c r="B15" s="38" t="s">
        <v>220</v>
      </c>
      <c r="C15" s="16">
        <v>771</v>
      </c>
      <c r="D15" s="16">
        <v>100</v>
      </c>
      <c r="E15" s="16">
        <v>271</v>
      </c>
      <c r="F15" s="17">
        <f t="shared" si="0"/>
        <v>600</v>
      </c>
      <c r="H15" s="39"/>
      <c r="I15" s="39"/>
      <c r="J15" s="39"/>
    </row>
    <row r="16" spans="2:10" ht="13.5" thickBot="1" x14ac:dyDescent="0.25">
      <c r="B16" s="22"/>
      <c r="C16" s="33"/>
      <c r="D16" s="41"/>
      <c r="E16" s="33"/>
      <c r="F16" s="34"/>
    </row>
    <row r="17" spans="2:6" ht="15.75" thickBot="1" x14ac:dyDescent="0.25">
      <c r="B17" s="25" t="s">
        <v>15</v>
      </c>
      <c r="C17" s="27">
        <f>SUM(C8:C15)</f>
        <v>10651</v>
      </c>
      <c r="D17" s="26">
        <f>SUM(D8:D15)</f>
        <v>1235</v>
      </c>
      <c r="E17" s="26">
        <f>SUM(E8:E15)</f>
        <v>1127</v>
      </c>
      <c r="F17" s="27">
        <f>SUM(F8:F15)</f>
        <v>10759</v>
      </c>
    </row>
    <row r="18" spans="2:6" ht="17.45" customHeight="1" x14ac:dyDescent="0.2">
      <c r="B18" s="169"/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B1:J45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254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255</v>
      </c>
      <c r="D6" s="30" t="s">
        <v>5</v>
      </c>
      <c r="E6" s="30" t="s">
        <v>6</v>
      </c>
      <c r="F6" s="31" t="s">
        <v>256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1172</v>
      </c>
      <c r="D8" s="16">
        <v>61</v>
      </c>
      <c r="E8" s="16">
        <v>162</v>
      </c>
      <c r="F8" s="17">
        <f t="shared" ref="F8:F14" si="0">C8+D8-E8</f>
        <v>1071</v>
      </c>
      <c r="H8" s="39"/>
      <c r="I8" s="39"/>
      <c r="J8" s="39"/>
    </row>
    <row r="9" spans="2:10" ht="15" x14ac:dyDescent="0.2">
      <c r="B9" s="38" t="s">
        <v>9</v>
      </c>
      <c r="C9" s="16">
        <v>1645</v>
      </c>
      <c r="D9" s="16">
        <v>80</v>
      </c>
      <c r="E9" s="16">
        <v>30</v>
      </c>
      <c r="F9" s="17">
        <f t="shared" si="0"/>
        <v>1695</v>
      </c>
      <c r="H9" s="39"/>
      <c r="I9" s="39"/>
      <c r="J9" s="39"/>
    </row>
    <row r="10" spans="2:10" ht="15" x14ac:dyDescent="0.2">
      <c r="B10" s="38" t="s">
        <v>10</v>
      </c>
      <c r="C10" s="16">
        <v>2173</v>
      </c>
      <c r="D10" s="16">
        <v>106</v>
      </c>
      <c r="E10" s="16">
        <v>30</v>
      </c>
      <c r="F10" s="17">
        <f t="shared" si="0"/>
        <v>2249</v>
      </c>
      <c r="H10" s="39"/>
      <c r="I10" s="39"/>
      <c r="J10" s="39"/>
    </row>
    <row r="11" spans="2:10" ht="15" x14ac:dyDescent="0.2">
      <c r="B11" s="38" t="s">
        <v>11</v>
      </c>
      <c r="C11" s="16">
        <v>943</v>
      </c>
      <c r="D11" s="16">
        <v>142</v>
      </c>
      <c r="E11" s="16">
        <v>72</v>
      </c>
      <c r="F11" s="17">
        <f t="shared" si="0"/>
        <v>1013</v>
      </c>
      <c r="H11" s="39"/>
      <c r="I11" s="39"/>
      <c r="J11" s="39"/>
    </row>
    <row r="12" spans="2:10" ht="15" x14ac:dyDescent="0.2">
      <c r="B12" s="38" t="s">
        <v>35</v>
      </c>
      <c r="C12" s="16">
        <v>3649</v>
      </c>
      <c r="D12" s="16">
        <v>203</v>
      </c>
      <c r="E12" s="16">
        <v>43</v>
      </c>
      <c r="F12" s="17">
        <f t="shared" si="0"/>
        <v>3809</v>
      </c>
      <c r="H12" s="40"/>
      <c r="I12" s="39"/>
      <c r="J12" s="39"/>
    </row>
    <row r="13" spans="2:10" ht="15" x14ac:dyDescent="0.2">
      <c r="B13" s="38" t="s">
        <v>13</v>
      </c>
      <c r="C13" s="16">
        <v>119</v>
      </c>
      <c r="D13" s="16">
        <v>57</v>
      </c>
      <c r="E13" s="16">
        <v>90</v>
      </c>
      <c r="F13" s="17">
        <f t="shared" si="0"/>
        <v>86</v>
      </c>
      <c r="H13" s="39"/>
      <c r="I13" s="39"/>
      <c r="J13" s="39"/>
    </row>
    <row r="14" spans="2:10" ht="15" x14ac:dyDescent="0.2">
      <c r="B14" s="38" t="s">
        <v>14</v>
      </c>
      <c r="C14" s="16">
        <v>458</v>
      </c>
      <c r="D14" s="16">
        <v>77</v>
      </c>
      <c r="E14" s="16">
        <v>32</v>
      </c>
      <c r="F14" s="17">
        <f t="shared" si="0"/>
        <v>503</v>
      </c>
      <c r="H14" s="39"/>
      <c r="I14" s="39"/>
      <c r="J14" s="39"/>
    </row>
    <row r="15" spans="2:10" ht="15" x14ac:dyDescent="0.2">
      <c r="B15" s="38" t="s">
        <v>257</v>
      </c>
      <c r="C15" s="16">
        <v>598</v>
      </c>
      <c r="D15" s="16">
        <v>84</v>
      </c>
      <c r="E15" s="16">
        <v>84</v>
      </c>
      <c r="F15" s="17">
        <f>C15+D15-E15</f>
        <v>598</v>
      </c>
      <c r="H15" s="39"/>
      <c r="I15" s="39"/>
      <c r="J15" s="39"/>
    </row>
    <row r="16" spans="2:10" ht="13.5" thickBot="1" x14ac:dyDescent="0.25">
      <c r="B16" s="22"/>
      <c r="C16" s="33"/>
      <c r="D16" s="41"/>
      <c r="E16" s="33"/>
      <c r="F16" s="34"/>
    </row>
    <row r="17" spans="2:6" ht="15.75" thickBot="1" x14ac:dyDescent="0.25">
      <c r="B17" s="25" t="s">
        <v>15</v>
      </c>
      <c r="C17" s="27">
        <f>SUM(C8:C15)</f>
        <v>10757</v>
      </c>
      <c r="D17" s="26">
        <f>SUM(D8:D15)</f>
        <v>810</v>
      </c>
      <c r="E17" s="26">
        <f>SUM(E8:E15)</f>
        <v>543</v>
      </c>
      <c r="F17" s="27">
        <f>SUM(F8:F15)</f>
        <v>11024</v>
      </c>
    </row>
    <row r="18" spans="2:6" ht="26.45" customHeight="1" x14ac:dyDescent="0.2">
      <c r="B18" s="169" t="s">
        <v>258</v>
      </c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B1:J45"/>
  <sheetViews>
    <sheetView zoomScaleNormal="100" workbookViewId="0">
      <selection activeCell="B4" sqref="B4:F4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259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238</v>
      </c>
      <c r="D6" s="30" t="s">
        <v>5</v>
      </c>
      <c r="E6" s="30" t="s">
        <v>6</v>
      </c>
      <c r="F6" s="31" t="s">
        <v>256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231</v>
      </c>
      <c r="C8" s="16">
        <v>1204</v>
      </c>
      <c r="D8" s="16">
        <v>1071</v>
      </c>
      <c r="E8" s="16">
        <v>1204</v>
      </c>
      <c r="F8" s="17">
        <f t="shared" ref="F8:F15" si="0">C8+D8-E8</f>
        <v>1071</v>
      </c>
      <c r="H8" s="39"/>
      <c r="I8" s="39"/>
      <c r="J8" s="39"/>
    </row>
    <row r="9" spans="2:10" ht="15" x14ac:dyDescent="0.2">
      <c r="B9" s="38" t="s">
        <v>9</v>
      </c>
      <c r="C9" s="16">
        <v>1337</v>
      </c>
      <c r="D9" s="16">
        <v>622</v>
      </c>
      <c r="E9" s="16">
        <v>264</v>
      </c>
      <c r="F9" s="17">
        <f t="shared" si="0"/>
        <v>1695</v>
      </c>
      <c r="H9" s="39"/>
      <c r="I9" s="39"/>
      <c r="J9" s="39"/>
    </row>
    <row r="10" spans="2:10" ht="15" x14ac:dyDescent="0.2">
      <c r="B10" s="38" t="s">
        <v>10</v>
      </c>
      <c r="C10" s="16">
        <v>1777</v>
      </c>
      <c r="D10" s="16">
        <v>1102</v>
      </c>
      <c r="E10" s="16">
        <v>630</v>
      </c>
      <c r="F10" s="17">
        <f t="shared" si="0"/>
        <v>2249</v>
      </c>
      <c r="H10" s="39"/>
      <c r="I10" s="39"/>
      <c r="J10" s="39"/>
    </row>
    <row r="11" spans="2:10" ht="15" x14ac:dyDescent="0.2">
      <c r="B11" s="38" t="s">
        <v>11</v>
      </c>
      <c r="C11" s="16">
        <v>687</v>
      </c>
      <c r="D11" s="16">
        <v>1139</v>
      </c>
      <c r="E11" s="16">
        <v>813</v>
      </c>
      <c r="F11" s="17">
        <f t="shared" si="0"/>
        <v>1013</v>
      </c>
      <c r="H11" s="39"/>
      <c r="I11" s="39"/>
      <c r="J11" s="39"/>
    </row>
    <row r="12" spans="2:10" ht="15" x14ac:dyDescent="0.2">
      <c r="B12" s="38" t="s">
        <v>35</v>
      </c>
      <c r="C12" s="16">
        <v>2891</v>
      </c>
      <c r="D12" s="16">
        <v>1391</v>
      </c>
      <c r="E12" s="16">
        <v>473</v>
      </c>
      <c r="F12" s="17">
        <f t="shared" si="0"/>
        <v>3809</v>
      </c>
      <c r="H12" s="39"/>
      <c r="I12" s="39"/>
      <c r="J12" s="39"/>
    </row>
    <row r="13" spans="2:10" ht="15" x14ac:dyDescent="0.2">
      <c r="B13" s="38" t="s">
        <v>233</v>
      </c>
      <c r="C13" s="16">
        <v>67</v>
      </c>
      <c r="D13" s="16">
        <v>880</v>
      </c>
      <c r="E13" s="16">
        <v>861</v>
      </c>
      <c r="F13" s="17">
        <f t="shared" si="0"/>
        <v>86</v>
      </c>
      <c r="H13" s="39"/>
      <c r="I13" s="39"/>
      <c r="J13" s="39"/>
    </row>
    <row r="14" spans="2:10" ht="15" x14ac:dyDescent="0.2">
      <c r="B14" s="38" t="s">
        <v>234</v>
      </c>
      <c r="C14" s="16">
        <v>413</v>
      </c>
      <c r="D14" s="16">
        <v>559</v>
      </c>
      <c r="E14" s="16">
        <v>469</v>
      </c>
      <c r="F14" s="17">
        <f t="shared" si="0"/>
        <v>503</v>
      </c>
      <c r="H14" s="39"/>
      <c r="I14" s="39"/>
      <c r="J14" s="39"/>
    </row>
    <row r="15" spans="2:10" ht="15" x14ac:dyDescent="0.2">
      <c r="B15" s="38" t="s">
        <v>220</v>
      </c>
      <c r="C15" s="16">
        <v>1038</v>
      </c>
      <c r="D15" s="16">
        <v>957</v>
      </c>
      <c r="E15" s="16">
        <v>1397</v>
      </c>
      <c r="F15" s="17">
        <f t="shared" si="0"/>
        <v>598</v>
      </c>
      <c r="H15" s="39"/>
      <c r="I15" s="39"/>
      <c r="J15" s="39"/>
    </row>
    <row r="16" spans="2:10" ht="13.5" thickBot="1" x14ac:dyDescent="0.25">
      <c r="B16" s="22"/>
      <c r="C16" s="33"/>
      <c r="D16" s="33"/>
      <c r="E16" s="33"/>
      <c r="F16" s="34"/>
    </row>
    <row r="17" spans="2:6" ht="15.75" thickBot="1" x14ac:dyDescent="0.25">
      <c r="B17" s="25" t="s">
        <v>15</v>
      </c>
      <c r="C17" s="26">
        <f>SUM(C8:C15)</f>
        <v>9414</v>
      </c>
      <c r="D17" s="26">
        <f>SUM(D8:D15)</f>
        <v>7721</v>
      </c>
      <c r="E17" s="26">
        <f>SUM(E8:E15)</f>
        <v>6111</v>
      </c>
      <c r="F17" s="27">
        <f>SUM(F8:F15)</f>
        <v>11024</v>
      </c>
    </row>
    <row r="18" spans="2:6" ht="56.45" customHeight="1" x14ac:dyDescent="0.2">
      <c r="B18" s="163" t="s">
        <v>260</v>
      </c>
      <c r="C18" s="168"/>
      <c r="D18" s="168"/>
      <c r="E18" s="168"/>
      <c r="F18" s="168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B1:J45"/>
  <sheetViews>
    <sheetView zoomScaleNormal="100" workbookViewId="0">
      <selection activeCell="I21" sqref="I21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261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262</v>
      </c>
      <c r="D6" s="30" t="s">
        <v>5</v>
      </c>
      <c r="E6" s="30" t="s">
        <v>6</v>
      </c>
      <c r="F6" s="31" t="s">
        <v>263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1071</v>
      </c>
      <c r="D8" s="16">
        <v>331</v>
      </c>
      <c r="E8" s="16">
        <v>3</v>
      </c>
      <c r="F8" s="17">
        <f t="shared" ref="F8:F14" si="0">C8+D8-E8</f>
        <v>1399</v>
      </c>
      <c r="H8" s="39"/>
      <c r="I8" s="39"/>
      <c r="J8" s="39"/>
    </row>
    <row r="9" spans="2:10" ht="15" x14ac:dyDescent="0.2">
      <c r="B9" s="38" t="s">
        <v>9</v>
      </c>
      <c r="C9" s="16">
        <v>1695</v>
      </c>
      <c r="D9" s="16">
        <v>2</v>
      </c>
      <c r="E9" s="16">
        <v>0</v>
      </c>
      <c r="F9" s="17">
        <f t="shared" si="0"/>
        <v>1697</v>
      </c>
      <c r="H9" s="39"/>
      <c r="I9" s="39"/>
      <c r="J9" s="39"/>
    </row>
    <row r="10" spans="2:10" ht="15" x14ac:dyDescent="0.2">
      <c r="B10" s="38" t="s">
        <v>10</v>
      </c>
      <c r="C10" s="16">
        <v>2249</v>
      </c>
      <c r="D10" s="16">
        <v>1</v>
      </c>
      <c r="E10" s="16">
        <v>40</v>
      </c>
      <c r="F10" s="17">
        <f t="shared" si="0"/>
        <v>2210</v>
      </c>
      <c r="H10" s="39"/>
      <c r="I10" s="39"/>
      <c r="J10" s="39"/>
    </row>
    <row r="11" spans="2:10" ht="15" x14ac:dyDescent="0.2">
      <c r="B11" s="38" t="s">
        <v>11</v>
      </c>
      <c r="C11" s="16">
        <v>1013</v>
      </c>
      <c r="D11" s="16">
        <v>0</v>
      </c>
      <c r="E11" s="16">
        <v>0</v>
      </c>
      <c r="F11" s="17">
        <f t="shared" si="0"/>
        <v>1013</v>
      </c>
      <c r="H11" s="39"/>
      <c r="I11" s="39"/>
      <c r="J11" s="39"/>
    </row>
    <row r="12" spans="2:10" ht="15" x14ac:dyDescent="0.2">
      <c r="B12" s="38" t="s">
        <v>35</v>
      </c>
      <c r="C12" s="16">
        <v>3809</v>
      </c>
      <c r="D12" s="16">
        <v>450</v>
      </c>
      <c r="E12" s="16">
        <v>77</v>
      </c>
      <c r="F12" s="17">
        <f t="shared" si="0"/>
        <v>4182</v>
      </c>
      <c r="H12" s="40"/>
      <c r="I12" s="39"/>
      <c r="J12" s="39"/>
    </row>
    <row r="13" spans="2:10" ht="15" x14ac:dyDescent="0.2">
      <c r="B13" s="38" t="s">
        <v>13</v>
      </c>
      <c r="C13" s="16">
        <v>86</v>
      </c>
      <c r="D13" s="16">
        <v>80</v>
      </c>
      <c r="E13" s="16">
        <v>45</v>
      </c>
      <c r="F13" s="17">
        <f t="shared" si="0"/>
        <v>121</v>
      </c>
      <c r="H13" s="39"/>
      <c r="I13" s="39"/>
      <c r="J13" s="39"/>
    </row>
    <row r="14" spans="2:10" ht="15" x14ac:dyDescent="0.2">
      <c r="B14" s="38" t="s">
        <v>14</v>
      </c>
      <c r="C14" s="16">
        <v>503</v>
      </c>
      <c r="D14" s="16">
        <v>6</v>
      </c>
      <c r="E14" s="16">
        <v>2</v>
      </c>
      <c r="F14" s="17">
        <f t="shared" si="0"/>
        <v>507</v>
      </c>
      <c r="H14" s="39"/>
      <c r="I14" s="39"/>
      <c r="J14" s="39"/>
    </row>
    <row r="15" spans="2:10" ht="15" x14ac:dyDescent="0.2">
      <c r="B15" s="38" t="s">
        <v>264</v>
      </c>
      <c r="C15" s="16">
        <v>598</v>
      </c>
      <c r="D15" s="16">
        <v>158</v>
      </c>
      <c r="E15" s="16">
        <v>2</v>
      </c>
      <c r="F15" s="17">
        <f>C15+D15-E15</f>
        <v>754</v>
      </c>
      <c r="H15" s="39"/>
      <c r="I15" s="39"/>
      <c r="J15" s="39"/>
    </row>
    <row r="16" spans="2:10" ht="13.5" thickBot="1" x14ac:dyDescent="0.25">
      <c r="B16" s="22"/>
      <c r="C16" s="33"/>
      <c r="D16" s="41"/>
      <c r="E16" s="33"/>
      <c r="F16" s="34"/>
    </row>
    <row r="17" spans="2:8" ht="15.75" thickBot="1" x14ac:dyDescent="0.25">
      <c r="B17" s="25" t="s">
        <v>15</v>
      </c>
      <c r="C17" s="27">
        <f>SUM(C8:C15)</f>
        <v>11024</v>
      </c>
      <c r="D17" s="26">
        <f>SUM(D8:D15)</f>
        <v>1028</v>
      </c>
      <c r="E17" s="26">
        <f>SUM(E8:E15)</f>
        <v>169</v>
      </c>
      <c r="F17" s="27">
        <f>SUM(F8:F15)</f>
        <v>11883</v>
      </c>
    </row>
    <row r="18" spans="2:8" ht="19.149999999999999" customHeight="1" x14ac:dyDescent="0.2">
      <c r="B18" s="169"/>
      <c r="C18" s="166"/>
      <c r="D18" s="166"/>
      <c r="E18" s="166"/>
      <c r="F18" s="166"/>
    </row>
    <row r="20" spans="2:8" x14ac:dyDescent="0.2">
      <c r="B20" t="s">
        <v>16</v>
      </c>
      <c r="H20" s="36"/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B1:J45"/>
  <sheetViews>
    <sheetView zoomScaleNormal="100" workbookViewId="0">
      <selection activeCell="G13" sqref="G13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265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266</v>
      </c>
      <c r="D6" s="30" t="s">
        <v>5</v>
      </c>
      <c r="E6" s="30" t="s">
        <v>6</v>
      </c>
      <c r="F6" s="31" t="s">
        <v>267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1399</v>
      </c>
      <c r="D8" s="16">
        <v>196</v>
      </c>
      <c r="E8" s="16">
        <v>214</v>
      </c>
      <c r="F8" s="17">
        <f t="shared" ref="F8:F14" si="0">C8+D8-E8</f>
        <v>1381</v>
      </c>
      <c r="H8" s="39"/>
      <c r="I8" s="39"/>
      <c r="J8" s="39"/>
    </row>
    <row r="9" spans="2:10" ht="15" x14ac:dyDescent="0.2">
      <c r="B9" s="38" t="s">
        <v>9</v>
      </c>
      <c r="C9" s="16">
        <v>1697</v>
      </c>
      <c r="D9" s="16">
        <v>167</v>
      </c>
      <c r="E9" s="16">
        <v>50</v>
      </c>
      <c r="F9" s="17">
        <f t="shared" si="0"/>
        <v>1814</v>
      </c>
      <c r="H9" s="39"/>
      <c r="I9" s="39"/>
      <c r="J9" s="39"/>
    </row>
    <row r="10" spans="2:10" ht="15" x14ac:dyDescent="0.2">
      <c r="B10" s="38" t="s">
        <v>10</v>
      </c>
      <c r="C10" s="16">
        <v>2210</v>
      </c>
      <c r="D10" s="16">
        <v>126</v>
      </c>
      <c r="E10" s="16">
        <v>123</v>
      </c>
      <c r="F10" s="17">
        <f t="shared" si="0"/>
        <v>2213</v>
      </c>
      <c r="H10" s="39"/>
      <c r="I10" s="39"/>
      <c r="J10" s="39"/>
    </row>
    <row r="11" spans="2:10" ht="15" x14ac:dyDescent="0.2">
      <c r="B11" s="38" t="s">
        <v>11</v>
      </c>
      <c r="C11" s="16">
        <v>1013</v>
      </c>
      <c r="D11" s="16">
        <v>199</v>
      </c>
      <c r="E11" s="16">
        <v>94</v>
      </c>
      <c r="F11" s="17">
        <f t="shared" si="0"/>
        <v>1118</v>
      </c>
      <c r="H11" s="39"/>
      <c r="I11" s="39"/>
      <c r="J11" s="39"/>
    </row>
    <row r="12" spans="2:10" ht="15" x14ac:dyDescent="0.2">
      <c r="B12" s="38" t="s">
        <v>35</v>
      </c>
      <c r="C12" s="16">
        <v>4182</v>
      </c>
      <c r="D12" s="16">
        <v>349</v>
      </c>
      <c r="E12" s="16">
        <v>24</v>
      </c>
      <c r="F12" s="17">
        <f t="shared" si="0"/>
        <v>4507</v>
      </c>
      <c r="H12" s="40"/>
      <c r="I12" s="39"/>
      <c r="J12" s="39"/>
    </row>
    <row r="13" spans="2:10" ht="15" x14ac:dyDescent="0.2">
      <c r="B13" s="38" t="s">
        <v>13</v>
      </c>
      <c r="C13" s="16">
        <v>121</v>
      </c>
      <c r="D13" s="16">
        <v>65</v>
      </c>
      <c r="E13" s="16">
        <v>81</v>
      </c>
      <c r="F13" s="17">
        <f t="shared" si="0"/>
        <v>105</v>
      </c>
      <c r="H13" s="39"/>
      <c r="I13" s="39"/>
      <c r="J13" s="39"/>
    </row>
    <row r="14" spans="2:10" ht="15" x14ac:dyDescent="0.2">
      <c r="B14" s="38" t="s">
        <v>14</v>
      </c>
      <c r="C14" s="16">
        <v>507</v>
      </c>
      <c r="D14" s="16">
        <v>78</v>
      </c>
      <c r="E14" s="16">
        <v>63</v>
      </c>
      <c r="F14" s="17">
        <f t="shared" si="0"/>
        <v>522</v>
      </c>
      <c r="H14" s="39"/>
      <c r="I14" s="39"/>
      <c r="J14" s="39"/>
    </row>
    <row r="15" spans="2:10" ht="15" x14ac:dyDescent="0.2">
      <c r="B15" s="38" t="s">
        <v>264</v>
      </c>
      <c r="C15" s="16">
        <v>754</v>
      </c>
      <c r="D15" s="16">
        <v>250</v>
      </c>
      <c r="E15" s="16">
        <v>94</v>
      </c>
      <c r="F15" s="17">
        <f>C15+D15-E15</f>
        <v>910</v>
      </c>
      <c r="H15" s="39"/>
      <c r="I15" s="39"/>
      <c r="J15" s="39"/>
    </row>
    <row r="16" spans="2:10" ht="13.5" thickBot="1" x14ac:dyDescent="0.25">
      <c r="B16" s="22"/>
      <c r="C16" s="33"/>
      <c r="D16" s="41"/>
      <c r="E16" s="33"/>
      <c r="F16" s="34"/>
    </row>
    <row r="17" spans="2:6" ht="15.75" thickBot="1" x14ac:dyDescent="0.25">
      <c r="B17" s="25" t="s">
        <v>15</v>
      </c>
      <c r="C17" s="27">
        <f>SUM(C8:C15)</f>
        <v>11883</v>
      </c>
      <c r="D17" s="26">
        <f>SUM(D8:D15)</f>
        <v>1430</v>
      </c>
      <c r="E17" s="26">
        <f>SUM(E8:E15)</f>
        <v>743</v>
      </c>
      <c r="F17" s="27">
        <f>SUM(F8:F15)</f>
        <v>12570</v>
      </c>
    </row>
    <row r="18" spans="2:6" ht="19.149999999999999" customHeight="1" x14ac:dyDescent="0.2">
      <c r="B18" s="169"/>
      <c r="C18" s="166"/>
      <c r="D18" s="166"/>
      <c r="E18" s="166"/>
      <c r="F18" s="166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B1:J45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268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269</v>
      </c>
      <c r="D6" s="30" t="s">
        <v>5</v>
      </c>
      <c r="E6" s="30" t="s">
        <v>6</v>
      </c>
      <c r="F6" s="31" t="s">
        <v>270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1381</v>
      </c>
      <c r="D8" s="16">
        <v>176</v>
      </c>
      <c r="E8" s="16">
        <v>164</v>
      </c>
      <c r="F8" s="17">
        <f t="shared" ref="F8:F14" si="0">C8+D8-E8</f>
        <v>1393</v>
      </c>
      <c r="H8" s="39"/>
      <c r="I8" s="39"/>
      <c r="J8" s="39"/>
    </row>
    <row r="9" spans="2:10" ht="15" x14ac:dyDescent="0.2">
      <c r="B9" s="38" t="s">
        <v>9</v>
      </c>
      <c r="C9" s="16">
        <v>1814</v>
      </c>
      <c r="D9" s="16">
        <v>42</v>
      </c>
      <c r="E9" s="16">
        <v>27</v>
      </c>
      <c r="F9" s="17">
        <f t="shared" si="0"/>
        <v>1829</v>
      </c>
      <c r="H9" s="39"/>
      <c r="I9" s="39"/>
      <c r="J9" s="39"/>
    </row>
    <row r="10" spans="2:10" ht="15" x14ac:dyDescent="0.2">
      <c r="B10" s="38" t="s">
        <v>10</v>
      </c>
      <c r="C10" s="16">
        <v>2213</v>
      </c>
      <c r="D10" s="16">
        <v>0</v>
      </c>
      <c r="E10" s="16">
        <v>133</v>
      </c>
      <c r="F10" s="17">
        <f t="shared" si="0"/>
        <v>2080</v>
      </c>
      <c r="H10" s="39"/>
      <c r="I10" s="39"/>
      <c r="J10" s="39"/>
    </row>
    <row r="11" spans="2:10" ht="15" x14ac:dyDescent="0.2">
      <c r="B11" s="38" t="s">
        <v>11</v>
      </c>
      <c r="C11" s="16">
        <v>1118</v>
      </c>
      <c r="D11" s="16">
        <v>113</v>
      </c>
      <c r="E11" s="16">
        <v>170</v>
      </c>
      <c r="F11" s="17">
        <f t="shared" si="0"/>
        <v>1061</v>
      </c>
      <c r="H11" s="39"/>
      <c r="I11" s="39"/>
      <c r="J11" s="39"/>
    </row>
    <row r="12" spans="2:10" ht="15" x14ac:dyDescent="0.2">
      <c r="B12" s="38" t="s">
        <v>35</v>
      </c>
      <c r="C12" s="16">
        <v>4507</v>
      </c>
      <c r="D12" s="16">
        <v>283</v>
      </c>
      <c r="E12" s="16">
        <v>98</v>
      </c>
      <c r="F12" s="17">
        <f t="shared" si="0"/>
        <v>4692</v>
      </c>
      <c r="H12" s="40"/>
      <c r="I12" s="39"/>
      <c r="J12" s="39"/>
    </row>
    <row r="13" spans="2:10" ht="15" x14ac:dyDescent="0.2">
      <c r="B13" s="38" t="s">
        <v>13</v>
      </c>
      <c r="C13" s="16">
        <v>105</v>
      </c>
      <c r="D13" s="16">
        <v>138</v>
      </c>
      <c r="E13" s="16">
        <v>6</v>
      </c>
      <c r="F13" s="17">
        <f t="shared" si="0"/>
        <v>237</v>
      </c>
      <c r="H13" s="39"/>
      <c r="I13" s="39"/>
      <c r="J13" s="39"/>
    </row>
    <row r="14" spans="2:10" ht="15" x14ac:dyDescent="0.2">
      <c r="B14" s="38" t="s">
        <v>14</v>
      </c>
      <c r="C14" s="16">
        <v>522</v>
      </c>
      <c r="D14" s="16">
        <v>146</v>
      </c>
      <c r="E14" s="16">
        <v>55</v>
      </c>
      <c r="F14" s="17">
        <f t="shared" si="0"/>
        <v>613</v>
      </c>
      <c r="H14" s="39"/>
      <c r="I14" s="39"/>
      <c r="J14" s="39"/>
    </row>
    <row r="15" spans="2:10" ht="15" x14ac:dyDescent="0.2">
      <c r="B15" s="38" t="s">
        <v>257</v>
      </c>
      <c r="C15" s="16">
        <v>908</v>
      </c>
      <c r="D15" s="16">
        <v>199</v>
      </c>
      <c r="E15" s="16">
        <v>149</v>
      </c>
      <c r="F15" s="17">
        <f>C15+D15-E15</f>
        <v>958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12568</v>
      </c>
      <c r="D17" s="8">
        <f>SUM(D8:D15)</f>
        <v>1097</v>
      </c>
      <c r="E17" s="8">
        <f>SUM(E8:E15)</f>
        <v>802</v>
      </c>
      <c r="F17" s="44">
        <f>C17+D17-E17</f>
        <v>12863</v>
      </c>
    </row>
    <row r="18" spans="2:6" ht="19.149999999999999" customHeight="1" x14ac:dyDescent="0.2">
      <c r="B18" s="170" t="s">
        <v>271</v>
      </c>
      <c r="C18" s="170"/>
      <c r="D18" s="170"/>
      <c r="E18" s="170"/>
      <c r="F18" s="170"/>
    </row>
    <row r="20" spans="2:6" x14ac:dyDescent="0.2">
      <c r="B20" t="s">
        <v>16</v>
      </c>
    </row>
    <row r="45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B1:J44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272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273</v>
      </c>
      <c r="D6" s="30" t="s">
        <v>5</v>
      </c>
      <c r="E6" s="30" t="s">
        <v>6</v>
      </c>
      <c r="F6" s="31" t="s">
        <v>274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1393</v>
      </c>
      <c r="D8" s="16">
        <v>567</v>
      </c>
      <c r="E8" s="16">
        <v>200</v>
      </c>
      <c r="F8" s="17">
        <f t="shared" ref="F8:F14" si="0">C8+D8-E8</f>
        <v>1760</v>
      </c>
      <c r="H8" s="39"/>
      <c r="I8" s="39"/>
      <c r="J8" s="39"/>
    </row>
    <row r="9" spans="2:10" ht="15" x14ac:dyDescent="0.2">
      <c r="B9" s="38" t="s">
        <v>9</v>
      </c>
      <c r="C9" s="16">
        <v>1829</v>
      </c>
      <c r="D9" s="16">
        <v>126</v>
      </c>
      <c r="E9" s="16">
        <v>36</v>
      </c>
      <c r="F9" s="17">
        <f t="shared" si="0"/>
        <v>1919</v>
      </c>
      <c r="H9" s="39"/>
      <c r="I9" s="39"/>
      <c r="J9" s="39"/>
    </row>
    <row r="10" spans="2:10" ht="15" x14ac:dyDescent="0.2">
      <c r="B10" s="38" t="s">
        <v>10</v>
      </c>
      <c r="C10" s="16">
        <v>2080</v>
      </c>
      <c r="D10" s="16">
        <v>424</v>
      </c>
      <c r="E10" s="16">
        <v>177</v>
      </c>
      <c r="F10" s="17">
        <f t="shared" si="0"/>
        <v>2327</v>
      </c>
      <c r="H10" s="39"/>
      <c r="I10" s="39"/>
      <c r="J10" s="39"/>
    </row>
    <row r="11" spans="2:10" ht="15" x14ac:dyDescent="0.2">
      <c r="B11" s="38" t="s">
        <v>11</v>
      </c>
      <c r="C11" s="16">
        <v>1061</v>
      </c>
      <c r="D11" s="16">
        <v>48</v>
      </c>
      <c r="E11" s="16">
        <v>150</v>
      </c>
      <c r="F11" s="17">
        <f t="shared" si="0"/>
        <v>959</v>
      </c>
      <c r="H11" s="39"/>
      <c r="I11" s="39"/>
      <c r="J11" s="39"/>
    </row>
    <row r="12" spans="2:10" ht="15" x14ac:dyDescent="0.2">
      <c r="B12" s="38" t="s">
        <v>35</v>
      </c>
      <c r="C12" s="16">
        <v>4692</v>
      </c>
      <c r="D12" s="16">
        <v>401</v>
      </c>
      <c r="E12" s="16">
        <v>99</v>
      </c>
      <c r="F12" s="17">
        <f t="shared" si="0"/>
        <v>4994</v>
      </c>
      <c r="H12" s="40"/>
      <c r="I12" s="39"/>
      <c r="J12" s="39"/>
    </row>
    <row r="13" spans="2:10" ht="15" x14ac:dyDescent="0.2">
      <c r="B13" s="38" t="s">
        <v>275</v>
      </c>
      <c r="C13" s="16">
        <v>239</v>
      </c>
      <c r="D13" s="16">
        <v>163</v>
      </c>
      <c r="E13" s="16">
        <v>216</v>
      </c>
      <c r="F13" s="17">
        <f t="shared" si="0"/>
        <v>186</v>
      </c>
      <c r="H13" s="39"/>
      <c r="I13" s="39"/>
      <c r="J13" s="39"/>
    </row>
    <row r="14" spans="2:10" ht="15" x14ac:dyDescent="0.2">
      <c r="B14" s="38" t="s">
        <v>14</v>
      </c>
      <c r="C14" s="16">
        <v>613</v>
      </c>
      <c r="D14" s="16">
        <v>72</v>
      </c>
      <c r="E14" s="16">
        <v>49</v>
      </c>
      <c r="F14" s="17">
        <f t="shared" si="0"/>
        <v>636</v>
      </c>
      <c r="H14" s="39"/>
      <c r="I14" s="39"/>
      <c r="J14" s="39"/>
    </row>
    <row r="15" spans="2:10" ht="15" x14ac:dyDescent="0.2">
      <c r="B15" s="38" t="s">
        <v>276</v>
      </c>
      <c r="C15" s="16">
        <v>960</v>
      </c>
      <c r="D15" s="16">
        <v>309</v>
      </c>
      <c r="E15" s="16">
        <v>125</v>
      </c>
      <c r="F15" s="17">
        <f>C15+D15-E15</f>
        <v>1144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12867</v>
      </c>
      <c r="D17" s="8">
        <f>SUM(D8:D15)</f>
        <v>2110</v>
      </c>
      <c r="E17" s="8">
        <f>SUM(E8:E15)</f>
        <v>1052</v>
      </c>
      <c r="F17" s="44">
        <f>C17+D17-E17</f>
        <v>13925</v>
      </c>
    </row>
    <row r="18" spans="2:6" ht="38.450000000000003" customHeight="1" x14ac:dyDescent="0.2">
      <c r="B18" s="171" t="s">
        <v>277</v>
      </c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B1:J44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278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279</v>
      </c>
      <c r="D6" s="30" t="s">
        <v>5</v>
      </c>
      <c r="E6" s="30" t="s">
        <v>6</v>
      </c>
      <c r="F6" s="31" t="s">
        <v>280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1760</v>
      </c>
      <c r="D8" s="16">
        <v>389</v>
      </c>
      <c r="E8" s="16">
        <v>174</v>
      </c>
      <c r="F8" s="17">
        <f t="shared" ref="F8:F14" si="0">C8+D8-E8</f>
        <v>1975</v>
      </c>
      <c r="H8" s="39"/>
      <c r="I8" s="39"/>
      <c r="J8" s="39"/>
    </row>
    <row r="9" spans="2:10" ht="15" x14ac:dyDescent="0.2">
      <c r="B9" s="38" t="s">
        <v>9</v>
      </c>
      <c r="C9" s="16">
        <v>1919</v>
      </c>
      <c r="D9" s="16">
        <v>140</v>
      </c>
      <c r="E9" s="16">
        <v>89</v>
      </c>
      <c r="F9" s="17">
        <f t="shared" si="0"/>
        <v>1970</v>
      </c>
      <c r="H9" s="39"/>
      <c r="I9" s="39"/>
      <c r="J9" s="39"/>
    </row>
    <row r="10" spans="2:10" ht="15" x14ac:dyDescent="0.2">
      <c r="B10" s="38" t="s">
        <v>10</v>
      </c>
      <c r="C10" s="16">
        <v>2327</v>
      </c>
      <c r="D10" s="16">
        <v>258</v>
      </c>
      <c r="E10" s="16">
        <v>60</v>
      </c>
      <c r="F10" s="17">
        <f t="shared" si="0"/>
        <v>2525</v>
      </c>
      <c r="H10" s="39"/>
      <c r="I10" s="39"/>
      <c r="J10" s="39"/>
    </row>
    <row r="11" spans="2:10" ht="15" x14ac:dyDescent="0.2">
      <c r="B11" s="38" t="s">
        <v>11</v>
      </c>
      <c r="C11" s="16">
        <v>959</v>
      </c>
      <c r="D11" s="16">
        <v>3</v>
      </c>
      <c r="E11" s="16">
        <v>80</v>
      </c>
      <c r="F11" s="17">
        <f t="shared" si="0"/>
        <v>882</v>
      </c>
      <c r="H11" s="39"/>
      <c r="I11" s="39"/>
      <c r="J11" s="39"/>
    </row>
    <row r="12" spans="2:10" ht="15" x14ac:dyDescent="0.2">
      <c r="B12" s="38" t="s">
        <v>281</v>
      </c>
      <c r="C12" s="16">
        <v>4994</v>
      </c>
      <c r="D12" s="16">
        <v>169</v>
      </c>
      <c r="E12" s="16">
        <v>84</v>
      </c>
      <c r="F12" s="17">
        <f t="shared" si="0"/>
        <v>5079</v>
      </c>
      <c r="H12" s="40"/>
      <c r="I12" s="39"/>
      <c r="J12" s="39"/>
    </row>
    <row r="13" spans="2:10" ht="15" x14ac:dyDescent="0.2">
      <c r="B13" s="38" t="s">
        <v>13</v>
      </c>
      <c r="C13" s="16">
        <v>186</v>
      </c>
      <c r="D13" s="16">
        <v>170</v>
      </c>
      <c r="E13" s="16">
        <v>69</v>
      </c>
      <c r="F13" s="17">
        <f t="shared" si="0"/>
        <v>287</v>
      </c>
      <c r="H13" s="39"/>
      <c r="I13" s="39"/>
      <c r="J13" s="39"/>
    </row>
    <row r="14" spans="2:10" ht="15" x14ac:dyDescent="0.2">
      <c r="B14" s="38" t="s">
        <v>14</v>
      </c>
      <c r="C14" s="16">
        <v>636</v>
      </c>
      <c r="D14" s="16">
        <v>87</v>
      </c>
      <c r="E14" s="16">
        <v>79</v>
      </c>
      <c r="F14" s="17">
        <f t="shared" si="0"/>
        <v>644</v>
      </c>
      <c r="H14" s="39"/>
      <c r="I14" s="39"/>
      <c r="J14" s="39"/>
    </row>
    <row r="15" spans="2:10" ht="15" x14ac:dyDescent="0.2">
      <c r="B15" s="38" t="s">
        <v>276</v>
      </c>
      <c r="C15" s="16">
        <v>772</v>
      </c>
      <c r="D15" s="16">
        <v>360</v>
      </c>
      <c r="E15" s="16">
        <v>164</v>
      </c>
      <c r="F15" s="17">
        <f>C15+D15-E15</f>
        <v>968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13553</v>
      </c>
      <c r="D17" s="8">
        <f>SUM(D8:D15)</f>
        <v>1576</v>
      </c>
      <c r="E17" s="8">
        <f>SUM(E8:E15)</f>
        <v>799</v>
      </c>
      <c r="F17" s="44">
        <f>C17+D17-E17</f>
        <v>14330</v>
      </c>
    </row>
    <row r="18" spans="2:6" ht="40.15" customHeight="1" x14ac:dyDescent="0.2">
      <c r="B18" s="171" t="s">
        <v>282</v>
      </c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36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37</v>
      </c>
      <c r="D6" s="8" t="s">
        <v>5</v>
      </c>
      <c r="E6" s="8" t="s">
        <v>6</v>
      </c>
      <c r="F6" s="14" t="s">
        <v>38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f>'JAN08'!F8</f>
        <v>416</v>
      </c>
      <c r="D8" s="1">
        <v>51</v>
      </c>
      <c r="E8" s="1">
        <v>252</v>
      </c>
      <c r="F8" s="3">
        <f t="shared" ref="F8:F14" si="0">C8+D8-E8</f>
        <v>215</v>
      </c>
    </row>
    <row r="9" spans="2:6" ht="15" x14ac:dyDescent="0.2">
      <c r="B9" s="2" t="s">
        <v>9</v>
      </c>
      <c r="C9" s="1">
        <f>'JAN08'!F9</f>
        <v>383</v>
      </c>
      <c r="D9" s="1">
        <v>178</v>
      </c>
      <c r="E9" s="1">
        <v>40</v>
      </c>
      <c r="F9" s="3">
        <f t="shared" si="0"/>
        <v>521</v>
      </c>
    </row>
    <row r="10" spans="2:6" ht="15" x14ac:dyDescent="0.2">
      <c r="B10" s="2" t="s">
        <v>10</v>
      </c>
      <c r="C10" s="1">
        <f>'JAN08'!F10</f>
        <v>281</v>
      </c>
      <c r="D10" s="1">
        <v>42</v>
      </c>
      <c r="E10" s="1">
        <v>15</v>
      </c>
      <c r="F10" s="3">
        <f t="shared" si="0"/>
        <v>308</v>
      </c>
    </row>
    <row r="11" spans="2:6" ht="15" x14ac:dyDescent="0.2">
      <c r="B11" s="2" t="s">
        <v>11</v>
      </c>
      <c r="C11" s="1">
        <f>'JAN08'!F11</f>
        <v>182</v>
      </c>
      <c r="D11" s="1">
        <v>159</v>
      </c>
      <c r="E11" s="1">
        <v>80</v>
      </c>
      <c r="F11" s="3">
        <f t="shared" si="0"/>
        <v>261</v>
      </c>
    </row>
    <row r="12" spans="2:6" ht="15" x14ac:dyDescent="0.2">
      <c r="B12" s="2" t="s">
        <v>35</v>
      </c>
      <c r="C12" s="1">
        <f>'JAN08'!F12</f>
        <v>190</v>
      </c>
      <c r="D12" s="1">
        <v>76</v>
      </c>
      <c r="E12" s="1">
        <v>29</v>
      </c>
      <c r="F12" s="3">
        <f t="shared" si="0"/>
        <v>237</v>
      </c>
    </row>
    <row r="13" spans="2:6" ht="15" x14ac:dyDescent="0.2">
      <c r="B13" s="2" t="s">
        <v>13</v>
      </c>
      <c r="C13" s="1">
        <f>'JAN08'!F13</f>
        <v>127</v>
      </c>
      <c r="D13" s="1">
        <v>51</v>
      </c>
      <c r="E13" s="1">
        <v>87</v>
      </c>
      <c r="F13" s="3">
        <f t="shared" si="0"/>
        <v>91</v>
      </c>
    </row>
    <row r="14" spans="2:6" ht="15" x14ac:dyDescent="0.2">
      <c r="B14" s="2" t="s">
        <v>14</v>
      </c>
      <c r="C14" s="1">
        <f>'JAN08'!F14</f>
        <v>290</v>
      </c>
      <c r="D14" s="1">
        <v>68</v>
      </c>
      <c r="E14" s="1">
        <v>85</v>
      </c>
      <c r="F14" s="3">
        <f t="shared" si="0"/>
        <v>273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SUM(C8:C15)</f>
        <v>1869</v>
      </c>
      <c r="D16" s="8">
        <f>SUM(D8:D15)</f>
        <v>625</v>
      </c>
      <c r="E16" s="8">
        <f>SUM(E8:E15)</f>
        <v>588</v>
      </c>
      <c r="F16" s="9">
        <f>SUM(F8:F15)</f>
        <v>1906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B1:J44"/>
  <sheetViews>
    <sheetView zoomScaleNormal="100" workbookViewId="0">
      <selection activeCell="B12" sqref="B12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283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284</v>
      </c>
      <c r="D6" s="30" t="s">
        <v>5</v>
      </c>
      <c r="E6" s="30" t="s">
        <v>6</v>
      </c>
      <c r="F6" s="31" t="s">
        <v>285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1975</v>
      </c>
      <c r="D8" s="16">
        <v>138</v>
      </c>
      <c r="E8" s="16">
        <v>302</v>
      </c>
      <c r="F8" s="17">
        <f t="shared" ref="F8:F14" si="0">C8+D8-E8</f>
        <v>1811</v>
      </c>
      <c r="H8" s="39"/>
      <c r="I8" s="39"/>
      <c r="J8" s="39"/>
    </row>
    <row r="9" spans="2:10" ht="15" x14ac:dyDescent="0.2">
      <c r="B9" s="38" t="s">
        <v>9</v>
      </c>
      <c r="C9" s="16">
        <v>1970</v>
      </c>
      <c r="D9" s="16">
        <v>160</v>
      </c>
      <c r="E9" s="16">
        <v>44</v>
      </c>
      <c r="F9" s="17">
        <f t="shared" si="0"/>
        <v>2086</v>
      </c>
      <c r="H9" s="39"/>
      <c r="I9" s="39"/>
      <c r="J9" s="39"/>
    </row>
    <row r="10" spans="2:10" ht="15" x14ac:dyDescent="0.2">
      <c r="B10" s="38" t="s">
        <v>10</v>
      </c>
      <c r="C10" s="16">
        <v>2525</v>
      </c>
      <c r="D10" s="16">
        <v>121</v>
      </c>
      <c r="E10" s="16">
        <v>300</v>
      </c>
      <c r="F10" s="17">
        <f t="shared" si="0"/>
        <v>2346</v>
      </c>
      <c r="H10" s="39"/>
      <c r="I10" s="39"/>
      <c r="J10" s="39"/>
    </row>
    <row r="11" spans="2:10" ht="15" x14ac:dyDescent="0.2">
      <c r="B11" s="38" t="s">
        <v>11</v>
      </c>
      <c r="C11" s="16">
        <v>882</v>
      </c>
      <c r="D11" s="16">
        <v>282</v>
      </c>
      <c r="E11" s="16">
        <v>108</v>
      </c>
      <c r="F11" s="17">
        <f t="shared" si="0"/>
        <v>1056</v>
      </c>
      <c r="H11" s="39"/>
      <c r="I11" s="39"/>
      <c r="J11" s="39"/>
    </row>
    <row r="12" spans="2:10" ht="15" x14ac:dyDescent="0.2">
      <c r="B12" s="38" t="s">
        <v>286</v>
      </c>
      <c r="C12" s="16">
        <v>5079</v>
      </c>
      <c r="D12" s="16">
        <v>189</v>
      </c>
      <c r="E12" s="16">
        <v>279</v>
      </c>
      <c r="F12" s="17">
        <f t="shared" si="0"/>
        <v>4989</v>
      </c>
      <c r="H12" s="40"/>
      <c r="I12" s="39"/>
      <c r="J12" s="39"/>
    </row>
    <row r="13" spans="2:10" ht="15" x14ac:dyDescent="0.2">
      <c r="B13" s="38" t="s">
        <v>13</v>
      </c>
      <c r="C13" s="16">
        <v>287</v>
      </c>
      <c r="D13" s="16">
        <v>121</v>
      </c>
      <c r="E13" s="16">
        <v>138</v>
      </c>
      <c r="F13" s="17">
        <f t="shared" si="0"/>
        <v>270</v>
      </c>
      <c r="H13" s="39"/>
      <c r="I13" s="39"/>
      <c r="J13" s="39"/>
    </row>
    <row r="14" spans="2:10" ht="15" x14ac:dyDescent="0.2">
      <c r="B14" s="38" t="s">
        <v>14</v>
      </c>
      <c r="C14" s="16">
        <v>644</v>
      </c>
      <c r="D14" s="16">
        <v>92</v>
      </c>
      <c r="E14" s="16">
        <v>77</v>
      </c>
      <c r="F14" s="17">
        <f t="shared" si="0"/>
        <v>659</v>
      </c>
      <c r="H14" s="39"/>
      <c r="I14" s="39"/>
      <c r="J14" s="39"/>
    </row>
    <row r="15" spans="2:10" ht="15" x14ac:dyDescent="0.2">
      <c r="B15" s="38" t="s">
        <v>257</v>
      </c>
      <c r="C15" s="16">
        <v>969</v>
      </c>
      <c r="D15" s="16">
        <v>815</v>
      </c>
      <c r="E15" s="16">
        <v>163</v>
      </c>
      <c r="F15" s="17">
        <f>C15+D15-E15</f>
        <v>1621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14331</v>
      </c>
      <c r="D17" s="8">
        <f>SUM(D8:D15)</f>
        <v>1918</v>
      </c>
      <c r="E17" s="8">
        <f>SUM(E8:E15)</f>
        <v>1411</v>
      </c>
      <c r="F17" s="44">
        <f>C17+D17-E17</f>
        <v>14838</v>
      </c>
    </row>
    <row r="18" spans="2:6" ht="25.9" customHeight="1" x14ac:dyDescent="0.2">
      <c r="B18" s="171" t="s">
        <v>287</v>
      </c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B1:J45"/>
  <sheetViews>
    <sheetView zoomScaleNormal="100" workbookViewId="0">
      <selection activeCell="D8" sqref="D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288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262</v>
      </c>
      <c r="D6" s="30" t="s">
        <v>5</v>
      </c>
      <c r="E6" s="30" t="s">
        <v>6</v>
      </c>
      <c r="F6" s="31" t="s">
        <v>285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231</v>
      </c>
      <c r="C8" s="16">
        <f>'JAN13'!C8</f>
        <v>1071</v>
      </c>
      <c r="D8" s="16">
        <f>'JAN13'!D8+'FEV13'!D8+'MAR13'!D8+'ABR13'!D8+'MAI13'!D8+'JUN13'!D8</f>
        <v>1797</v>
      </c>
      <c r="E8" s="16">
        <f>'JAN13'!E8+'FEV13'!E8+'MAR13'!E8+'ABR13'!E8+'MAI13'!E8+'JUN13'!E8</f>
        <v>1057</v>
      </c>
      <c r="F8" s="17">
        <f t="shared" ref="F8:F15" si="0">C8+D8-E8</f>
        <v>1811</v>
      </c>
      <c r="G8" s="16">
        <v>1811</v>
      </c>
      <c r="H8" s="39"/>
      <c r="I8" s="39"/>
      <c r="J8" s="39"/>
    </row>
    <row r="9" spans="2:10" ht="15" x14ac:dyDescent="0.2">
      <c r="B9" s="38" t="s">
        <v>9</v>
      </c>
      <c r="C9" s="16">
        <f>'JAN13'!C9</f>
        <v>1695</v>
      </c>
      <c r="D9" s="16">
        <f>'JAN13'!D9+'FEV13'!D9+'MAR13'!D9+'ABR13'!D9+'MAI13'!D9+'JUN13'!D9</f>
        <v>637</v>
      </c>
      <c r="E9" s="16">
        <f>'JAN13'!E9+'FEV13'!E9+'MAR13'!E9+'ABR13'!E9+'MAI13'!E9+'JUN13'!E9</f>
        <v>246</v>
      </c>
      <c r="F9" s="17">
        <f t="shared" si="0"/>
        <v>2086</v>
      </c>
      <c r="G9" s="16">
        <v>2086</v>
      </c>
      <c r="H9" s="39"/>
      <c r="I9" s="39"/>
      <c r="J9" s="39"/>
    </row>
    <row r="10" spans="2:10" ht="15" x14ac:dyDescent="0.2">
      <c r="B10" s="38" t="s">
        <v>10</v>
      </c>
      <c r="C10" s="16">
        <f>'JAN13'!C10</f>
        <v>2249</v>
      </c>
      <c r="D10" s="16">
        <f>'JAN13'!D10+'FEV13'!D10+'MAR13'!D10+'ABR13'!D10+'MAI13'!D10+'JUN13'!D10</f>
        <v>930</v>
      </c>
      <c r="E10" s="16">
        <f>'JAN13'!E10+'FEV13'!E10+'MAR13'!E10+'ABR13'!E10+'MAI13'!E10+'JUN13'!E10</f>
        <v>833</v>
      </c>
      <c r="F10" s="17">
        <f t="shared" si="0"/>
        <v>2346</v>
      </c>
      <c r="G10" s="16">
        <v>2346</v>
      </c>
      <c r="H10" s="39"/>
      <c r="I10" s="39"/>
      <c r="J10" s="39"/>
    </row>
    <row r="11" spans="2:10" ht="15" x14ac:dyDescent="0.2">
      <c r="B11" s="38" t="s">
        <v>11</v>
      </c>
      <c r="C11" s="16">
        <f>'JAN13'!C11</f>
        <v>1013</v>
      </c>
      <c r="D11" s="16">
        <f>'JAN13'!D11+'FEV13'!D11+'MAR13'!D11+'ABR13'!D11+'MAI13'!D11+'JUN13'!D11</f>
        <v>645</v>
      </c>
      <c r="E11" s="16">
        <f>'JAN13'!E11+'FEV13'!E11+'MAR13'!E11+'ABR13'!E11+'MAI13'!E11+'JUN13'!E11</f>
        <v>602</v>
      </c>
      <c r="F11" s="17">
        <f t="shared" si="0"/>
        <v>1056</v>
      </c>
      <c r="G11" s="16">
        <v>1056</v>
      </c>
      <c r="H11" s="39"/>
      <c r="I11" s="39"/>
      <c r="J11" s="39"/>
    </row>
    <row r="12" spans="2:10" ht="15" x14ac:dyDescent="0.2">
      <c r="B12" s="38" t="s">
        <v>35</v>
      </c>
      <c r="C12" s="16">
        <f>'JAN13'!C12</f>
        <v>3809</v>
      </c>
      <c r="D12" s="16">
        <f>'JAN13'!D12+'FEV13'!D12+'MAR13'!D12+'ABR13'!D12+'MAI13'!D12+'JUN13'!D12</f>
        <v>1841</v>
      </c>
      <c r="E12" s="16">
        <f>'JAN13'!E12+'FEV13'!E12+'MAR13'!E12+'ABR13'!E12+'MAI13'!E12+'JUN13'!E12</f>
        <v>661</v>
      </c>
      <c r="F12" s="17">
        <f t="shared" si="0"/>
        <v>4989</v>
      </c>
      <c r="G12" s="16">
        <v>4989</v>
      </c>
      <c r="H12" s="39"/>
      <c r="I12" s="39"/>
      <c r="J12" s="39"/>
    </row>
    <row r="13" spans="2:10" ht="15" x14ac:dyDescent="0.2">
      <c r="B13" s="38" t="s">
        <v>275</v>
      </c>
      <c r="C13" s="16">
        <v>88</v>
      </c>
      <c r="D13" s="16">
        <f>'JAN13'!D13+'FEV13'!D13+'MAR13'!D13+'ABR13'!D13+'MAI13'!D13+'JUN13'!D13</f>
        <v>737</v>
      </c>
      <c r="E13" s="16">
        <f>'JAN13'!E13+'FEV13'!E13+'MAR13'!E13+'ABR13'!E13+'MAI13'!E13+'JUN13'!E13</f>
        <v>555</v>
      </c>
      <c r="F13" s="17">
        <f t="shared" si="0"/>
        <v>270</v>
      </c>
      <c r="G13" s="16">
        <v>270</v>
      </c>
      <c r="H13" s="39"/>
      <c r="I13" s="39"/>
      <c r="J13" s="39"/>
    </row>
    <row r="14" spans="2:10" ht="15" x14ac:dyDescent="0.2">
      <c r="B14" s="38" t="s">
        <v>234</v>
      </c>
      <c r="C14" s="16">
        <f>'JAN13'!C14</f>
        <v>503</v>
      </c>
      <c r="D14" s="16">
        <f>'JAN13'!D14+'FEV13'!D14+'MAR13'!D14+'ABR13'!D14+'MAI13'!D14+'JUN13'!D14</f>
        <v>481</v>
      </c>
      <c r="E14" s="16">
        <f>'JAN13'!E14+'FEV13'!E14+'MAR13'!E14+'ABR13'!E14+'MAI13'!E14+'JUN13'!E14</f>
        <v>325</v>
      </c>
      <c r="F14" s="17">
        <f t="shared" si="0"/>
        <v>659</v>
      </c>
      <c r="G14" s="16">
        <v>659</v>
      </c>
      <c r="H14" s="39"/>
      <c r="I14" s="39"/>
      <c r="J14" s="39"/>
    </row>
    <row r="15" spans="2:10" ht="15" x14ac:dyDescent="0.2">
      <c r="B15" s="38" t="s">
        <v>276</v>
      </c>
      <c r="C15" s="16">
        <v>227</v>
      </c>
      <c r="D15" s="16">
        <v>2091</v>
      </c>
      <c r="E15" s="16">
        <f>'JAN13'!E15+'FEV13'!E15+'MAR13'!E15+'ABR13'!E15+'MAI13'!E15+'JUN13'!E15</f>
        <v>697</v>
      </c>
      <c r="F15" s="17">
        <f t="shared" si="0"/>
        <v>1621</v>
      </c>
      <c r="G15" s="16">
        <v>1621</v>
      </c>
      <c r="H15" s="39"/>
      <c r="I15" s="39"/>
      <c r="J15" s="39"/>
    </row>
    <row r="16" spans="2:10" ht="13.5" thickBot="1" x14ac:dyDescent="0.25">
      <c r="B16" s="22"/>
      <c r="C16" s="33"/>
      <c r="D16" s="33"/>
      <c r="E16" s="33"/>
      <c r="F16" s="34"/>
    </row>
    <row r="17" spans="2:8" ht="15.75" thickBot="1" x14ac:dyDescent="0.25">
      <c r="B17" s="25" t="s">
        <v>15</v>
      </c>
      <c r="C17" s="26">
        <f>SUM(C8:C15)</f>
        <v>10655</v>
      </c>
      <c r="D17" s="26">
        <f>SUM(D8:D15)</f>
        <v>9159</v>
      </c>
      <c r="E17" s="26">
        <f>SUM(E8:E15)</f>
        <v>4976</v>
      </c>
      <c r="F17" s="27">
        <f>SUM(F8:F15)</f>
        <v>14838</v>
      </c>
      <c r="H17" s="35"/>
    </row>
    <row r="20" spans="2:8" x14ac:dyDescent="0.2">
      <c r="B20" t="s">
        <v>16</v>
      </c>
    </row>
    <row r="45" ht="35.450000000000003" customHeight="1" x14ac:dyDescent="0.2"/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B1:J44"/>
  <sheetViews>
    <sheetView zoomScaleNormal="100" workbookViewId="0">
      <selection activeCell="C8" sqref="C8:C15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289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290</v>
      </c>
      <c r="D6" s="30" t="s">
        <v>5</v>
      </c>
      <c r="E6" s="30" t="s">
        <v>6</v>
      </c>
      <c r="F6" s="31" t="s">
        <v>291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1811</v>
      </c>
      <c r="D8" s="16">
        <v>414</v>
      </c>
      <c r="E8" s="16">
        <v>285</v>
      </c>
      <c r="F8" s="17">
        <f t="shared" ref="F8:F14" si="0">C8+D8-E8</f>
        <v>1940</v>
      </c>
      <c r="H8" s="39"/>
      <c r="I8" s="39"/>
      <c r="J8" s="39"/>
    </row>
    <row r="9" spans="2:10" ht="15" x14ac:dyDescent="0.2">
      <c r="B9" s="38" t="s">
        <v>9</v>
      </c>
      <c r="C9" s="16">
        <v>2086</v>
      </c>
      <c r="D9" s="16">
        <v>189</v>
      </c>
      <c r="E9" s="16">
        <v>38</v>
      </c>
      <c r="F9" s="17">
        <f t="shared" si="0"/>
        <v>2237</v>
      </c>
      <c r="H9" s="39"/>
      <c r="I9" s="39"/>
      <c r="J9" s="39"/>
    </row>
    <row r="10" spans="2:10" ht="15" x14ac:dyDescent="0.2">
      <c r="B10" s="38" t="s">
        <v>10</v>
      </c>
      <c r="C10" s="16">
        <v>2346</v>
      </c>
      <c r="D10" s="16">
        <v>263</v>
      </c>
      <c r="E10" s="16">
        <v>263</v>
      </c>
      <c r="F10" s="17">
        <f t="shared" si="0"/>
        <v>2346</v>
      </c>
      <c r="H10" s="39"/>
      <c r="I10" s="39"/>
      <c r="J10" s="39"/>
    </row>
    <row r="11" spans="2:10" ht="15" x14ac:dyDescent="0.2">
      <c r="B11" s="38" t="s">
        <v>11</v>
      </c>
      <c r="C11" s="16">
        <v>1056</v>
      </c>
      <c r="D11" s="16">
        <v>56</v>
      </c>
      <c r="E11" s="16">
        <v>182</v>
      </c>
      <c r="F11" s="17">
        <f t="shared" si="0"/>
        <v>930</v>
      </c>
      <c r="H11" s="39"/>
      <c r="I11" s="39"/>
      <c r="J11" s="39"/>
    </row>
    <row r="12" spans="2:10" ht="15" x14ac:dyDescent="0.2">
      <c r="B12" s="38" t="s">
        <v>35</v>
      </c>
      <c r="C12" s="16">
        <v>4989</v>
      </c>
      <c r="D12" s="16">
        <v>193</v>
      </c>
      <c r="E12" s="16">
        <v>149</v>
      </c>
      <c r="F12" s="17">
        <f t="shared" si="0"/>
        <v>5033</v>
      </c>
      <c r="H12" s="40"/>
      <c r="I12" s="39"/>
      <c r="J12" s="39"/>
    </row>
    <row r="13" spans="2:10" ht="15" x14ac:dyDescent="0.2">
      <c r="B13" s="38" t="s">
        <v>13</v>
      </c>
      <c r="C13" s="16">
        <v>270</v>
      </c>
      <c r="D13" s="16">
        <v>164</v>
      </c>
      <c r="E13" s="16">
        <v>114</v>
      </c>
      <c r="F13" s="17">
        <f t="shared" si="0"/>
        <v>320</v>
      </c>
      <c r="H13" s="39"/>
      <c r="I13" s="39"/>
      <c r="J13" s="39"/>
    </row>
    <row r="14" spans="2:10" ht="15" x14ac:dyDescent="0.2">
      <c r="B14" s="38" t="s">
        <v>14</v>
      </c>
      <c r="C14" s="16">
        <v>659</v>
      </c>
      <c r="D14" s="16">
        <v>93</v>
      </c>
      <c r="E14" s="16">
        <v>103</v>
      </c>
      <c r="F14" s="17">
        <f t="shared" si="0"/>
        <v>649</v>
      </c>
      <c r="H14" s="39"/>
      <c r="I14" s="39"/>
      <c r="J14" s="39"/>
    </row>
    <row r="15" spans="2:10" ht="15" x14ac:dyDescent="0.2">
      <c r="B15" s="38" t="s">
        <v>220</v>
      </c>
      <c r="C15" s="16">
        <v>1621</v>
      </c>
      <c r="D15" s="16">
        <v>749</v>
      </c>
      <c r="E15" s="16">
        <v>741</v>
      </c>
      <c r="F15" s="17">
        <f>C15+D15-E15</f>
        <v>1629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14838</v>
      </c>
      <c r="D17" s="8">
        <f>SUM(D8:D15)</f>
        <v>2121</v>
      </c>
      <c r="E17" s="8">
        <f>SUM(E8:E15)</f>
        <v>1875</v>
      </c>
      <c r="F17" s="44">
        <f>C17+D17-E17</f>
        <v>15084</v>
      </c>
    </row>
    <row r="18" spans="2:6" ht="25.9" customHeight="1" x14ac:dyDescent="0.2">
      <c r="B18" s="171"/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B1:J44"/>
  <sheetViews>
    <sheetView zoomScaleNormal="100" workbookViewId="0">
      <selection activeCell="B15" sqref="B15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292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293</v>
      </c>
      <c r="D6" s="30" t="s">
        <v>5</v>
      </c>
      <c r="E6" s="30" t="s">
        <v>6</v>
      </c>
      <c r="F6" s="31" t="s">
        <v>294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1940</v>
      </c>
      <c r="D8" s="16">
        <v>213</v>
      </c>
      <c r="E8" s="16">
        <v>461</v>
      </c>
      <c r="F8" s="17">
        <f t="shared" ref="F8:F14" si="0">C8+D8-E8</f>
        <v>1692</v>
      </c>
      <c r="H8" s="39"/>
      <c r="I8" s="39"/>
      <c r="J8" s="39"/>
    </row>
    <row r="9" spans="2:10" ht="15" x14ac:dyDescent="0.2">
      <c r="B9" s="38" t="s">
        <v>9</v>
      </c>
      <c r="C9" s="16">
        <v>2237</v>
      </c>
      <c r="D9" s="16">
        <v>0</v>
      </c>
      <c r="E9" s="16">
        <v>57</v>
      </c>
      <c r="F9" s="17">
        <f t="shared" si="0"/>
        <v>2180</v>
      </c>
      <c r="H9" s="39"/>
      <c r="I9" s="39"/>
      <c r="J9" s="39"/>
    </row>
    <row r="10" spans="2:10" ht="15" x14ac:dyDescent="0.2">
      <c r="B10" s="38" t="s">
        <v>10</v>
      </c>
      <c r="C10" s="16">
        <v>2346</v>
      </c>
      <c r="D10" s="16">
        <v>139</v>
      </c>
      <c r="E10" s="16">
        <v>209</v>
      </c>
      <c r="F10" s="17">
        <f t="shared" si="0"/>
        <v>2276</v>
      </c>
      <c r="H10" s="39"/>
      <c r="I10" s="39"/>
      <c r="J10" s="39"/>
    </row>
    <row r="11" spans="2:10" ht="15" x14ac:dyDescent="0.2">
      <c r="B11" s="38" t="s">
        <v>11</v>
      </c>
      <c r="C11" s="16">
        <v>930</v>
      </c>
      <c r="D11" s="16">
        <v>32</v>
      </c>
      <c r="E11" s="16">
        <v>73</v>
      </c>
      <c r="F11" s="17">
        <f t="shared" si="0"/>
        <v>889</v>
      </c>
      <c r="H11" s="39"/>
      <c r="I11" s="39"/>
      <c r="J11" s="39"/>
    </row>
    <row r="12" spans="2:10" ht="15" x14ac:dyDescent="0.2">
      <c r="B12" s="38" t="s">
        <v>286</v>
      </c>
      <c r="C12" s="16">
        <v>5033</v>
      </c>
      <c r="D12" s="16">
        <v>248</v>
      </c>
      <c r="E12" s="16">
        <v>138</v>
      </c>
      <c r="F12" s="17">
        <f t="shared" si="0"/>
        <v>5143</v>
      </c>
      <c r="H12" s="40"/>
      <c r="I12" s="39"/>
      <c r="J12" s="39"/>
    </row>
    <row r="13" spans="2:10" ht="15" x14ac:dyDescent="0.2">
      <c r="B13" s="38" t="s">
        <v>13</v>
      </c>
      <c r="C13" s="16">
        <v>320</v>
      </c>
      <c r="D13" s="16">
        <v>115</v>
      </c>
      <c r="E13" s="16">
        <v>156</v>
      </c>
      <c r="F13" s="17">
        <f t="shared" si="0"/>
        <v>279</v>
      </c>
      <c r="H13" s="39"/>
      <c r="I13" s="39"/>
      <c r="J13" s="39"/>
    </row>
    <row r="14" spans="2:10" ht="15" x14ac:dyDescent="0.2">
      <c r="B14" s="38" t="s">
        <v>14</v>
      </c>
      <c r="C14" s="16">
        <v>649</v>
      </c>
      <c r="D14" s="16">
        <v>62</v>
      </c>
      <c r="E14" s="16">
        <v>114</v>
      </c>
      <c r="F14" s="17">
        <f t="shared" si="0"/>
        <v>597</v>
      </c>
      <c r="H14" s="39"/>
      <c r="I14" s="39"/>
      <c r="J14" s="39"/>
    </row>
    <row r="15" spans="2:10" ht="15" x14ac:dyDescent="0.2">
      <c r="B15" s="38" t="s">
        <v>264</v>
      </c>
      <c r="C15" s="16">
        <v>1629</v>
      </c>
      <c r="D15" s="16">
        <v>1566</v>
      </c>
      <c r="E15" s="16">
        <v>907</v>
      </c>
      <c r="F15" s="17">
        <f>C15+D15-E15</f>
        <v>2288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15084</v>
      </c>
      <c r="D17" s="8">
        <f>SUM(D8:D15)</f>
        <v>2375</v>
      </c>
      <c r="E17" s="8">
        <f>SUM(E8:E15)</f>
        <v>2115</v>
      </c>
      <c r="F17" s="44">
        <f>C17+D17-E17</f>
        <v>15344</v>
      </c>
    </row>
    <row r="18" spans="2:6" ht="25.9" customHeight="1" x14ac:dyDescent="0.2">
      <c r="B18" s="171"/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B1:J44"/>
  <sheetViews>
    <sheetView zoomScaleNormal="100" workbookViewId="0">
      <selection activeCell="D8" sqref="D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295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296</v>
      </c>
      <c r="D6" s="30" t="s">
        <v>5</v>
      </c>
      <c r="E6" s="30" t="s">
        <v>6</v>
      </c>
      <c r="F6" s="31" t="s">
        <v>297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1692</v>
      </c>
      <c r="D8" s="16">
        <v>651</v>
      </c>
      <c r="E8" s="16">
        <v>291</v>
      </c>
      <c r="F8" s="17">
        <f t="shared" ref="F8:F14" si="0">C8+D8-E8</f>
        <v>2052</v>
      </c>
      <c r="H8" s="39"/>
      <c r="I8" s="39"/>
      <c r="J8" s="39"/>
    </row>
    <row r="9" spans="2:10" ht="15" x14ac:dyDescent="0.2">
      <c r="B9" s="38" t="s">
        <v>9</v>
      </c>
      <c r="C9" s="16">
        <v>2180</v>
      </c>
      <c r="D9" s="16">
        <v>153</v>
      </c>
      <c r="E9" s="16">
        <v>102</v>
      </c>
      <c r="F9" s="17">
        <f t="shared" si="0"/>
        <v>2231</v>
      </c>
      <c r="H9" s="39"/>
      <c r="I9" s="39"/>
      <c r="J9" s="39"/>
    </row>
    <row r="10" spans="2:10" ht="15" x14ac:dyDescent="0.2">
      <c r="B10" s="38" t="s">
        <v>10</v>
      </c>
      <c r="C10" s="16">
        <v>2276</v>
      </c>
      <c r="D10" s="16">
        <v>137</v>
      </c>
      <c r="E10" s="16">
        <v>55</v>
      </c>
      <c r="F10" s="17">
        <f t="shared" si="0"/>
        <v>2358</v>
      </c>
      <c r="H10" s="39"/>
      <c r="I10" s="39"/>
      <c r="J10" s="39"/>
    </row>
    <row r="11" spans="2:10" ht="15" x14ac:dyDescent="0.2">
      <c r="B11" s="38" t="s">
        <v>11</v>
      </c>
      <c r="C11" s="16">
        <v>889</v>
      </c>
      <c r="D11" s="16">
        <v>114</v>
      </c>
      <c r="E11" s="16">
        <v>69</v>
      </c>
      <c r="F11" s="17">
        <f t="shared" si="0"/>
        <v>934</v>
      </c>
      <c r="H11" s="39"/>
      <c r="I11" s="39"/>
      <c r="J11" s="39"/>
    </row>
    <row r="12" spans="2:10" ht="15" x14ac:dyDescent="0.2">
      <c r="B12" s="38" t="s">
        <v>286</v>
      </c>
      <c r="C12" s="16">
        <v>5143</v>
      </c>
      <c r="D12" s="16">
        <v>115</v>
      </c>
      <c r="E12" s="16">
        <v>130</v>
      </c>
      <c r="F12" s="17">
        <f t="shared" si="0"/>
        <v>5128</v>
      </c>
      <c r="H12" s="40"/>
      <c r="I12" s="39"/>
      <c r="J12" s="39"/>
    </row>
    <row r="13" spans="2:10" ht="15" x14ac:dyDescent="0.2">
      <c r="B13" s="38" t="s">
        <v>13</v>
      </c>
      <c r="C13" s="16">
        <v>279</v>
      </c>
      <c r="D13" s="16">
        <v>79</v>
      </c>
      <c r="E13" s="16">
        <v>259</v>
      </c>
      <c r="F13" s="17">
        <f t="shared" si="0"/>
        <v>99</v>
      </c>
      <c r="H13" s="39"/>
      <c r="I13" s="39"/>
      <c r="J13" s="39"/>
    </row>
    <row r="14" spans="2:10" ht="15" x14ac:dyDescent="0.2">
      <c r="B14" s="38" t="s">
        <v>14</v>
      </c>
      <c r="C14" s="16">
        <v>597</v>
      </c>
      <c r="D14" s="16">
        <v>159</v>
      </c>
      <c r="E14" s="16">
        <v>111</v>
      </c>
      <c r="F14" s="17">
        <f t="shared" si="0"/>
        <v>645</v>
      </c>
      <c r="H14" s="39"/>
      <c r="I14" s="39"/>
      <c r="J14" s="39"/>
    </row>
    <row r="15" spans="2:10" ht="15" x14ac:dyDescent="0.2">
      <c r="B15" s="38" t="s">
        <v>257</v>
      </c>
      <c r="C15" s="16">
        <v>2288</v>
      </c>
      <c r="D15" s="16">
        <v>783</v>
      </c>
      <c r="E15" s="16">
        <v>0</v>
      </c>
      <c r="F15" s="17">
        <f>C15+D15-E15</f>
        <v>3071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15344</v>
      </c>
      <c r="D17" s="8">
        <f>SUM(D8:D15)</f>
        <v>2191</v>
      </c>
      <c r="E17" s="8">
        <f>SUM(E8:E15)</f>
        <v>1017</v>
      </c>
      <c r="F17" s="44">
        <f>C17+D17-E17</f>
        <v>16518</v>
      </c>
    </row>
    <row r="18" spans="2:6" ht="25.9" customHeight="1" x14ac:dyDescent="0.2">
      <c r="B18" s="171" t="s">
        <v>298</v>
      </c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B1:J44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299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300</v>
      </c>
      <c r="D6" s="30" t="s">
        <v>5</v>
      </c>
      <c r="E6" s="30" t="s">
        <v>6</v>
      </c>
      <c r="F6" s="31" t="s">
        <v>301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2052</v>
      </c>
      <c r="D8" s="16">
        <v>684</v>
      </c>
      <c r="E8" s="16">
        <v>561</v>
      </c>
      <c r="F8" s="17">
        <f t="shared" ref="F8:F14" si="0">C8+D8-E8</f>
        <v>2175</v>
      </c>
      <c r="H8" s="39"/>
      <c r="I8" s="39"/>
      <c r="J8" s="39"/>
    </row>
    <row r="9" spans="2:10" ht="15" x14ac:dyDescent="0.2">
      <c r="B9" s="38" t="s">
        <v>9</v>
      </c>
      <c r="C9" s="16">
        <v>2231</v>
      </c>
      <c r="D9" s="16">
        <v>161</v>
      </c>
      <c r="E9" s="16">
        <v>192</v>
      </c>
      <c r="F9" s="17">
        <f t="shared" si="0"/>
        <v>2200</v>
      </c>
      <c r="H9" s="39"/>
      <c r="I9" s="39"/>
      <c r="J9" s="39"/>
    </row>
    <row r="10" spans="2:10" ht="15" x14ac:dyDescent="0.2">
      <c r="B10" s="38" t="s">
        <v>10</v>
      </c>
      <c r="C10" s="16">
        <v>2358</v>
      </c>
      <c r="D10" s="16">
        <v>81</v>
      </c>
      <c r="E10" s="16">
        <v>95</v>
      </c>
      <c r="F10" s="17">
        <f t="shared" si="0"/>
        <v>2344</v>
      </c>
      <c r="H10" s="39"/>
      <c r="I10" s="39"/>
      <c r="J10" s="39"/>
    </row>
    <row r="11" spans="2:10" ht="15" x14ac:dyDescent="0.2">
      <c r="B11" s="38" t="s">
        <v>11</v>
      </c>
      <c r="C11" s="16">
        <v>934</v>
      </c>
      <c r="D11" s="16">
        <v>89</v>
      </c>
      <c r="E11" s="16">
        <v>142</v>
      </c>
      <c r="F11" s="17">
        <f t="shared" si="0"/>
        <v>881</v>
      </c>
      <c r="H11" s="39"/>
      <c r="I11" s="39"/>
      <c r="J11" s="39"/>
    </row>
    <row r="12" spans="2:10" ht="15" x14ac:dyDescent="0.2">
      <c r="B12" s="38" t="s">
        <v>281</v>
      </c>
      <c r="C12" s="16">
        <v>5127</v>
      </c>
      <c r="D12" s="16">
        <v>141</v>
      </c>
      <c r="E12" s="16">
        <v>107</v>
      </c>
      <c r="F12" s="17">
        <f t="shared" si="0"/>
        <v>5161</v>
      </c>
      <c r="H12" s="40"/>
      <c r="I12" s="39"/>
      <c r="J12" s="39"/>
    </row>
    <row r="13" spans="2:10" ht="15" x14ac:dyDescent="0.2">
      <c r="B13" s="38" t="s">
        <v>13</v>
      </c>
      <c r="C13" s="16">
        <v>99</v>
      </c>
      <c r="D13" s="16">
        <v>79</v>
      </c>
      <c r="E13" s="16">
        <v>99</v>
      </c>
      <c r="F13" s="17">
        <f t="shared" si="0"/>
        <v>79</v>
      </c>
      <c r="H13" s="39"/>
      <c r="I13" s="39"/>
      <c r="J13" s="39"/>
    </row>
    <row r="14" spans="2:10" ht="15" x14ac:dyDescent="0.2">
      <c r="B14" s="38" t="s">
        <v>14</v>
      </c>
      <c r="C14" s="16">
        <v>645</v>
      </c>
      <c r="D14" s="16">
        <v>97</v>
      </c>
      <c r="E14" s="16">
        <v>124</v>
      </c>
      <c r="F14" s="17">
        <f t="shared" si="0"/>
        <v>618</v>
      </c>
      <c r="H14" s="39"/>
      <c r="I14" s="39"/>
      <c r="J14" s="39"/>
    </row>
    <row r="15" spans="2:10" ht="15" x14ac:dyDescent="0.2">
      <c r="B15" s="38" t="s">
        <v>264</v>
      </c>
      <c r="C15" s="16">
        <v>3071</v>
      </c>
      <c r="D15" s="16">
        <v>701</v>
      </c>
      <c r="E15" s="16">
        <v>1221</v>
      </c>
      <c r="F15" s="17">
        <f>C15+D15-E15</f>
        <v>2551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16517</v>
      </c>
      <c r="D17" s="8">
        <f>SUM(D8:D15)</f>
        <v>2033</v>
      </c>
      <c r="E17" s="8">
        <f>SUM(E8:E15)</f>
        <v>2541</v>
      </c>
      <c r="F17" s="44">
        <f>C17+D17-E17</f>
        <v>16009</v>
      </c>
    </row>
    <row r="18" spans="2:6" ht="25.9" customHeight="1" x14ac:dyDescent="0.2">
      <c r="B18" s="171" t="s">
        <v>302</v>
      </c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B1:J44"/>
  <sheetViews>
    <sheetView zoomScaleNormal="100" workbookViewId="0">
      <selection activeCell="A18" sqref="A18:IV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303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304</v>
      </c>
      <c r="D6" s="30" t="s">
        <v>5</v>
      </c>
      <c r="E6" s="30" t="s">
        <v>6</v>
      </c>
      <c r="F6" s="31" t="s">
        <v>305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2175</v>
      </c>
      <c r="D8" s="16">
        <v>1048</v>
      </c>
      <c r="E8" s="16">
        <v>821</v>
      </c>
      <c r="F8" s="17">
        <f t="shared" ref="F8:F14" si="0">C8+D8-E8</f>
        <v>2402</v>
      </c>
      <c r="H8" s="39"/>
      <c r="I8" s="39"/>
      <c r="J8" s="39"/>
    </row>
    <row r="9" spans="2:10" ht="15" x14ac:dyDescent="0.2">
      <c r="B9" s="38" t="s">
        <v>9</v>
      </c>
      <c r="C9" s="16">
        <v>2200</v>
      </c>
      <c r="D9" s="16">
        <v>168</v>
      </c>
      <c r="E9" s="16">
        <v>73</v>
      </c>
      <c r="F9" s="17">
        <f t="shared" si="0"/>
        <v>2295</v>
      </c>
      <c r="H9" s="39"/>
      <c r="I9" s="39"/>
      <c r="J9" s="39"/>
    </row>
    <row r="10" spans="2:10" ht="15" x14ac:dyDescent="0.2">
      <c r="B10" s="38" t="s">
        <v>10</v>
      </c>
      <c r="C10" s="16">
        <v>2344</v>
      </c>
      <c r="D10" s="16">
        <v>137</v>
      </c>
      <c r="E10" s="16">
        <v>107</v>
      </c>
      <c r="F10" s="17">
        <f t="shared" si="0"/>
        <v>2374</v>
      </c>
      <c r="H10" s="39"/>
      <c r="I10" s="39"/>
      <c r="J10" s="39"/>
    </row>
    <row r="11" spans="2:10" ht="15" x14ac:dyDescent="0.2">
      <c r="B11" s="38" t="s">
        <v>11</v>
      </c>
      <c r="C11" s="16">
        <v>881</v>
      </c>
      <c r="D11" s="16">
        <v>132</v>
      </c>
      <c r="E11" s="16">
        <v>107</v>
      </c>
      <c r="F11" s="17">
        <f t="shared" si="0"/>
        <v>906</v>
      </c>
      <c r="H11" s="39"/>
      <c r="I11" s="39"/>
      <c r="J11" s="39"/>
    </row>
    <row r="12" spans="2:10" ht="15" x14ac:dyDescent="0.2">
      <c r="B12" s="38" t="s">
        <v>281</v>
      </c>
      <c r="C12" s="16">
        <v>5160</v>
      </c>
      <c r="D12" s="16">
        <v>392</v>
      </c>
      <c r="E12" s="16">
        <v>73</v>
      </c>
      <c r="F12" s="17">
        <f t="shared" si="0"/>
        <v>5479</v>
      </c>
      <c r="H12" s="40"/>
      <c r="I12" s="39"/>
      <c r="J12" s="39"/>
    </row>
    <row r="13" spans="2:10" ht="15" x14ac:dyDescent="0.2">
      <c r="B13" s="38" t="s">
        <v>13</v>
      </c>
      <c r="C13" s="16">
        <v>79</v>
      </c>
      <c r="D13" s="16">
        <v>109</v>
      </c>
      <c r="E13" s="16">
        <v>57</v>
      </c>
      <c r="F13" s="17">
        <f t="shared" si="0"/>
        <v>131</v>
      </c>
      <c r="H13" s="39"/>
      <c r="I13" s="39"/>
      <c r="J13" s="39"/>
    </row>
    <row r="14" spans="2:10" ht="15" x14ac:dyDescent="0.2">
      <c r="B14" s="38" t="s">
        <v>14</v>
      </c>
      <c r="C14" s="16">
        <v>618</v>
      </c>
      <c r="D14" s="16">
        <v>5</v>
      </c>
      <c r="E14" s="16">
        <v>152</v>
      </c>
      <c r="F14" s="17">
        <f t="shared" si="0"/>
        <v>471</v>
      </c>
      <c r="H14" s="39"/>
      <c r="I14" s="39"/>
      <c r="J14" s="39"/>
    </row>
    <row r="15" spans="2:10" ht="15" x14ac:dyDescent="0.2">
      <c r="B15" s="38" t="s">
        <v>264</v>
      </c>
      <c r="C15" s="16">
        <v>2551</v>
      </c>
      <c r="D15" s="16">
        <v>1052</v>
      </c>
      <c r="E15" s="16">
        <v>552</v>
      </c>
      <c r="F15" s="17">
        <f>C15+D15-E15</f>
        <v>3051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16008</v>
      </c>
      <c r="D17" s="8">
        <f>SUM(D8:D15)</f>
        <v>3043</v>
      </c>
      <c r="E17" s="8">
        <f>SUM(E8:E15)</f>
        <v>1942</v>
      </c>
      <c r="F17" s="44">
        <f>C17+D17-E17</f>
        <v>17109</v>
      </c>
    </row>
    <row r="18" spans="2:6" ht="25.9" customHeight="1" x14ac:dyDescent="0.2">
      <c r="B18" s="171" t="s">
        <v>306</v>
      </c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B1:J44"/>
  <sheetViews>
    <sheetView topLeftCell="B1" zoomScaleNormal="100" workbookViewId="0">
      <selection activeCell="F8" sqref="F8:F15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307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308</v>
      </c>
      <c r="D6" s="30" t="s">
        <v>5</v>
      </c>
      <c r="E6" s="30" t="s">
        <v>6</v>
      </c>
      <c r="F6" s="31" t="s">
        <v>309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2402</v>
      </c>
      <c r="D8" s="16">
        <v>197</v>
      </c>
      <c r="E8" s="16">
        <v>192</v>
      </c>
      <c r="F8" s="17">
        <f t="shared" ref="F8:F14" si="0">C8+D8-E8</f>
        <v>2407</v>
      </c>
      <c r="H8" s="39"/>
      <c r="I8" s="39"/>
      <c r="J8" s="39"/>
    </row>
    <row r="9" spans="2:10" ht="15" x14ac:dyDescent="0.2">
      <c r="B9" s="38" t="s">
        <v>9</v>
      </c>
      <c r="C9" s="16">
        <v>2295</v>
      </c>
      <c r="D9" s="16">
        <v>2</v>
      </c>
      <c r="E9" s="16">
        <v>26</v>
      </c>
      <c r="F9" s="17">
        <f t="shared" si="0"/>
        <v>2271</v>
      </c>
      <c r="H9" s="39"/>
      <c r="I9" s="39"/>
      <c r="J9" s="39"/>
    </row>
    <row r="10" spans="2:10" ht="15" x14ac:dyDescent="0.2">
      <c r="B10" s="38" t="s">
        <v>10</v>
      </c>
      <c r="C10" s="16">
        <v>2374</v>
      </c>
      <c r="D10" s="16">
        <v>118</v>
      </c>
      <c r="E10" s="16">
        <v>48</v>
      </c>
      <c r="F10" s="17">
        <f t="shared" si="0"/>
        <v>2444</v>
      </c>
      <c r="H10" s="39"/>
      <c r="I10" s="39"/>
      <c r="J10" s="39"/>
    </row>
    <row r="11" spans="2:10" ht="15" x14ac:dyDescent="0.2">
      <c r="B11" s="38" t="s">
        <v>11</v>
      </c>
      <c r="C11" s="16">
        <v>906</v>
      </c>
      <c r="D11" s="16">
        <v>56</v>
      </c>
      <c r="E11" s="16">
        <v>91</v>
      </c>
      <c r="F11" s="17">
        <f t="shared" si="0"/>
        <v>871</v>
      </c>
      <c r="H11" s="39"/>
      <c r="I11" s="39"/>
      <c r="J11" s="39"/>
    </row>
    <row r="12" spans="2:10" ht="15" x14ac:dyDescent="0.2">
      <c r="B12" s="38" t="s">
        <v>286</v>
      </c>
      <c r="C12" s="16">
        <v>5479</v>
      </c>
      <c r="D12" s="16">
        <v>62</v>
      </c>
      <c r="E12" s="16">
        <v>13</v>
      </c>
      <c r="F12" s="17">
        <f t="shared" si="0"/>
        <v>5528</v>
      </c>
      <c r="H12" s="40"/>
      <c r="I12" s="39"/>
      <c r="J12" s="39"/>
    </row>
    <row r="13" spans="2:10" ht="15" x14ac:dyDescent="0.2">
      <c r="B13" s="38" t="s">
        <v>13</v>
      </c>
      <c r="C13" s="16">
        <v>131</v>
      </c>
      <c r="D13" s="16">
        <v>35</v>
      </c>
      <c r="E13" s="16">
        <v>74</v>
      </c>
      <c r="F13" s="17">
        <f t="shared" si="0"/>
        <v>92</v>
      </c>
      <c r="H13" s="39"/>
      <c r="I13" s="39"/>
      <c r="J13" s="39"/>
    </row>
    <row r="14" spans="2:10" ht="15" x14ac:dyDescent="0.2">
      <c r="B14" s="38" t="s">
        <v>14</v>
      </c>
      <c r="C14" s="16">
        <v>471</v>
      </c>
      <c r="D14" s="16">
        <v>147</v>
      </c>
      <c r="E14" s="16">
        <v>119</v>
      </c>
      <c r="F14" s="17">
        <f t="shared" si="0"/>
        <v>499</v>
      </c>
      <c r="H14" s="39"/>
      <c r="I14" s="39"/>
      <c r="J14" s="39"/>
    </row>
    <row r="15" spans="2:10" ht="15" x14ac:dyDescent="0.2">
      <c r="B15" s="38" t="s">
        <v>264</v>
      </c>
      <c r="C15" s="16">
        <v>3051</v>
      </c>
      <c r="D15" s="16">
        <v>348</v>
      </c>
      <c r="E15" s="16">
        <v>316</v>
      </c>
      <c r="F15" s="17">
        <f>C15+D15-E15</f>
        <v>3083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17109</v>
      </c>
      <c r="D17" s="8">
        <f>SUM(D8:D15)</f>
        <v>965</v>
      </c>
      <c r="E17" s="8">
        <f>SUM(E8:E15)</f>
        <v>879</v>
      </c>
      <c r="F17" s="44">
        <f>C17+D17-E17</f>
        <v>17195</v>
      </c>
    </row>
    <row r="18" spans="2:6" ht="15.6" customHeight="1" x14ac:dyDescent="0.2">
      <c r="B18" s="171"/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B1:J46"/>
  <sheetViews>
    <sheetView zoomScaleNormal="100" workbookViewId="0">
      <selection activeCell="H20" sqref="H20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310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293</v>
      </c>
      <c r="D6" s="30" t="s">
        <v>5</v>
      </c>
      <c r="E6" s="30" t="s">
        <v>6</v>
      </c>
      <c r="F6" s="31" t="s">
        <v>309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231</v>
      </c>
      <c r="C8" s="16">
        <v>1811</v>
      </c>
      <c r="D8" s="16">
        <f>'JUL13 '!D8+'AGO13'!D8+'SET13'!D8+'OUT13'!D8+'NOV13'!D8+'DEZ13'!D8</f>
        <v>3207</v>
      </c>
      <c r="E8" s="16">
        <f>'JUL13 '!E8+'AGO13'!E8+'SET13'!E8+'OUT13'!E8+'NOV13'!E8+'DEZ13'!E8</f>
        <v>2611</v>
      </c>
      <c r="F8" s="17">
        <f t="shared" ref="F8:F15" si="0">C8+D8-E8</f>
        <v>2407</v>
      </c>
      <c r="H8" s="39"/>
      <c r="I8" s="39"/>
      <c r="J8" s="39"/>
    </row>
    <row r="9" spans="2:10" ht="15" x14ac:dyDescent="0.2">
      <c r="B9" s="38" t="s">
        <v>9</v>
      </c>
      <c r="C9" s="16">
        <v>2086</v>
      </c>
      <c r="D9" s="16">
        <f>'JUL13 '!D9+'AGO13'!D9+'SET13'!D9+'OUT13'!D9+'NOV13'!D9+'DEZ13'!D9</f>
        <v>673</v>
      </c>
      <c r="E9" s="16">
        <f>'JUL13 '!E9+'AGO13'!E9+'SET13'!E9+'OUT13'!E9+'NOV13'!E9+'DEZ13'!E9</f>
        <v>488</v>
      </c>
      <c r="F9" s="17">
        <f t="shared" si="0"/>
        <v>2271</v>
      </c>
      <c r="H9" s="39"/>
      <c r="I9" s="39"/>
      <c r="J9" s="39"/>
    </row>
    <row r="10" spans="2:10" ht="15" x14ac:dyDescent="0.2">
      <c r="B10" s="38" t="s">
        <v>10</v>
      </c>
      <c r="C10" s="16">
        <v>2346</v>
      </c>
      <c r="D10" s="16">
        <f>'JUL13 '!D10+'AGO13'!D10+'SET13'!D10+'OUT13'!D10+'NOV13'!D10+'DEZ13'!D10</f>
        <v>875</v>
      </c>
      <c r="E10" s="16">
        <f>'JUL13 '!E10+'AGO13'!E10+'SET13'!E10+'OUT13'!E10+'NOV13'!E10+'DEZ13'!E10</f>
        <v>777</v>
      </c>
      <c r="F10" s="17">
        <f t="shared" si="0"/>
        <v>2444</v>
      </c>
      <c r="H10" s="39"/>
      <c r="I10" s="39"/>
      <c r="J10" s="39"/>
    </row>
    <row r="11" spans="2:10" ht="15" x14ac:dyDescent="0.2">
      <c r="B11" s="38" t="s">
        <v>11</v>
      </c>
      <c r="C11" s="16">
        <v>1056</v>
      </c>
      <c r="D11" s="16">
        <f>'JUL13 '!D11+'AGO13'!D11+'SET13'!D11+'OUT13'!D11+'NOV13'!D11+'DEZ13'!D11</f>
        <v>479</v>
      </c>
      <c r="E11" s="16">
        <f>'JUL13 '!E11+'AGO13'!E11+'SET13'!E11+'OUT13'!E11+'NOV13'!E11+'DEZ13'!E11</f>
        <v>664</v>
      </c>
      <c r="F11" s="17">
        <f t="shared" si="0"/>
        <v>871</v>
      </c>
      <c r="H11" s="39"/>
      <c r="I11" s="39"/>
      <c r="J11" s="39"/>
    </row>
    <row r="12" spans="2:10" ht="15" x14ac:dyDescent="0.2">
      <c r="B12" s="38" t="s">
        <v>281</v>
      </c>
      <c r="C12" s="16">
        <v>4989</v>
      </c>
      <c r="D12" s="16">
        <f>'JUL13 '!D12+'AGO13'!D12+'SET13'!D12+'OUT13'!D12+'NOV13'!D12+'DEZ13'!D12</f>
        <v>1151</v>
      </c>
      <c r="E12" s="16">
        <f>'JUL13 '!E12+'AGO13'!E12+'SET13'!E12+'OUT13'!E12+'NOV13'!E12+'DEZ13'!E12</f>
        <v>610</v>
      </c>
      <c r="F12" s="17">
        <v>5528</v>
      </c>
      <c r="H12" s="39"/>
      <c r="I12" s="39"/>
      <c r="J12" s="39"/>
    </row>
    <row r="13" spans="2:10" ht="15" x14ac:dyDescent="0.2">
      <c r="B13" s="38" t="s">
        <v>233</v>
      </c>
      <c r="C13" s="16">
        <v>270</v>
      </c>
      <c r="D13" s="16">
        <f>'JUL13 '!D13+'AGO13'!D13+'SET13'!D13+'OUT13'!D13+'NOV13'!D13+'DEZ13'!D13</f>
        <v>581</v>
      </c>
      <c r="E13" s="16">
        <f>'JUL13 '!E13+'AGO13'!E13+'SET13'!E13+'OUT13'!E13+'NOV13'!E13+'DEZ13'!E13</f>
        <v>759</v>
      </c>
      <c r="F13" s="17">
        <f t="shared" si="0"/>
        <v>92</v>
      </c>
      <c r="H13" s="39"/>
      <c r="I13" s="39"/>
      <c r="J13" s="39"/>
    </row>
    <row r="14" spans="2:10" ht="15" x14ac:dyDescent="0.2">
      <c r="B14" s="38" t="s">
        <v>234</v>
      </c>
      <c r="C14" s="16">
        <v>659</v>
      </c>
      <c r="D14" s="16">
        <f>'JUL13 '!D14+'AGO13'!D14+'SET13'!D14+'OUT13'!D14+'NOV13'!D14+'DEZ13'!D14</f>
        <v>563</v>
      </c>
      <c r="E14" s="16">
        <f>'JUL13 '!E14+'AGO13'!E14+'SET13'!E14+'OUT13'!E14+'NOV13'!E14+'DEZ13'!E14</f>
        <v>723</v>
      </c>
      <c r="F14" s="17">
        <f t="shared" si="0"/>
        <v>499</v>
      </c>
      <c r="H14" s="39"/>
      <c r="I14" s="39"/>
      <c r="J14" s="39"/>
    </row>
    <row r="15" spans="2:10" ht="15" x14ac:dyDescent="0.2">
      <c r="B15" s="38" t="s">
        <v>220</v>
      </c>
      <c r="C15" s="16">
        <v>1621</v>
      </c>
      <c r="D15" s="16">
        <f>'JUL13 '!D15+'AGO13'!D15+'SET13'!D15+'OUT13'!D15+'NOV13'!D15+'DEZ13'!D15</f>
        <v>5199</v>
      </c>
      <c r="E15" s="16">
        <f>'JUL13 '!E15+'AGO13'!E15+'SET13'!E15+'OUT13'!E15+'NOV13'!E15+'DEZ13'!E15</f>
        <v>3737</v>
      </c>
      <c r="F15" s="17">
        <f t="shared" si="0"/>
        <v>3083</v>
      </c>
      <c r="H15" s="39"/>
      <c r="I15" s="39"/>
      <c r="J15" s="39"/>
    </row>
    <row r="16" spans="2:10" ht="13.5" thickBot="1" x14ac:dyDescent="0.25">
      <c r="B16" s="22"/>
      <c r="C16" s="33"/>
      <c r="D16" s="33"/>
      <c r="E16" s="33"/>
      <c r="F16" s="34"/>
    </row>
    <row r="17" spans="2:8" ht="15.75" thickBot="1" x14ac:dyDescent="0.25">
      <c r="B17" s="25" t="s">
        <v>15</v>
      </c>
      <c r="C17" s="26">
        <f>SUM(C8:C15)</f>
        <v>14838</v>
      </c>
      <c r="D17" s="26">
        <f>SUM(D8:D15)</f>
        <v>12728</v>
      </c>
      <c r="E17" s="26">
        <f>SUM(E8:E15)</f>
        <v>10369</v>
      </c>
      <c r="F17" s="27">
        <f>SUM(F8:F15)</f>
        <v>17195</v>
      </c>
      <c r="H17" s="35"/>
    </row>
    <row r="18" spans="2:8" ht="25.9" customHeight="1" x14ac:dyDescent="0.2">
      <c r="B18" s="171" t="s">
        <v>311</v>
      </c>
      <c r="C18" s="172"/>
      <c r="D18" s="172"/>
      <c r="E18" s="172"/>
      <c r="F18" s="172"/>
    </row>
    <row r="21" spans="2:8" x14ac:dyDescent="0.2">
      <c r="B21" t="s">
        <v>16</v>
      </c>
    </row>
    <row r="46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18"/>
  <sheetViews>
    <sheetView workbookViewId="0">
      <selection activeCell="B12" sqref="B12"/>
    </sheetView>
  </sheetViews>
  <sheetFormatPr defaultRowHeight="12.75" x14ac:dyDescent="0.2"/>
  <cols>
    <col min="1" max="1" width="4.140625" customWidth="1"/>
    <col min="2" max="2" width="15.4257812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6" ht="13.5" thickBot="1" x14ac:dyDescent="0.25"/>
    <row r="2" spans="2:6" ht="15" x14ac:dyDescent="0.2">
      <c r="B2" s="154" t="s">
        <v>0</v>
      </c>
      <c r="C2" s="155"/>
      <c r="D2" s="155"/>
      <c r="E2" s="155"/>
      <c r="F2" s="156"/>
    </row>
    <row r="3" spans="2:6" ht="15" x14ac:dyDescent="0.2">
      <c r="B3" s="157" t="s">
        <v>1</v>
      </c>
      <c r="C3" s="158"/>
      <c r="D3" s="158"/>
      <c r="E3" s="158"/>
      <c r="F3" s="159"/>
    </row>
    <row r="4" spans="2:6" ht="15.75" thickBot="1" x14ac:dyDescent="0.25">
      <c r="B4" s="160" t="s">
        <v>39</v>
      </c>
      <c r="C4" s="161"/>
      <c r="D4" s="161"/>
      <c r="E4" s="161"/>
      <c r="F4" s="162"/>
    </row>
    <row r="5" spans="2:6" ht="8.25" customHeight="1" thickBot="1" x14ac:dyDescent="0.25"/>
    <row r="6" spans="2:6" ht="21" customHeight="1" thickBot="1" x14ac:dyDescent="0.25">
      <c r="B6" s="7" t="s">
        <v>3</v>
      </c>
      <c r="C6" s="8" t="s">
        <v>40</v>
      </c>
      <c r="D6" s="8" t="s">
        <v>5</v>
      </c>
      <c r="E6" s="8" t="s">
        <v>6</v>
      </c>
      <c r="F6" s="14" t="s">
        <v>41</v>
      </c>
    </row>
    <row r="7" spans="2:6" ht="15" x14ac:dyDescent="0.2">
      <c r="B7" s="4"/>
      <c r="C7" s="5"/>
      <c r="D7" s="5"/>
      <c r="E7" s="5"/>
      <c r="F7" s="6"/>
    </row>
    <row r="8" spans="2:6" ht="15" x14ac:dyDescent="0.2">
      <c r="B8" s="2" t="s">
        <v>8</v>
      </c>
      <c r="C8" s="1">
        <f>'FEV08'!F8</f>
        <v>215</v>
      </c>
      <c r="D8" s="1">
        <v>57</v>
      </c>
      <c r="E8" s="1">
        <v>96</v>
      </c>
      <c r="F8" s="3">
        <f t="shared" ref="F8:F14" si="0">C8+D8-E8</f>
        <v>176</v>
      </c>
    </row>
    <row r="9" spans="2:6" ht="15" x14ac:dyDescent="0.2">
      <c r="B9" s="2" t="s">
        <v>9</v>
      </c>
      <c r="C9" s="1">
        <f>'FEV08'!F9</f>
        <v>521</v>
      </c>
      <c r="D9" s="1">
        <v>46</v>
      </c>
      <c r="E9" s="1">
        <v>99</v>
      </c>
      <c r="F9" s="3">
        <f t="shared" si="0"/>
        <v>468</v>
      </c>
    </row>
    <row r="10" spans="2:6" ht="15" x14ac:dyDescent="0.2">
      <c r="B10" s="2" t="s">
        <v>10</v>
      </c>
      <c r="C10" s="1">
        <f>'FEV08'!F10</f>
        <v>308</v>
      </c>
      <c r="D10" s="1">
        <v>16</v>
      </c>
      <c r="E10" s="1">
        <v>19</v>
      </c>
      <c r="F10" s="3">
        <f t="shared" si="0"/>
        <v>305</v>
      </c>
    </row>
    <row r="11" spans="2:6" ht="15" x14ac:dyDescent="0.2">
      <c r="B11" s="2" t="s">
        <v>11</v>
      </c>
      <c r="C11" s="1">
        <f>'FEV08'!F11</f>
        <v>261</v>
      </c>
      <c r="D11" s="1">
        <v>142</v>
      </c>
      <c r="E11" s="1">
        <v>127</v>
      </c>
      <c r="F11" s="3">
        <f t="shared" si="0"/>
        <v>276</v>
      </c>
    </row>
    <row r="12" spans="2:6" ht="15" x14ac:dyDescent="0.2">
      <c r="B12" s="2" t="s">
        <v>35</v>
      </c>
      <c r="C12" s="1">
        <f>'FEV08'!F12</f>
        <v>237</v>
      </c>
      <c r="D12" s="1">
        <v>52</v>
      </c>
      <c r="E12" s="1">
        <v>105</v>
      </c>
      <c r="F12" s="3">
        <f t="shared" si="0"/>
        <v>184</v>
      </c>
    </row>
    <row r="13" spans="2:6" ht="15" x14ac:dyDescent="0.2">
      <c r="B13" s="2" t="s">
        <v>13</v>
      </c>
      <c r="C13" s="1">
        <f>'FEV08'!F13</f>
        <v>91</v>
      </c>
      <c r="D13" s="1">
        <v>108</v>
      </c>
      <c r="E13" s="1">
        <v>59</v>
      </c>
      <c r="F13" s="3">
        <f t="shared" si="0"/>
        <v>140</v>
      </c>
    </row>
    <row r="14" spans="2:6" ht="15" x14ac:dyDescent="0.2">
      <c r="B14" s="2" t="s">
        <v>14</v>
      </c>
      <c r="C14" s="1">
        <f>'FEV08'!F14</f>
        <v>273</v>
      </c>
      <c r="D14" s="1">
        <v>5</v>
      </c>
      <c r="E14" s="1">
        <v>64</v>
      </c>
      <c r="F14" s="3">
        <f t="shared" si="0"/>
        <v>214</v>
      </c>
    </row>
    <row r="15" spans="2:6" ht="13.5" thickBot="1" x14ac:dyDescent="0.25">
      <c r="B15" s="10"/>
      <c r="C15" s="11"/>
      <c r="D15" s="11"/>
      <c r="E15" s="11"/>
      <c r="F15" s="12"/>
    </row>
    <row r="16" spans="2:6" ht="15.75" thickBot="1" x14ac:dyDescent="0.25">
      <c r="B16" s="13" t="s">
        <v>15</v>
      </c>
      <c r="C16" s="8">
        <f>SUM(C8:C15)</f>
        <v>1906</v>
      </c>
      <c r="D16" s="8">
        <f>SUM(D8:D15)</f>
        <v>426</v>
      </c>
      <c r="E16" s="8">
        <f>SUM(E8:E15)</f>
        <v>569</v>
      </c>
      <c r="F16" s="9">
        <f>SUM(F8:F15)</f>
        <v>1763</v>
      </c>
    </row>
    <row r="18" spans="2:2" x14ac:dyDescent="0.2">
      <c r="B18" t="s">
        <v>16</v>
      </c>
    </row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orientation="portrait" horizont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B1:J44"/>
  <sheetViews>
    <sheetView topLeftCell="B1" zoomScaleNormal="100" workbookViewId="0">
      <selection activeCell="I23" sqref="I23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312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313</v>
      </c>
      <c r="D6" s="30" t="s">
        <v>5</v>
      </c>
      <c r="E6" s="30" t="s">
        <v>6</v>
      </c>
      <c r="F6" s="31" t="s">
        <v>314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8</v>
      </c>
      <c r="C8" s="16">
        <v>2407</v>
      </c>
      <c r="D8" s="16">
        <v>264</v>
      </c>
      <c r="E8" s="16">
        <v>52</v>
      </c>
      <c r="F8" s="17">
        <f t="shared" ref="F8:F14" si="0">C8+D8-E8</f>
        <v>2619</v>
      </c>
      <c r="H8" s="39"/>
      <c r="I8" s="39"/>
      <c r="J8" s="39"/>
    </row>
    <row r="9" spans="2:10" ht="15" x14ac:dyDescent="0.2">
      <c r="B9" s="38" t="s">
        <v>9</v>
      </c>
      <c r="C9" s="16">
        <v>2271</v>
      </c>
      <c r="D9" s="16">
        <v>7</v>
      </c>
      <c r="E9" s="16">
        <v>0</v>
      </c>
      <c r="F9" s="17">
        <f t="shared" si="0"/>
        <v>2278</v>
      </c>
      <c r="H9" s="39"/>
      <c r="I9" s="39"/>
      <c r="J9" s="39"/>
    </row>
    <row r="10" spans="2:10" ht="15" x14ac:dyDescent="0.2">
      <c r="B10" s="38" t="s">
        <v>10</v>
      </c>
      <c r="C10" s="16">
        <v>2444</v>
      </c>
      <c r="D10" s="16">
        <v>149</v>
      </c>
      <c r="E10" s="16">
        <v>61</v>
      </c>
      <c r="F10" s="17">
        <f t="shared" si="0"/>
        <v>2532</v>
      </c>
      <c r="H10" s="39"/>
      <c r="I10" s="39"/>
      <c r="J10" s="39"/>
    </row>
    <row r="11" spans="2:10" ht="15" x14ac:dyDescent="0.2">
      <c r="B11" s="38" t="s">
        <v>11</v>
      </c>
      <c r="C11" s="16">
        <v>871</v>
      </c>
      <c r="D11" s="16">
        <v>101</v>
      </c>
      <c r="E11" s="16">
        <v>0</v>
      </c>
      <c r="F11" s="17">
        <f t="shared" si="0"/>
        <v>972</v>
      </c>
      <c r="H11" s="39"/>
      <c r="I11" s="39"/>
      <c r="J11" s="39"/>
    </row>
    <row r="12" spans="2:10" ht="15" x14ac:dyDescent="0.2">
      <c r="B12" s="38" t="s">
        <v>286</v>
      </c>
      <c r="C12" s="16">
        <v>5528</v>
      </c>
      <c r="D12" s="16">
        <v>357</v>
      </c>
      <c r="E12" s="16">
        <v>8</v>
      </c>
      <c r="F12" s="17">
        <f t="shared" si="0"/>
        <v>5877</v>
      </c>
      <c r="H12" s="40"/>
      <c r="I12" s="39"/>
      <c r="J12" s="39"/>
    </row>
    <row r="13" spans="2:10" ht="15" x14ac:dyDescent="0.2">
      <c r="B13" s="38" t="s">
        <v>13</v>
      </c>
      <c r="C13" s="16">
        <v>92</v>
      </c>
      <c r="D13" s="16">
        <v>72</v>
      </c>
      <c r="E13" s="16">
        <v>20</v>
      </c>
      <c r="F13" s="17">
        <f t="shared" si="0"/>
        <v>144</v>
      </c>
      <c r="H13" s="39"/>
      <c r="I13" s="39"/>
      <c r="J13" s="39"/>
    </row>
    <row r="14" spans="2:10" ht="15" x14ac:dyDescent="0.2">
      <c r="B14" s="38" t="s">
        <v>14</v>
      </c>
      <c r="C14" s="16">
        <v>499</v>
      </c>
      <c r="D14" s="16">
        <v>4</v>
      </c>
      <c r="E14" s="16">
        <v>0</v>
      </c>
      <c r="F14" s="17">
        <f t="shared" si="0"/>
        <v>503</v>
      </c>
      <c r="H14" s="39"/>
      <c r="I14" s="39"/>
      <c r="J14" s="39"/>
    </row>
    <row r="15" spans="2:10" ht="15" x14ac:dyDescent="0.2">
      <c r="B15" s="38" t="s">
        <v>264</v>
      </c>
      <c r="C15" s="16">
        <v>3083</v>
      </c>
      <c r="D15" s="16">
        <v>237</v>
      </c>
      <c r="E15" s="16">
        <v>1</v>
      </c>
      <c r="F15" s="17">
        <f>C15+D15-E15</f>
        <v>3319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17195</v>
      </c>
      <c r="D17" s="8">
        <f>SUM(D8:D15)</f>
        <v>1191</v>
      </c>
      <c r="E17" s="8">
        <f>SUM(E8:E15)</f>
        <v>142</v>
      </c>
      <c r="F17" s="44">
        <f>C17+D17-E17</f>
        <v>18244</v>
      </c>
    </row>
    <row r="18" spans="2:6" ht="15.6" customHeight="1" x14ac:dyDescent="0.2">
      <c r="B18" s="171"/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B1:J44"/>
  <sheetViews>
    <sheetView topLeftCell="B13"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315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316</v>
      </c>
      <c r="D6" s="30" t="s">
        <v>5</v>
      </c>
      <c r="E6" s="30" t="s">
        <v>6</v>
      </c>
      <c r="F6" s="31" t="s">
        <v>317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318</v>
      </c>
      <c r="C8" s="16">
        <v>1290</v>
      </c>
      <c r="D8" s="16">
        <v>156</v>
      </c>
      <c r="E8" s="16">
        <v>325</v>
      </c>
      <c r="F8" s="17">
        <f t="shared" ref="F8:F14" si="0">C8+D8-E8</f>
        <v>1121</v>
      </c>
      <c r="H8" s="39"/>
      <c r="I8" s="39"/>
      <c r="J8" s="39"/>
    </row>
    <row r="9" spans="2:10" ht="15" x14ac:dyDescent="0.2">
      <c r="B9" s="38" t="s">
        <v>9</v>
      </c>
      <c r="C9" s="16">
        <v>2278</v>
      </c>
      <c r="D9" s="16">
        <v>124</v>
      </c>
      <c r="E9" s="16">
        <v>66</v>
      </c>
      <c r="F9" s="17">
        <f t="shared" si="0"/>
        <v>2336</v>
      </c>
      <c r="H9" s="39"/>
      <c r="I9" s="39"/>
      <c r="J9" s="39"/>
    </row>
    <row r="10" spans="2:10" ht="15" x14ac:dyDescent="0.2">
      <c r="B10" s="38" t="s">
        <v>10</v>
      </c>
      <c r="C10" s="16">
        <v>2532</v>
      </c>
      <c r="D10" s="16">
        <v>196</v>
      </c>
      <c r="E10" s="16">
        <v>107</v>
      </c>
      <c r="F10" s="17">
        <f t="shared" si="0"/>
        <v>2621</v>
      </c>
      <c r="H10" s="39"/>
      <c r="I10" s="39"/>
      <c r="J10" s="39"/>
    </row>
    <row r="11" spans="2:10" ht="15" x14ac:dyDescent="0.2">
      <c r="B11" s="38" t="s">
        <v>11</v>
      </c>
      <c r="C11" s="16">
        <v>972</v>
      </c>
      <c r="D11" s="16">
        <v>40</v>
      </c>
      <c r="E11" s="16">
        <v>40</v>
      </c>
      <c r="F11" s="17">
        <f t="shared" si="0"/>
        <v>972</v>
      </c>
      <c r="H11" s="39"/>
      <c r="I11" s="39"/>
      <c r="J11" s="39"/>
    </row>
    <row r="12" spans="2:10" ht="15" x14ac:dyDescent="0.2">
      <c r="B12" s="38" t="s">
        <v>286</v>
      </c>
      <c r="C12" s="16">
        <v>5877</v>
      </c>
      <c r="D12" s="16">
        <v>200</v>
      </c>
      <c r="E12" s="16">
        <v>135</v>
      </c>
      <c r="F12" s="17">
        <f t="shared" si="0"/>
        <v>5942</v>
      </c>
      <c r="H12" s="40"/>
      <c r="I12" s="39"/>
      <c r="J12" s="39"/>
    </row>
    <row r="13" spans="2:10" ht="15" x14ac:dyDescent="0.2">
      <c r="B13" s="38" t="s">
        <v>319</v>
      </c>
      <c r="C13" s="16">
        <v>176</v>
      </c>
      <c r="D13" s="16">
        <v>51</v>
      </c>
      <c r="E13" s="16">
        <v>97</v>
      </c>
      <c r="F13" s="17">
        <f t="shared" si="0"/>
        <v>130</v>
      </c>
      <c r="H13" s="39"/>
      <c r="I13" s="39"/>
      <c r="J13" s="39"/>
    </row>
    <row r="14" spans="2:10" ht="15" x14ac:dyDescent="0.2">
      <c r="B14" s="38" t="s">
        <v>14</v>
      </c>
      <c r="C14" s="16">
        <v>503</v>
      </c>
      <c r="D14" s="16">
        <v>183</v>
      </c>
      <c r="E14" s="16">
        <v>79</v>
      </c>
      <c r="F14" s="17">
        <f t="shared" si="0"/>
        <v>607</v>
      </c>
      <c r="H14" s="39"/>
      <c r="I14" s="39"/>
      <c r="J14" s="39"/>
    </row>
    <row r="15" spans="2:10" ht="15" x14ac:dyDescent="0.2">
      <c r="B15" s="38" t="s">
        <v>264</v>
      </c>
      <c r="C15" s="16">
        <v>3319</v>
      </c>
      <c r="D15" s="16">
        <v>180</v>
      </c>
      <c r="E15" s="16">
        <v>373</v>
      </c>
      <c r="F15" s="17">
        <f>C15+D15-E15</f>
        <v>3126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16947</v>
      </c>
      <c r="D17" s="8">
        <f>SUM(D8:D15)</f>
        <v>1130</v>
      </c>
      <c r="E17" s="8">
        <f>SUM(E8:E15)</f>
        <v>1222</v>
      </c>
      <c r="F17" s="44">
        <f>C17+D17-E17</f>
        <v>16855</v>
      </c>
    </row>
    <row r="18" spans="2:6" ht="46.9" customHeight="1" x14ac:dyDescent="0.2">
      <c r="B18" s="171" t="s">
        <v>320</v>
      </c>
      <c r="C18" s="172"/>
      <c r="D18" s="172"/>
      <c r="E18" s="172"/>
      <c r="F18" s="172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B1:J44"/>
  <sheetViews>
    <sheetView topLeftCell="B1" zoomScaleNormal="100" workbookViewId="0">
      <selection activeCell="B8" sqref="B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321</v>
      </c>
      <c r="C4" s="161"/>
      <c r="D4" s="161"/>
      <c r="E4" s="161"/>
      <c r="F4" s="162"/>
    </row>
    <row r="5" spans="2:10" ht="12.6" customHeight="1" thickBot="1" x14ac:dyDescent="0.25"/>
    <row r="6" spans="2:10" ht="21" customHeight="1" x14ac:dyDescent="0.2">
      <c r="B6" s="29" t="s">
        <v>3</v>
      </c>
      <c r="C6" s="30" t="s">
        <v>322</v>
      </c>
      <c r="D6" s="30" t="s">
        <v>5</v>
      </c>
      <c r="E6" s="30" t="s">
        <v>6</v>
      </c>
      <c r="F6" s="31" t="s">
        <v>323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231</v>
      </c>
      <c r="C8" s="16">
        <v>1121</v>
      </c>
      <c r="D8" s="16">
        <v>86</v>
      </c>
      <c r="E8" s="16">
        <v>181</v>
      </c>
      <c r="F8" s="17">
        <f t="shared" ref="F8:F14" si="0">C8+D8-E8</f>
        <v>1026</v>
      </c>
      <c r="H8" s="39"/>
      <c r="I8" s="39"/>
      <c r="J8" s="39"/>
    </row>
    <row r="9" spans="2:10" ht="15" x14ac:dyDescent="0.2">
      <c r="B9" s="38" t="s">
        <v>9</v>
      </c>
      <c r="C9" s="16">
        <v>2336</v>
      </c>
      <c r="D9" s="16">
        <v>7</v>
      </c>
      <c r="E9" s="16">
        <v>30</v>
      </c>
      <c r="F9" s="17">
        <f t="shared" si="0"/>
        <v>2313</v>
      </c>
      <c r="H9" s="39"/>
      <c r="I9" s="39"/>
      <c r="J9" s="39"/>
    </row>
    <row r="10" spans="2:10" ht="15" x14ac:dyDescent="0.2">
      <c r="B10" s="38" t="s">
        <v>10</v>
      </c>
      <c r="C10" s="16">
        <v>2621</v>
      </c>
      <c r="D10" s="16">
        <v>232</v>
      </c>
      <c r="E10" s="16">
        <v>178</v>
      </c>
      <c r="F10" s="17">
        <f t="shared" si="0"/>
        <v>2675</v>
      </c>
      <c r="H10" s="39"/>
      <c r="I10" s="39"/>
      <c r="J10" s="39"/>
    </row>
    <row r="11" spans="2:10" ht="15" x14ac:dyDescent="0.2">
      <c r="B11" s="38" t="s">
        <v>11</v>
      </c>
      <c r="C11" s="16">
        <v>972</v>
      </c>
      <c r="D11" s="16">
        <v>160</v>
      </c>
      <c r="E11" s="16">
        <v>94</v>
      </c>
      <c r="F11" s="17">
        <f t="shared" si="0"/>
        <v>1038</v>
      </c>
      <c r="H11" s="39"/>
      <c r="I11" s="39"/>
      <c r="J11" s="39"/>
    </row>
    <row r="12" spans="2:10" ht="15" x14ac:dyDescent="0.2">
      <c r="B12" s="38" t="s">
        <v>286</v>
      </c>
      <c r="C12" s="16">
        <v>5942</v>
      </c>
      <c r="D12" s="16">
        <v>185</v>
      </c>
      <c r="E12" s="16">
        <v>68</v>
      </c>
      <c r="F12" s="17">
        <f t="shared" si="0"/>
        <v>6059</v>
      </c>
      <c r="H12" s="40"/>
      <c r="I12" s="39"/>
      <c r="J12" s="39"/>
    </row>
    <row r="13" spans="2:10" ht="15" x14ac:dyDescent="0.2">
      <c r="B13" s="38" t="s">
        <v>233</v>
      </c>
      <c r="C13" s="16">
        <v>130</v>
      </c>
      <c r="D13" s="16">
        <v>197</v>
      </c>
      <c r="E13" s="16">
        <v>161</v>
      </c>
      <c r="F13" s="17">
        <f t="shared" si="0"/>
        <v>166</v>
      </c>
      <c r="H13" s="39"/>
      <c r="I13" s="39"/>
      <c r="J13" s="39"/>
    </row>
    <row r="14" spans="2:10" ht="15" x14ac:dyDescent="0.2">
      <c r="B14" s="38" t="s">
        <v>14</v>
      </c>
      <c r="C14" s="16">
        <v>607</v>
      </c>
      <c r="D14" s="16">
        <v>297</v>
      </c>
      <c r="E14" s="16">
        <v>157</v>
      </c>
      <c r="F14" s="17">
        <f t="shared" si="0"/>
        <v>747</v>
      </c>
      <c r="H14" s="39"/>
      <c r="I14" s="39"/>
      <c r="J14" s="39"/>
    </row>
    <row r="15" spans="2:10" ht="15" x14ac:dyDescent="0.2">
      <c r="B15" s="38" t="s">
        <v>264</v>
      </c>
      <c r="C15" s="16">
        <v>3126</v>
      </c>
      <c r="D15" s="16">
        <v>310</v>
      </c>
      <c r="E15" s="16">
        <v>336</v>
      </c>
      <c r="F15" s="17">
        <f>C15+D15-E15</f>
        <v>3100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16855</v>
      </c>
      <c r="D17" s="8">
        <f>SUM(D8:D15)</f>
        <v>1474</v>
      </c>
      <c r="E17" s="8">
        <f>SUM(E8:E15)</f>
        <v>1205</v>
      </c>
      <c r="F17" s="44">
        <f>C17+D17-E17</f>
        <v>17124</v>
      </c>
    </row>
    <row r="18" spans="2:6" ht="15.6" customHeight="1" x14ac:dyDescent="0.2"/>
    <row r="19" spans="2:6" ht="19.899999999999999" customHeight="1" x14ac:dyDescent="0.2">
      <c r="B19" t="s">
        <v>16</v>
      </c>
    </row>
    <row r="44" ht="35.450000000000003" customHeight="1" x14ac:dyDescent="0.2"/>
  </sheetData>
  <mergeCells count="3">
    <mergeCell ref="B2:F2"/>
    <mergeCell ref="B3:F3"/>
    <mergeCell ref="B4:F4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B1:J44"/>
  <sheetViews>
    <sheetView topLeftCell="B1" zoomScaleNormal="100" workbookViewId="0">
      <selection activeCell="K23" sqref="K23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324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325</v>
      </c>
      <c r="D6" s="30" t="s">
        <v>5</v>
      </c>
      <c r="E6" s="30" t="s">
        <v>6</v>
      </c>
      <c r="F6" s="31" t="s">
        <v>326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318</v>
      </c>
      <c r="C8" s="16">
        <v>870</v>
      </c>
      <c r="D8" s="16">
        <v>81</v>
      </c>
      <c r="E8" s="16">
        <v>40</v>
      </c>
      <c r="F8" s="17">
        <f t="shared" ref="F8:F14" si="0">C8+D8-E8</f>
        <v>911</v>
      </c>
      <c r="H8" s="39"/>
      <c r="I8" s="39"/>
      <c r="J8" s="39"/>
    </row>
    <row r="9" spans="2:10" ht="15" x14ac:dyDescent="0.2">
      <c r="B9" s="38" t="s">
        <v>9</v>
      </c>
      <c r="C9" s="16">
        <v>2313</v>
      </c>
      <c r="D9" s="16">
        <v>169</v>
      </c>
      <c r="E9" s="16">
        <v>24</v>
      </c>
      <c r="F9" s="17">
        <f t="shared" si="0"/>
        <v>2458</v>
      </c>
      <c r="H9" s="39"/>
      <c r="I9" s="39"/>
      <c r="J9" s="39"/>
    </row>
    <row r="10" spans="2:10" ht="15" x14ac:dyDescent="0.2">
      <c r="B10" s="38" t="s">
        <v>10</v>
      </c>
      <c r="C10" s="16">
        <v>2675</v>
      </c>
      <c r="D10" s="16">
        <v>29</v>
      </c>
      <c r="E10" s="16">
        <v>18</v>
      </c>
      <c r="F10" s="17">
        <f t="shared" si="0"/>
        <v>2686</v>
      </c>
      <c r="H10" s="39"/>
      <c r="I10" s="39"/>
      <c r="J10" s="39"/>
    </row>
    <row r="11" spans="2:10" ht="15" x14ac:dyDescent="0.2">
      <c r="B11" s="38" t="s">
        <v>11</v>
      </c>
      <c r="C11" s="16">
        <v>1038</v>
      </c>
      <c r="D11" s="16">
        <v>111</v>
      </c>
      <c r="E11" s="16">
        <v>73</v>
      </c>
      <c r="F11" s="17">
        <f t="shared" si="0"/>
        <v>1076</v>
      </c>
      <c r="H11" s="39"/>
      <c r="I11" s="39"/>
      <c r="J11" s="39"/>
    </row>
    <row r="12" spans="2:10" ht="15" x14ac:dyDescent="0.2">
      <c r="B12" s="38" t="s">
        <v>286</v>
      </c>
      <c r="C12" s="16">
        <v>6059</v>
      </c>
      <c r="D12" s="16">
        <v>166</v>
      </c>
      <c r="E12" s="16">
        <v>102</v>
      </c>
      <c r="F12" s="17">
        <f t="shared" si="0"/>
        <v>6123</v>
      </c>
      <c r="H12" s="40"/>
      <c r="I12" s="39"/>
      <c r="J12" s="39"/>
    </row>
    <row r="13" spans="2:10" ht="15" x14ac:dyDescent="0.2">
      <c r="B13" s="38" t="s">
        <v>233</v>
      </c>
      <c r="C13" s="16">
        <v>166</v>
      </c>
      <c r="D13" s="16">
        <v>109</v>
      </c>
      <c r="E13" s="16">
        <v>66</v>
      </c>
      <c r="F13" s="17">
        <f t="shared" si="0"/>
        <v>209</v>
      </c>
      <c r="H13" s="39"/>
      <c r="I13" s="39"/>
      <c r="J13" s="39"/>
    </row>
    <row r="14" spans="2:10" ht="15" x14ac:dyDescent="0.2">
      <c r="B14" s="38" t="s">
        <v>14</v>
      </c>
      <c r="C14" s="16">
        <v>747</v>
      </c>
      <c r="D14" s="16">
        <v>392</v>
      </c>
      <c r="E14" s="16">
        <v>143</v>
      </c>
      <c r="F14" s="17">
        <f t="shared" si="0"/>
        <v>996</v>
      </c>
      <c r="H14" s="39"/>
      <c r="I14" s="39"/>
      <c r="J14" s="39"/>
    </row>
    <row r="15" spans="2:10" ht="15" x14ac:dyDescent="0.2">
      <c r="B15" s="38" t="s">
        <v>264</v>
      </c>
      <c r="C15" s="16">
        <v>3100</v>
      </c>
      <c r="D15" s="16">
        <v>97</v>
      </c>
      <c r="E15" s="16">
        <v>299</v>
      </c>
      <c r="F15" s="17">
        <f>C15+D15-E15</f>
        <v>2898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16968</v>
      </c>
      <c r="D17" s="8">
        <f>SUM(D8:D15)</f>
        <v>1154</v>
      </c>
      <c r="E17" s="8">
        <f>SUM(E8:E15)</f>
        <v>765</v>
      </c>
      <c r="F17" s="44">
        <f>C17+D17-E17</f>
        <v>17357</v>
      </c>
    </row>
    <row r="18" spans="2:6" ht="32.450000000000003" customHeight="1" x14ac:dyDescent="0.2">
      <c r="B18" s="173" t="s">
        <v>327</v>
      </c>
      <c r="C18" s="174"/>
      <c r="D18" s="174"/>
      <c r="E18" s="174"/>
      <c r="F18" s="174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B1:J44"/>
  <sheetViews>
    <sheetView topLeftCell="B1"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328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329</v>
      </c>
      <c r="D6" s="30" t="s">
        <v>5</v>
      </c>
      <c r="E6" s="30" t="s">
        <v>6</v>
      </c>
      <c r="F6" s="31" t="s">
        <v>330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318</v>
      </c>
      <c r="C8" s="16">
        <v>471</v>
      </c>
      <c r="D8" s="16">
        <v>195</v>
      </c>
      <c r="E8" s="16">
        <v>46</v>
      </c>
      <c r="F8" s="17">
        <f t="shared" ref="F8:F14" si="0">C8+D8-E8</f>
        <v>620</v>
      </c>
      <c r="H8" s="39"/>
      <c r="I8" s="39"/>
      <c r="J8" s="39"/>
    </row>
    <row r="9" spans="2:10" ht="15" x14ac:dyDescent="0.2">
      <c r="B9" s="38" t="s">
        <v>9</v>
      </c>
      <c r="C9" s="16">
        <v>2458</v>
      </c>
      <c r="D9" s="16">
        <v>50</v>
      </c>
      <c r="E9" s="16">
        <v>77</v>
      </c>
      <c r="F9" s="17">
        <f t="shared" si="0"/>
        <v>2431</v>
      </c>
      <c r="H9" s="39"/>
      <c r="I9" s="39"/>
      <c r="J9" s="39"/>
    </row>
    <row r="10" spans="2:10" ht="15" x14ac:dyDescent="0.2">
      <c r="B10" s="38" t="s">
        <v>10</v>
      </c>
      <c r="C10" s="16">
        <v>2686</v>
      </c>
      <c r="D10" s="16">
        <v>42</v>
      </c>
      <c r="E10" s="16">
        <v>24</v>
      </c>
      <c r="F10" s="17">
        <f t="shared" si="0"/>
        <v>2704</v>
      </c>
      <c r="H10" s="39"/>
      <c r="I10" s="39"/>
      <c r="J10" s="39"/>
    </row>
    <row r="11" spans="2:10" ht="15" x14ac:dyDescent="0.2">
      <c r="B11" s="38" t="s">
        <v>11</v>
      </c>
      <c r="C11" s="16">
        <v>1076</v>
      </c>
      <c r="D11" s="16">
        <v>152</v>
      </c>
      <c r="E11" s="16">
        <v>111</v>
      </c>
      <c r="F11" s="17">
        <f t="shared" si="0"/>
        <v>1117</v>
      </c>
      <c r="H11" s="39"/>
      <c r="I11" s="39"/>
      <c r="J11" s="39"/>
    </row>
    <row r="12" spans="2:10" ht="15" x14ac:dyDescent="0.2">
      <c r="B12" s="38" t="s">
        <v>286</v>
      </c>
      <c r="C12" s="16">
        <v>6123</v>
      </c>
      <c r="D12" s="16">
        <v>129</v>
      </c>
      <c r="E12" s="16">
        <v>75</v>
      </c>
      <c r="F12" s="17">
        <f t="shared" si="0"/>
        <v>6177</v>
      </c>
      <c r="H12" s="40"/>
      <c r="I12" s="39"/>
      <c r="J12" s="39"/>
    </row>
    <row r="13" spans="2:10" ht="15" x14ac:dyDescent="0.2">
      <c r="B13" s="38" t="s">
        <v>233</v>
      </c>
      <c r="C13" s="16">
        <v>209</v>
      </c>
      <c r="D13" s="16">
        <v>103</v>
      </c>
      <c r="E13" s="16">
        <v>82</v>
      </c>
      <c r="F13" s="17">
        <f t="shared" si="0"/>
        <v>230</v>
      </c>
      <c r="H13" s="39"/>
      <c r="I13" s="39"/>
      <c r="J13" s="39"/>
    </row>
    <row r="14" spans="2:10" ht="15" x14ac:dyDescent="0.2">
      <c r="B14" s="38" t="s">
        <v>14</v>
      </c>
      <c r="C14" s="16">
        <v>996</v>
      </c>
      <c r="D14" s="16">
        <v>176</v>
      </c>
      <c r="E14" s="16">
        <v>98</v>
      </c>
      <c r="F14" s="17">
        <f t="shared" si="0"/>
        <v>1074</v>
      </c>
      <c r="H14" s="39"/>
      <c r="I14" s="39"/>
      <c r="J14" s="39"/>
    </row>
    <row r="15" spans="2:10" ht="15" x14ac:dyDescent="0.2">
      <c r="B15" s="38" t="s">
        <v>264</v>
      </c>
      <c r="C15" s="16">
        <v>2898</v>
      </c>
      <c r="D15" s="16">
        <v>177</v>
      </c>
      <c r="E15" s="16">
        <v>151</v>
      </c>
      <c r="F15" s="17">
        <f>C15+D15-E15</f>
        <v>2924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16917</v>
      </c>
      <c r="D17" s="8">
        <f>SUM(D8:D15)</f>
        <v>1024</v>
      </c>
      <c r="E17" s="8">
        <f>SUM(E8:E15)</f>
        <v>664</v>
      </c>
      <c r="F17" s="44">
        <f>C17+D17-E17</f>
        <v>17277</v>
      </c>
    </row>
    <row r="18" spans="2:6" ht="32.450000000000003" customHeight="1" x14ac:dyDescent="0.2">
      <c r="B18" s="173" t="s">
        <v>331</v>
      </c>
      <c r="C18" s="174"/>
      <c r="D18" s="174"/>
      <c r="E18" s="174"/>
      <c r="F18" s="174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B1:J44"/>
  <sheetViews>
    <sheetView topLeftCell="B1" zoomScaleNormal="100" workbookViewId="0">
      <selection activeCell="G21" sqref="G21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332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333</v>
      </c>
      <c r="D6" s="30" t="s">
        <v>5</v>
      </c>
      <c r="E6" s="30" t="s">
        <v>6</v>
      </c>
      <c r="F6" s="31" t="s">
        <v>334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231</v>
      </c>
      <c r="C8" s="16">
        <v>620</v>
      </c>
      <c r="D8" s="16">
        <v>229</v>
      </c>
      <c r="E8" s="16">
        <v>85</v>
      </c>
      <c r="F8" s="17">
        <f t="shared" ref="F8:F14" si="0">C8+D8-E8</f>
        <v>764</v>
      </c>
      <c r="H8" s="39"/>
      <c r="I8" s="39"/>
      <c r="J8" s="39"/>
    </row>
    <row r="9" spans="2:10" ht="15" x14ac:dyDescent="0.2">
      <c r="B9" s="38" t="s">
        <v>9</v>
      </c>
      <c r="C9" s="16">
        <v>2431</v>
      </c>
      <c r="D9" s="16">
        <v>77</v>
      </c>
      <c r="E9" s="16">
        <v>68</v>
      </c>
      <c r="F9" s="17">
        <f t="shared" si="0"/>
        <v>2440</v>
      </c>
      <c r="H9" s="39"/>
      <c r="I9" s="39"/>
      <c r="J9" s="39"/>
    </row>
    <row r="10" spans="2:10" ht="15" x14ac:dyDescent="0.2">
      <c r="B10" s="38" t="s">
        <v>335</v>
      </c>
      <c r="C10" s="16">
        <v>2717</v>
      </c>
      <c r="D10" s="16">
        <v>468</v>
      </c>
      <c r="E10" s="16">
        <v>188</v>
      </c>
      <c r="F10" s="17">
        <f t="shared" si="0"/>
        <v>2997</v>
      </c>
      <c r="H10" s="39"/>
      <c r="I10" s="39"/>
      <c r="J10" s="39"/>
    </row>
    <row r="11" spans="2:10" ht="15" x14ac:dyDescent="0.2">
      <c r="B11" s="38" t="s">
        <v>11</v>
      </c>
      <c r="C11" s="16">
        <v>1117</v>
      </c>
      <c r="D11" s="16">
        <v>126</v>
      </c>
      <c r="E11" s="16">
        <v>94</v>
      </c>
      <c r="F11" s="17">
        <f t="shared" si="0"/>
        <v>1149</v>
      </c>
      <c r="H11" s="39"/>
      <c r="I11" s="39"/>
      <c r="J11" s="39"/>
    </row>
    <row r="12" spans="2:10" ht="15" x14ac:dyDescent="0.2">
      <c r="B12" s="38" t="s">
        <v>286</v>
      </c>
      <c r="C12" s="16">
        <v>6177</v>
      </c>
      <c r="D12" s="16">
        <v>353</v>
      </c>
      <c r="E12" s="16">
        <v>122</v>
      </c>
      <c r="F12" s="17">
        <f t="shared" si="0"/>
        <v>6408</v>
      </c>
      <c r="H12" s="40"/>
      <c r="I12" s="39"/>
      <c r="J12" s="39"/>
    </row>
    <row r="13" spans="2:10" ht="15" x14ac:dyDescent="0.2">
      <c r="B13" s="38" t="s">
        <v>233</v>
      </c>
      <c r="C13" s="16">
        <v>230</v>
      </c>
      <c r="D13" s="16">
        <v>143</v>
      </c>
      <c r="E13" s="16">
        <v>126</v>
      </c>
      <c r="F13" s="17">
        <f t="shared" si="0"/>
        <v>247</v>
      </c>
      <c r="H13" s="39"/>
      <c r="I13" s="39"/>
      <c r="J13" s="39"/>
    </row>
    <row r="14" spans="2:10" ht="15" x14ac:dyDescent="0.2">
      <c r="B14" s="38" t="s">
        <v>14</v>
      </c>
      <c r="C14" s="16">
        <v>1074</v>
      </c>
      <c r="D14" s="16">
        <v>437</v>
      </c>
      <c r="E14" s="16">
        <v>1021</v>
      </c>
      <c r="F14" s="17">
        <f t="shared" si="0"/>
        <v>490</v>
      </c>
      <c r="H14" s="39"/>
      <c r="I14" s="39"/>
      <c r="J14" s="39"/>
    </row>
    <row r="15" spans="2:10" ht="15" x14ac:dyDescent="0.2">
      <c r="B15" s="38" t="s">
        <v>264</v>
      </c>
      <c r="C15" s="16">
        <v>2924</v>
      </c>
      <c r="D15" s="16">
        <v>104</v>
      </c>
      <c r="E15" s="16">
        <v>274</v>
      </c>
      <c r="F15" s="17">
        <f>C15+D15-E15</f>
        <v>2754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17290</v>
      </c>
      <c r="D17" s="8">
        <f>SUM(D8:D15)</f>
        <v>1937</v>
      </c>
      <c r="E17" s="8">
        <f>SUM(E8:E15)</f>
        <v>1978</v>
      </c>
      <c r="F17" s="44">
        <f>C17+D17-E17</f>
        <v>17249</v>
      </c>
    </row>
    <row r="18" spans="2:6" ht="32.450000000000003" customHeight="1" x14ac:dyDescent="0.2">
      <c r="B18" s="173" t="s">
        <v>336</v>
      </c>
      <c r="C18" s="174"/>
      <c r="D18" s="174"/>
      <c r="E18" s="174"/>
      <c r="F18" s="174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B1:K44"/>
  <sheetViews>
    <sheetView topLeftCell="B1" zoomScaleNormal="100" workbookViewId="0">
      <selection activeCell="F13" sqref="F13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  <col min="7" max="7" width="43.140625" customWidth="1"/>
  </cols>
  <sheetData>
    <row r="1" spans="2:11" ht="13.5" thickBot="1" x14ac:dyDescent="0.25"/>
    <row r="2" spans="2:11" ht="15" x14ac:dyDescent="0.2">
      <c r="B2" s="154" t="s">
        <v>0</v>
      </c>
      <c r="C2" s="155"/>
      <c r="D2" s="155"/>
      <c r="E2" s="155"/>
      <c r="F2" s="156"/>
    </row>
    <row r="3" spans="2:11" ht="15" x14ac:dyDescent="0.2">
      <c r="B3" s="157" t="s">
        <v>1</v>
      </c>
      <c r="C3" s="158"/>
      <c r="D3" s="158"/>
      <c r="E3" s="158"/>
      <c r="F3" s="159"/>
    </row>
    <row r="4" spans="2:11" ht="15.75" thickBot="1" x14ac:dyDescent="0.25">
      <c r="B4" s="160" t="s">
        <v>337</v>
      </c>
      <c r="C4" s="161"/>
      <c r="D4" s="161"/>
      <c r="E4" s="161"/>
      <c r="F4" s="162"/>
    </row>
    <row r="5" spans="2:11" ht="8.25" customHeight="1" thickBot="1" x14ac:dyDescent="0.25"/>
    <row r="6" spans="2:11" ht="21" customHeight="1" x14ac:dyDescent="0.2">
      <c r="B6" s="29" t="s">
        <v>3</v>
      </c>
      <c r="C6" s="30" t="s">
        <v>313</v>
      </c>
      <c r="D6" s="30" t="s">
        <v>5</v>
      </c>
      <c r="E6" s="30" t="s">
        <v>6</v>
      </c>
      <c r="F6" s="31" t="s">
        <v>334</v>
      </c>
    </row>
    <row r="7" spans="2:11" ht="15" x14ac:dyDescent="0.2">
      <c r="B7" s="2"/>
      <c r="C7" s="28"/>
      <c r="D7" s="28"/>
      <c r="E7" s="28"/>
      <c r="F7" s="32"/>
    </row>
    <row r="8" spans="2:11" ht="15" x14ac:dyDescent="0.2">
      <c r="B8" s="38" t="s">
        <v>318</v>
      </c>
      <c r="C8" s="16">
        <v>482</v>
      </c>
      <c r="D8" s="16">
        <v>1011</v>
      </c>
      <c r="E8" s="16">
        <v>729</v>
      </c>
      <c r="F8" s="17">
        <f>C8+D8-E8</f>
        <v>764</v>
      </c>
      <c r="G8" s="39"/>
      <c r="H8" s="39"/>
      <c r="I8" s="39"/>
      <c r="J8" s="39"/>
    </row>
    <row r="9" spans="2:11" ht="15" x14ac:dyDescent="0.2">
      <c r="B9" s="38" t="s">
        <v>9</v>
      </c>
      <c r="C9" s="16">
        <v>2271</v>
      </c>
      <c r="D9" s="16">
        <v>434</v>
      </c>
      <c r="E9" s="16">
        <v>265</v>
      </c>
      <c r="F9" s="17">
        <v>2440</v>
      </c>
      <c r="G9" s="39"/>
      <c r="H9" s="39"/>
      <c r="I9" s="39"/>
      <c r="J9" s="39"/>
    </row>
    <row r="10" spans="2:11" ht="15" x14ac:dyDescent="0.2">
      <c r="B10" s="38" t="s">
        <v>338</v>
      </c>
      <c r="C10" s="16">
        <v>2457</v>
      </c>
      <c r="D10" s="16">
        <v>1116</v>
      </c>
      <c r="E10" s="16">
        <v>576</v>
      </c>
      <c r="F10" s="17">
        <f t="shared" ref="F10:F15" si="0">C10+D10-E10</f>
        <v>2997</v>
      </c>
      <c r="G10" s="45"/>
      <c r="H10" s="47"/>
      <c r="I10" s="46"/>
      <c r="J10" s="46"/>
      <c r="K10" s="45"/>
    </row>
    <row r="11" spans="2:11" ht="15" x14ac:dyDescent="0.2">
      <c r="B11" s="38" t="s">
        <v>11</v>
      </c>
      <c r="C11" s="16">
        <v>871</v>
      </c>
      <c r="D11" s="16">
        <v>690</v>
      </c>
      <c r="E11" s="16">
        <v>412</v>
      </c>
      <c r="F11" s="17">
        <f t="shared" si="0"/>
        <v>1149</v>
      </c>
      <c r="H11" s="39"/>
      <c r="I11" s="39"/>
      <c r="J11" s="39"/>
    </row>
    <row r="12" spans="2:11" ht="15" x14ac:dyDescent="0.2">
      <c r="B12" s="38" t="s">
        <v>286</v>
      </c>
      <c r="C12" s="16">
        <v>5528</v>
      </c>
      <c r="D12" s="16">
        <v>1390</v>
      </c>
      <c r="E12" s="16">
        <v>510</v>
      </c>
      <c r="F12" s="17">
        <f t="shared" si="0"/>
        <v>6408</v>
      </c>
      <c r="H12" s="40"/>
      <c r="I12" s="39"/>
      <c r="J12" s="39"/>
    </row>
    <row r="13" spans="2:11" ht="15" x14ac:dyDescent="0.2">
      <c r="B13" s="38" t="s">
        <v>339</v>
      </c>
      <c r="C13" s="16">
        <v>124</v>
      </c>
      <c r="D13" s="16">
        <v>675</v>
      </c>
      <c r="E13" s="16">
        <v>552</v>
      </c>
      <c r="F13" s="17">
        <f t="shared" si="0"/>
        <v>247</v>
      </c>
      <c r="G13" s="39"/>
      <c r="H13" s="39"/>
      <c r="I13" s="39"/>
      <c r="J13" s="39"/>
    </row>
    <row r="14" spans="2:11" ht="15" x14ac:dyDescent="0.2">
      <c r="B14" s="38" t="s">
        <v>14</v>
      </c>
      <c r="C14" s="16">
        <v>499</v>
      </c>
      <c r="D14" s="16">
        <v>1489</v>
      </c>
      <c r="E14" s="16">
        <v>1498</v>
      </c>
      <c r="F14" s="17">
        <f t="shared" si="0"/>
        <v>490</v>
      </c>
      <c r="H14" s="39"/>
      <c r="I14" s="39"/>
      <c r="J14" s="39"/>
    </row>
    <row r="15" spans="2:11" ht="15" x14ac:dyDescent="0.2">
      <c r="B15" s="38" t="s">
        <v>264</v>
      </c>
      <c r="C15" s="16">
        <v>3083</v>
      </c>
      <c r="D15" s="16">
        <v>1105</v>
      </c>
      <c r="E15" s="16">
        <v>1434</v>
      </c>
      <c r="F15" s="17">
        <f t="shared" si="0"/>
        <v>2754</v>
      </c>
      <c r="G15" s="48"/>
      <c r="H15" s="39"/>
      <c r="I15" s="39"/>
      <c r="J15" s="39"/>
    </row>
    <row r="16" spans="2:11" ht="15.75" thickBot="1" x14ac:dyDescent="0.25">
      <c r="B16" s="10"/>
      <c r="C16" s="11"/>
      <c r="D16" s="43"/>
      <c r="E16" s="11"/>
      <c r="F16" s="42"/>
    </row>
    <row r="17" spans="2:7" ht="15.75" thickBot="1" x14ac:dyDescent="0.25">
      <c r="B17" s="13" t="s">
        <v>15</v>
      </c>
      <c r="C17" s="8">
        <f>SUM(C8:C15)</f>
        <v>15315</v>
      </c>
      <c r="D17" s="8">
        <f>SUM(D8:D15)</f>
        <v>7910</v>
      </c>
      <c r="E17" s="8">
        <f>SUM(E8:E15)</f>
        <v>5976</v>
      </c>
      <c r="F17" s="44">
        <f>C17+D17-E17</f>
        <v>17249</v>
      </c>
      <c r="G17" s="51"/>
    </row>
    <row r="18" spans="2:7" ht="71.45" customHeight="1" x14ac:dyDescent="0.2">
      <c r="B18" s="171" t="s">
        <v>340</v>
      </c>
      <c r="C18" s="172"/>
      <c r="D18" s="172"/>
      <c r="E18" s="172"/>
      <c r="F18" s="172"/>
    </row>
    <row r="19" spans="2:7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B1:J44"/>
  <sheetViews>
    <sheetView topLeftCell="B1"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341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342</v>
      </c>
      <c r="D6" s="30" t="s">
        <v>5</v>
      </c>
      <c r="E6" s="30" t="s">
        <v>6</v>
      </c>
      <c r="F6" s="31" t="s">
        <v>343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318</v>
      </c>
      <c r="C8" s="16">
        <v>906</v>
      </c>
      <c r="D8" s="16">
        <v>191</v>
      </c>
      <c r="E8" s="16">
        <v>251</v>
      </c>
      <c r="F8" s="17">
        <f t="shared" ref="F8:F14" si="0">C8+D8-E8</f>
        <v>846</v>
      </c>
      <c r="H8" s="39"/>
      <c r="I8" s="39"/>
      <c r="J8" s="39"/>
    </row>
    <row r="9" spans="2:10" ht="15" x14ac:dyDescent="0.2">
      <c r="B9" s="38" t="s">
        <v>9</v>
      </c>
      <c r="C9" s="16">
        <v>2440</v>
      </c>
      <c r="D9" s="16">
        <v>51</v>
      </c>
      <c r="E9" s="16">
        <v>48</v>
      </c>
      <c r="F9" s="17">
        <f t="shared" si="0"/>
        <v>2443</v>
      </c>
      <c r="H9" s="39"/>
      <c r="I9" s="39"/>
      <c r="J9" s="39"/>
    </row>
    <row r="10" spans="2:10" ht="15" x14ac:dyDescent="0.2">
      <c r="B10" s="38" t="s">
        <v>344</v>
      </c>
      <c r="C10" s="16">
        <v>2997</v>
      </c>
      <c r="D10" s="16">
        <v>278</v>
      </c>
      <c r="E10" s="16">
        <v>176</v>
      </c>
      <c r="F10" s="17">
        <f t="shared" si="0"/>
        <v>3099</v>
      </c>
      <c r="H10" s="39"/>
      <c r="I10" s="39"/>
      <c r="J10" s="39"/>
    </row>
    <row r="11" spans="2:10" ht="15" x14ac:dyDescent="0.2">
      <c r="B11" s="38" t="s">
        <v>11</v>
      </c>
      <c r="C11" s="16">
        <v>1149</v>
      </c>
      <c r="D11" s="16">
        <v>248</v>
      </c>
      <c r="E11" s="16">
        <v>1</v>
      </c>
      <c r="F11" s="17">
        <f t="shared" si="0"/>
        <v>1396</v>
      </c>
      <c r="H11" s="39"/>
      <c r="I11" s="39"/>
      <c r="J11" s="39"/>
    </row>
    <row r="12" spans="2:10" ht="15" x14ac:dyDescent="0.2">
      <c r="B12" s="38" t="s">
        <v>286</v>
      </c>
      <c r="C12" s="16">
        <v>6408</v>
      </c>
      <c r="D12" s="16">
        <v>247</v>
      </c>
      <c r="E12" s="16">
        <v>114</v>
      </c>
      <c r="F12" s="17">
        <f t="shared" si="0"/>
        <v>6541</v>
      </c>
      <c r="H12" s="40"/>
      <c r="I12" s="39"/>
      <c r="J12" s="39"/>
    </row>
    <row r="13" spans="2:10" ht="15" x14ac:dyDescent="0.2">
      <c r="B13" s="38" t="s">
        <v>233</v>
      </c>
      <c r="C13" s="16">
        <v>247</v>
      </c>
      <c r="D13" s="16">
        <v>178</v>
      </c>
      <c r="E13" s="16">
        <v>206</v>
      </c>
      <c r="F13" s="17">
        <f t="shared" si="0"/>
        <v>219</v>
      </c>
      <c r="H13" s="39"/>
      <c r="I13" s="39"/>
      <c r="J13" s="39"/>
    </row>
    <row r="14" spans="2:10" ht="15" x14ac:dyDescent="0.2">
      <c r="B14" s="38" t="s">
        <v>14</v>
      </c>
      <c r="C14" s="16">
        <v>490</v>
      </c>
      <c r="D14" s="16">
        <v>2</v>
      </c>
      <c r="E14" s="16">
        <v>48</v>
      </c>
      <c r="F14" s="17">
        <f t="shared" si="0"/>
        <v>444</v>
      </c>
      <c r="H14" s="39"/>
      <c r="I14" s="39"/>
      <c r="J14" s="39"/>
    </row>
    <row r="15" spans="2:10" ht="15" x14ac:dyDescent="0.2">
      <c r="B15" s="38" t="s">
        <v>264</v>
      </c>
      <c r="C15" s="16">
        <v>2754</v>
      </c>
      <c r="D15" s="16">
        <v>208</v>
      </c>
      <c r="E15" s="16">
        <v>500</v>
      </c>
      <c r="F15" s="17">
        <f>C15+D15-E15</f>
        <v>2462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17391</v>
      </c>
      <c r="D17" s="8">
        <f>SUM(D8:D15)</f>
        <v>1403</v>
      </c>
      <c r="E17" s="8">
        <f>SUM(E8:E15)</f>
        <v>1344</v>
      </c>
      <c r="F17" s="44">
        <f>C17+D17-E17</f>
        <v>17450</v>
      </c>
    </row>
    <row r="18" spans="2:6" ht="28.15" customHeight="1" x14ac:dyDescent="0.2">
      <c r="B18" s="173" t="s">
        <v>345</v>
      </c>
      <c r="C18" s="174"/>
      <c r="D18" s="174"/>
      <c r="E18" s="174"/>
      <c r="F18" s="174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B1:J44"/>
  <sheetViews>
    <sheetView topLeftCell="B7" zoomScaleNormal="100" workbookViewId="0">
      <selection activeCell="J20" sqref="J20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346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347</v>
      </c>
      <c r="D6" s="30" t="s">
        <v>5</v>
      </c>
      <c r="E6" s="30" t="s">
        <v>6</v>
      </c>
      <c r="F6" s="31" t="s">
        <v>348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318</v>
      </c>
      <c r="C8" s="16">
        <v>809</v>
      </c>
      <c r="D8" s="16">
        <v>334</v>
      </c>
      <c r="E8" s="16">
        <v>124</v>
      </c>
      <c r="F8" s="17">
        <f t="shared" ref="F8:F14" si="0">C8+D8-E8</f>
        <v>1019</v>
      </c>
      <c r="H8" s="39"/>
      <c r="I8" s="39"/>
      <c r="J8" s="39"/>
    </row>
    <row r="9" spans="2:10" ht="15" x14ac:dyDescent="0.2">
      <c r="B9" s="38" t="s">
        <v>9</v>
      </c>
      <c r="C9" s="16">
        <v>2443</v>
      </c>
      <c r="D9" s="16">
        <v>54</v>
      </c>
      <c r="E9" s="16">
        <v>45</v>
      </c>
      <c r="F9" s="17">
        <f t="shared" si="0"/>
        <v>2452</v>
      </c>
      <c r="H9" s="39"/>
      <c r="I9" s="39"/>
      <c r="J9" s="39"/>
    </row>
    <row r="10" spans="2:10" ht="15" x14ac:dyDescent="0.2">
      <c r="B10" s="38" t="s">
        <v>344</v>
      </c>
      <c r="C10" s="16">
        <v>3099</v>
      </c>
      <c r="D10" s="16">
        <v>260</v>
      </c>
      <c r="E10" s="16">
        <v>184</v>
      </c>
      <c r="F10" s="17">
        <f t="shared" si="0"/>
        <v>3175</v>
      </c>
      <c r="H10" s="39"/>
      <c r="I10" s="39"/>
      <c r="J10" s="39"/>
    </row>
    <row r="11" spans="2:10" ht="15" x14ac:dyDescent="0.2">
      <c r="B11" s="38" t="s">
        <v>11</v>
      </c>
      <c r="C11" s="16">
        <v>1396</v>
      </c>
      <c r="D11" s="16">
        <v>142</v>
      </c>
      <c r="E11" s="16">
        <v>177</v>
      </c>
      <c r="F11" s="17">
        <f t="shared" si="0"/>
        <v>1361</v>
      </c>
      <c r="H11" s="39"/>
      <c r="I11" s="39"/>
      <c r="J11" s="39"/>
    </row>
    <row r="12" spans="2:10" ht="15" x14ac:dyDescent="0.2">
      <c r="B12" s="38" t="s">
        <v>286</v>
      </c>
      <c r="C12" s="16">
        <v>6541</v>
      </c>
      <c r="D12" s="16">
        <v>207</v>
      </c>
      <c r="E12" s="16">
        <v>181</v>
      </c>
      <c r="F12" s="17">
        <f t="shared" si="0"/>
        <v>6567</v>
      </c>
      <c r="H12" s="40"/>
      <c r="I12" s="39"/>
      <c r="J12" s="39"/>
    </row>
    <row r="13" spans="2:10" ht="15" x14ac:dyDescent="0.2">
      <c r="B13" s="38" t="s">
        <v>233</v>
      </c>
      <c r="C13" s="16">
        <v>219</v>
      </c>
      <c r="D13" s="16">
        <v>138</v>
      </c>
      <c r="E13" s="16">
        <v>97</v>
      </c>
      <c r="F13" s="17">
        <f t="shared" si="0"/>
        <v>260</v>
      </c>
      <c r="H13" s="39"/>
      <c r="I13" s="39"/>
      <c r="J13" s="39"/>
    </row>
    <row r="14" spans="2:10" ht="15" x14ac:dyDescent="0.2">
      <c r="B14" s="38" t="s">
        <v>14</v>
      </c>
      <c r="C14" s="16">
        <v>444</v>
      </c>
      <c r="D14" s="16">
        <v>289</v>
      </c>
      <c r="E14" s="16">
        <v>67</v>
      </c>
      <c r="F14" s="17">
        <f t="shared" si="0"/>
        <v>666</v>
      </c>
      <c r="H14" s="39"/>
      <c r="I14" s="39"/>
      <c r="J14" s="39"/>
    </row>
    <row r="15" spans="2:10" ht="15" x14ac:dyDescent="0.2">
      <c r="B15" s="38" t="s">
        <v>349</v>
      </c>
      <c r="C15" s="16">
        <v>2615</v>
      </c>
      <c r="D15" s="16">
        <v>134</v>
      </c>
      <c r="E15" s="16">
        <v>372</v>
      </c>
      <c r="F15" s="17">
        <f>C15+D15-E15</f>
        <v>2377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17566</v>
      </c>
      <c r="D17" s="8">
        <f>SUM(D8:D15)</f>
        <v>1558</v>
      </c>
      <c r="E17" s="8">
        <f>SUM(E8:E15)</f>
        <v>1247</v>
      </c>
      <c r="F17" s="44">
        <f>C17+D17-E17</f>
        <v>17877</v>
      </c>
    </row>
    <row r="18" spans="2:6" ht="27.6" customHeight="1" x14ac:dyDescent="0.2">
      <c r="B18" s="175" t="s">
        <v>350</v>
      </c>
      <c r="C18" s="176"/>
      <c r="D18" s="176"/>
      <c r="E18" s="176"/>
      <c r="F18" s="176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B1:J44"/>
  <sheetViews>
    <sheetView zoomScaleNormal="100" workbookViewId="0">
      <selection activeCell="B18" sqref="B18:F18"/>
    </sheetView>
  </sheetViews>
  <sheetFormatPr defaultRowHeight="12.75" x14ac:dyDescent="0.2"/>
  <cols>
    <col min="1" max="1" width="4.140625" customWidth="1"/>
    <col min="2" max="2" width="16.85546875" customWidth="1"/>
    <col min="3" max="3" width="16.42578125" customWidth="1"/>
    <col min="4" max="4" width="14.85546875" customWidth="1"/>
    <col min="5" max="5" width="20.42578125" customWidth="1"/>
    <col min="6" max="6" width="18.85546875" customWidth="1"/>
  </cols>
  <sheetData>
    <row r="1" spans="2:10" ht="13.5" thickBot="1" x14ac:dyDescent="0.25"/>
    <row r="2" spans="2:10" ht="15" x14ac:dyDescent="0.2">
      <c r="B2" s="154" t="s">
        <v>0</v>
      </c>
      <c r="C2" s="155"/>
      <c r="D2" s="155"/>
      <c r="E2" s="155"/>
      <c r="F2" s="156"/>
    </row>
    <row r="3" spans="2:10" ht="15" x14ac:dyDescent="0.2">
      <c r="B3" s="157" t="s">
        <v>1</v>
      </c>
      <c r="C3" s="158"/>
      <c r="D3" s="158"/>
      <c r="E3" s="158"/>
      <c r="F3" s="159"/>
    </row>
    <row r="4" spans="2:10" ht="15.75" thickBot="1" x14ac:dyDescent="0.25">
      <c r="B4" s="160" t="s">
        <v>351</v>
      </c>
      <c r="C4" s="161"/>
      <c r="D4" s="161"/>
      <c r="E4" s="161"/>
      <c r="F4" s="162"/>
    </row>
    <row r="5" spans="2:10" ht="8.25" customHeight="1" thickBot="1" x14ac:dyDescent="0.25"/>
    <row r="6" spans="2:10" ht="21" customHeight="1" x14ac:dyDescent="0.2">
      <c r="B6" s="29" t="s">
        <v>3</v>
      </c>
      <c r="C6" s="30" t="s">
        <v>352</v>
      </c>
      <c r="D6" s="30" t="s">
        <v>5</v>
      </c>
      <c r="E6" s="30" t="s">
        <v>6</v>
      </c>
      <c r="F6" s="31" t="s">
        <v>353</v>
      </c>
    </row>
    <row r="7" spans="2:10" ht="15" x14ac:dyDescent="0.2">
      <c r="B7" s="2"/>
      <c r="C7" s="28"/>
      <c r="D7" s="28"/>
      <c r="E7" s="28"/>
      <c r="F7" s="32"/>
    </row>
    <row r="8" spans="2:10" ht="15" x14ac:dyDescent="0.2">
      <c r="B8" s="38" t="s">
        <v>318</v>
      </c>
      <c r="C8" s="16">
        <v>1007</v>
      </c>
      <c r="D8" s="16">
        <v>704</v>
      </c>
      <c r="E8" s="16">
        <v>178</v>
      </c>
      <c r="F8" s="17">
        <f t="shared" ref="F8:F14" si="0">C8+D8-E8</f>
        <v>1533</v>
      </c>
      <c r="H8" s="39"/>
      <c r="I8" s="39"/>
      <c r="J8" s="39"/>
    </row>
    <row r="9" spans="2:10" ht="15" x14ac:dyDescent="0.2">
      <c r="B9" s="38" t="s">
        <v>9</v>
      </c>
      <c r="C9" s="16">
        <v>2452</v>
      </c>
      <c r="D9" s="16">
        <v>40</v>
      </c>
      <c r="E9" s="16">
        <v>22</v>
      </c>
      <c r="F9" s="17">
        <f t="shared" si="0"/>
        <v>2470</v>
      </c>
      <c r="H9" s="39"/>
      <c r="I9" s="39"/>
      <c r="J9" s="39"/>
    </row>
    <row r="10" spans="2:10" ht="15" x14ac:dyDescent="0.2">
      <c r="B10" s="38" t="s">
        <v>344</v>
      </c>
      <c r="C10" s="16">
        <v>3175</v>
      </c>
      <c r="D10" s="16">
        <v>669</v>
      </c>
      <c r="E10" s="16">
        <v>75</v>
      </c>
      <c r="F10" s="17">
        <f t="shared" si="0"/>
        <v>3769</v>
      </c>
      <c r="H10" s="39"/>
      <c r="I10" s="39"/>
      <c r="J10" s="39"/>
    </row>
    <row r="11" spans="2:10" ht="15" x14ac:dyDescent="0.2">
      <c r="B11" s="38" t="s">
        <v>11</v>
      </c>
      <c r="C11" s="16">
        <v>1361</v>
      </c>
      <c r="D11" s="16">
        <v>197</v>
      </c>
      <c r="E11" s="16">
        <v>114</v>
      </c>
      <c r="F11" s="17">
        <f t="shared" si="0"/>
        <v>1444</v>
      </c>
      <c r="H11" s="39"/>
      <c r="I11" s="39"/>
      <c r="J11" s="39"/>
    </row>
    <row r="12" spans="2:10" ht="15" x14ac:dyDescent="0.2">
      <c r="B12" s="38" t="s">
        <v>286</v>
      </c>
      <c r="C12" s="16">
        <v>6567</v>
      </c>
      <c r="D12" s="16">
        <v>280</v>
      </c>
      <c r="E12" s="16">
        <v>187</v>
      </c>
      <c r="F12" s="17">
        <f t="shared" si="0"/>
        <v>6660</v>
      </c>
      <c r="H12" s="40"/>
      <c r="I12" s="39"/>
      <c r="J12" s="39"/>
    </row>
    <row r="13" spans="2:10" ht="15" x14ac:dyDescent="0.2">
      <c r="B13" s="38" t="s">
        <v>233</v>
      </c>
      <c r="C13" s="16">
        <v>260</v>
      </c>
      <c r="D13" s="16">
        <v>145</v>
      </c>
      <c r="E13" s="16">
        <v>189</v>
      </c>
      <c r="F13" s="17">
        <f t="shared" si="0"/>
        <v>216</v>
      </c>
      <c r="H13" s="39"/>
      <c r="I13" s="39"/>
      <c r="J13" s="39"/>
    </row>
    <row r="14" spans="2:10" ht="15" x14ac:dyDescent="0.2">
      <c r="B14" s="38" t="s">
        <v>14</v>
      </c>
      <c r="C14" s="16">
        <v>666</v>
      </c>
      <c r="D14" s="16">
        <v>10</v>
      </c>
      <c r="E14" s="16">
        <v>125</v>
      </c>
      <c r="F14" s="17">
        <f t="shared" si="0"/>
        <v>551</v>
      </c>
      <c r="H14" s="39"/>
      <c r="I14" s="39"/>
      <c r="J14" s="39"/>
    </row>
    <row r="15" spans="2:10" ht="15" x14ac:dyDescent="0.2">
      <c r="B15" s="38" t="s">
        <v>220</v>
      </c>
      <c r="C15" s="16">
        <v>2377</v>
      </c>
      <c r="D15" s="16">
        <v>399</v>
      </c>
      <c r="E15" s="16">
        <v>273</v>
      </c>
      <c r="F15" s="17">
        <f>C15+D15-E15</f>
        <v>2503</v>
      </c>
      <c r="H15" s="39"/>
      <c r="I15" s="39"/>
      <c r="J15" s="39"/>
    </row>
    <row r="16" spans="2:10" ht="15.75" thickBot="1" x14ac:dyDescent="0.25">
      <c r="B16" s="10"/>
      <c r="C16" s="11"/>
      <c r="D16" s="43"/>
      <c r="E16" s="11"/>
      <c r="F16" s="42"/>
    </row>
    <row r="17" spans="2:6" ht="15.75" thickBot="1" x14ac:dyDescent="0.25">
      <c r="B17" s="13" t="s">
        <v>15</v>
      </c>
      <c r="C17" s="8">
        <f>SUM(C8:C15)</f>
        <v>17865</v>
      </c>
      <c r="D17" s="8">
        <f>SUM(D8:D15)</f>
        <v>2444</v>
      </c>
      <c r="E17" s="8">
        <f>SUM(E8:E15)</f>
        <v>1163</v>
      </c>
      <c r="F17" s="44">
        <f>C17+D17-E17</f>
        <v>19146</v>
      </c>
    </row>
    <row r="18" spans="2:6" ht="27.6" customHeight="1" x14ac:dyDescent="0.2">
      <c r="B18" s="175" t="s">
        <v>354</v>
      </c>
      <c r="C18" s="176"/>
      <c r="D18" s="176"/>
      <c r="E18" s="176"/>
      <c r="F18" s="176"/>
    </row>
    <row r="19" spans="2:6" ht="19.899999999999999" customHeight="1" x14ac:dyDescent="0.2">
      <c r="B19" t="s">
        <v>16</v>
      </c>
    </row>
    <row r="44" ht="35.450000000000003" customHeight="1" x14ac:dyDescent="0.2"/>
  </sheetData>
  <mergeCells count="4">
    <mergeCell ref="B2:F2"/>
    <mergeCell ref="B3:F3"/>
    <mergeCell ref="B4:F4"/>
    <mergeCell ref="B18:F18"/>
  </mergeCells>
  <pageMargins left="0.78740157499999996" right="0.78740157499999996" top="0.984251969" bottom="0.984251969" header="0.49212598499999999" footer="0.49212598499999999"/>
  <pageSetup scale="95" orientation="portrait" horizont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9" ma:contentTypeDescription="Crie um novo documento." ma:contentTypeScope="" ma:versionID="df29559e7ad8fc4faffd9ffbae31066b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11ebfb9c0a44e2b9f599fcbac997df5d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7BB1C1-921E-47E0-B91C-9626463F57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912235-61A8-4047-A8C0-B28BA41C845A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3.xml><?xml version="1.0" encoding="utf-8"?>
<ds:datastoreItem xmlns:ds="http://schemas.openxmlformats.org/officeDocument/2006/customXml" ds:itemID="{8D9F1C04-E28C-48E4-8925-CECB36A701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265</vt:i4>
      </vt:variant>
      <vt:variant>
        <vt:lpstr>Intervalos com Nome</vt:lpstr>
      </vt:variant>
      <vt:variant>
        <vt:i4>123</vt:i4>
      </vt:variant>
    </vt:vector>
  </HeadingPairs>
  <TitlesOfParts>
    <vt:vector size="388" baseType="lpstr">
      <vt:lpstr>Geral2002</vt:lpstr>
      <vt:lpstr>Geral2003</vt:lpstr>
      <vt:lpstr>Geral2004</vt:lpstr>
      <vt:lpstr>Geral2005</vt:lpstr>
      <vt:lpstr>Geral2006</vt:lpstr>
      <vt:lpstr>Geral2007</vt:lpstr>
      <vt:lpstr>JAN08</vt:lpstr>
      <vt:lpstr>FEV08</vt:lpstr>
      <vt:lpstr>MAR08</vt:lpstr>
      <vt:lpstr>ABR08</vt:lpstr>
      <vt:lpstr>MAI08</vt:lpstr>
      <vt:lpstr>JUN08</vt:lpstr>
      <vt:lpstr>JUL08</vt:lpstr>
      <vt:lpstr>AGO08</vt:lpstr>
      <vt:lpstr>SET08</vt:lpstr>
      <vt:lpstr>OUT08</vt:lpstr>
      <vt:lpstr>NOV08</vt:lpstr>
      <vt:lpstr>DEZ08</vt:lpstr>
      <vt:lpstr>Geral2008</vt:lpstr>
      <vt:lpstr>JAN09</vt:lpstr>
      <vt:lpstr>FEV09</vt:lpstr>
      <vt:lpstr>MAR09</vt:lpstr>
      <vt:lpstr>ABR09</vt:lpstr>
      <vt:lpstr>MAI09</vt:lpstr>
      <vt:lpstr>JUN09</vt:lpstr>
      <vt:lpstr>JUL09</vt:lpstr>
      <vt:lpstr>AGO09</vt:lpstr>
      <vt:lpstr>SET09</vt:lpstr>
      <vt:lpstr>OUT09</vt:lpstr>
      <vt:lpstr>NOV09</vt:lpstr>
      <vt:lpstr>DEZ09</vt:lpstr>
      <vt:lpstr>Geral2009</vt:lpstr>
      <vt:lpstr>JAN10</vt:lpstr>
      <vt:lpstr>FEV10</vt:lpstr>
      <vt:lpstr>MAR10</vt:lpstr>
      <vt:lpstr>ABR10</vt:lpstr>
      <vt:lpstr>MAI10</vt:lpstr>
      <vt:lpstr>JUN10</vt:lpstr>
      <vt:lpstr>JUL10</vt:lpstr>
      <vt:lpstr>AGO10</vt:lpstr>
      <vt:lpstr>SET10</vt:lpstr>
      <vt:lpstr>OUT10</vt:lpstr>
      <vt:lpstr>NOV10</vt:lpstr>
      <vt:lpstr>DEZ10</vt:lpstr>
      <vt:lpstr>Geral2010</vt:lpstr>
      <vt:lpstr>JAN11</vt:lpstr>
      <vt:lpstr>FEV11</vt:lpstr>
      <vt:lpstr>MAR11</vt:lpstr>
      <vt:lpstr>ABR11</vt:lpstr>
      <vt:lpstr>MAI11</vt:lpstr>
      <vt:lpstr>JUN11</vt:lpstr>
      <vt:lpstr>1º_semestre_11</vt:lpstr>
      <vt:lpstr>JUL11</vt:lpstr>
      <vt:lpstr>AGO11</vt:lpstr>
      <vt:lpstr>SET11</vt:lpstr>
      <vt:lpstr>OUT11</vt:lpstr>
      <vt:lpstr>NOV11</vt:lpstr>
      <vt:lpstr>DEZ11</vt:lpstr>
      <vt:lpstr>2º_semestre_11</vt:lpstr>
      <vt:lpstr>Geral2011</vt:lpstr>
      <vt:lpstr>JAN12</vt:lpstr>
      <vt:lpstr>FEV12</vt:lpstr>
      <vt:lpstr>MAR12</vt:lpstr>
      <vt:lpstr>ABR12</vt:lpstr>
      <vt:lpstr>MAI12 </vt:lpstr>
      <vt:lpstr>JUN12</vt:lpstr>
      <vt:lpstr>1º_semestre_12</vt:lpstr>
      <vt:lpstr>JUL12</vt:lpstr>
      <vt:lpstr>AGO12</vt:lpstr>
      <vt:lpstr>SET12</vt:lpstr>
      <vt:lpstr>OUT12</vt:lpstr>
      <vt:lpstr>NOV12</vt:lpstr>
      <vt:lpstr>DEZ12</vt:lpstr>
      <vt:lpstr>2º_semestre_12</vt:lpstr>
      <vt:lpstr>JAN13</vt:lpstr>
      <vt:lpstr>FEV13</vt:lpstr>
      <vt:lpstr>MAR13</vt:lpstr>
      <vt:lpstr>ABR13</vt:lpstr>
      <vt:lpstr>MAI13</vt:lpstr>
      <vt:lpstr>JUN13</vt:lpstr>
      <vt:lpstr>Plan1</vt:lpstr>
      <vt:lpstr>1ºSemestre_2013</vt:lpstr>
      <vt:lpstr>JUL13 </vt:lpstr>
      <vt:lpstr>AGO13</vt:lpstr>
      <vt:lpstr>SET13</vt:lpstr>
      <vt:lpstr>OUT13</vt:lpstr>
      <vt:lpstr>NOV13</vt:lpstr>
      <vt:lpstr>DEZ13</vt:lpstr>
      <vt:lpstr>2ºSemestre_2013</vt:lpstr>
      <vt:lpstr>JAN14</vt:lpstr>
      <vt:lpstr>FEV14</vt:lpstr>
      <vt:lpstr>MAR14</vt:lpstr>
      <vt:lpstr>ABR14</vt:lpstr>
      <vt:lpstr>MAI14</vt:lpstr>
      <vt:lpstr>JUN14</vt:lpstr>
      <vt:lpstr>1ºSemestre2014</vt:lpstr>
      <vt:lpstr>JUL14</vt:lpstr>
      <vt:lpstr>AGO14</vt:lpstr>
      <vt:lpstr>SET14</vt:lpstr>
      <vt:lpstr>OUT14</vt:lpstr>
      <vt:lpstr>NOV14</vt:lpstr>
      <vt:lpstr>DEZ14</vt:lpstr>
      <vt:lpstr>2ºSemestre2014</vt:lpstr>
      <vt:lpstr>JAN15</vt:lpstr>
      <vt:lpstr>FEV15</vt:lpstr>
      <vt:lpstr>MAR15</vt:lpstr>
      <vt:lpstr>ABR15</vt:lpstr>
      <vt:lpstr>MAI15</vt:lpstr>
      <vt:lpstr>JUN15</vt:lpstr>
      <vt:lpstr>1ºSemestre2015</vt:lpstr>
      <vt:lpstr>JUL15</vt:lpstr>
      <vt:lpstr>AGO15</vt:lpstr>
      <vt:lpstr>SET15</vt:lpstr>
      <vt:lpstr>OUT15</vt:lpstr>
      <vt:lpstr>NOV15</vt:lpstr>
      <vt:lpstr>DEZ15</vt:lpstr>
      <vt:lpstr>2ºSemestre2015</vt:lpstr>
      <vt:lpstr>JAN16</vt:lpstr>
      <vt:lpstr>FEV16</vt:lpstr>
      <vt:lpstr>MAR16</vt:lpstr>
      <vt:lpstr>ABR16</vt:lpstr>
      <vt:lpstr>MAI16</vt:lpstr>
      <vt:lpstr>JUN16</vt:lpstr>
      <vt:lpstr>1ºSemestre2016</vt:lpstr>
      <vt:lpstr>JUL16</vt:lpstr>
      <vt:lpstr>AGO16</vt:lpstr>
      <vt:lpstr>SET16</vt:lpstr>
      <vt:lpstr>OUT16</vt:lpstr>
      <vt:lpstr>NOV16</vt:lpstr>
      <vt:lpstr>DEZ16</vt:lpstr>
      <vt:lpstr>2ºSemestre2016</vt:lpstr>
      <vt:lpstr>JAN17</vt:lpstr>
      <vt:lpstr>FEV17</vt:lpstr>
      <vt:lpstr>MAR17</vt:lpstr>
      <vt:lpstr>ABR17</vt:lpstr>
      <vt:lpstr>MAI17</vt:lpstr>
      <vt:lpstr>JUN17</vt:lpstr>
      <vt:lpstr>1ºSemestre2017</vt:lpstr>
      <vt:lpstr>JUL17</vt:lpstr>
      <vt:lpstr>AGO17</vt:lpstr>
      <vt:lpstr>SET17</vt:lpstr>
      <vt:lpstr>OUT17</vt:lpstr>
      <vt:lpstr>NOV17</vt:lpstr>
      <vt:lpstr>DEZ17</vt:lpstr>
      <vt:lpstr>2ºSemestre2017</vt:lpstr>
      <vt:lpstr>JAN18</vt:lpstr>
      <vt:lpstr>FEV18</vt:lpstr>
      <vt:lpstr>MAR18</vt:lpstr>
      <vt:lpstr>ABR18</vt:lpstr>
      <vt:lpstr>MAI18</vt:lpstr>
      <vt:lpstr>JUN18</vt:lpstr>
      <vt:lpstr>1ºSemestre2018</vt:lpstr>
      <vt:lpstr>JUL18</vt:lpstr>
      <vt:lpstr>AGO18</vt:lpstr>
      <vt:lpstr>SET18</vt:lpstr>
      <vt:lpstr>OUT18</vt:lpstr>
      <vt:lpstr>NOV18</vt:lpstr>
      <vt:lpstr>DEZ18</vt:lpstr>
      <vt:lpstr>2ºSemestre2018</vt:lpstr>
      <vt:lpstr>JAN19</vt:lpstr>
      <vt:lpstr>FEV19</vt:lpstr>
      <vt:lpstr>MAR19</vt:lpstr>
      <vt:lpstr>ABR19</vt:lpstr>
      <vt:lpstr>MAI19</vt:lpstr>
      <vt:lpstr>JUN19</vt:lpstr>
      <vt:lpstr>1ºSemestre2019</vt:lpstr>
      <vt:lpstr>JUL19</vt:lpstr>
      <vt:lpstr>AGO19</vt:lpstr>
      <vt:lpstr>SET19</vt:lpstr>
      <vt:lpstr>OUT19</vt:lpstr>
      <vt:lpstr>NOV19</vt:lpstr>
      <vt:lpstr>DEZ19</vt:lpstr>
      <vt:lpstr>2ºSemestre2019 </vt:lpstr>
      <vt:lpstr>JAN20</vt:lpstr>
      <vt:lpstr>FEV20</vt:lpstr>
      <vt:lpstr>MAR20</vt:lpstr>
      <vt:lpstr>ABR20</vt:lpstr>
      <vt:lpstr>MAI20</vt:lpstr>
      <vt:lpstr>JUN20</vt:lpstr>
      <vt:lpstr>1ºSemestre2020</vt:lpstr>
      <vt:lpstr>JUL20</vt:lpstr>
      <vt:lpstr>AGO20</vt:lpstr>
      <vt:lpstr>SET20</vt:lpstr>
      <vt:lpstr>OUT20</vt:lpstr>
      <vt:lpstr>NOV20</vt:lpstr>
      <vt:lpstr>DEZ20</vt:lpstr>
      <vt:lpstr>2ºSemestre2020</vt:lpstr>
      <vt:lpstr>JAN21</vt:lpstr>
      <vt:lpstr>FEV21</vt:lpstr>
      <vt:lpstr>MAR21</vt:lpstr>
      <vt:lpstr>ABR21</vt:lpstr>
      <vt:lpstr>MAI21</vt:lpstr>
      <vt:lpstr>JUN21</vt:lpstr>
      <vt:lpstr>1ºSemestre2021</vt:lpstr>
      <vt:lpstr>JUL21</vt:lpstr>
      <vt:lpstr>AGO21</vt:lpstr>
      <vt:lpstr>SET21</vt:lpstr>
      <vt:lpstr>OUT21</vt:lpstr>
      <vt:lpstr>NOV21</vt:lpstr>
      <vt:lpstr>DEZ21</vt:lpstr>
      <vt:lpstr>2ºSemestre2021</vt:lpstr>
      <vt:lpstr>JAN22</vt:lpstr>
      <vt:lpstr>FEV22</vt:lpstr>
      <vt:lpstr>MAR22</vt:lpstr>
      <vt:lpstr>ABR22</vt:lpstr>
      <vt:lpstr>MAI22</vt:lpstr>
      <vt:lpstr>JUN22</vt:lpstr>
      <vt:lpstr>1º Semestre 2022</vt:lpstr>
      <vt:lpstr>JUL22</vt:lpstr>
      <vt:lpstr>AGO22</vt:lpstr>
      <vt:lpstr>SET22</vt:lpstr>
      <vt:lpstr>OUT22</vt:lpstr>
      <vt:lpstr>NOV22</vt:lpstr>
      <vt:lpstr>DEZ22</vt:lpstr>
      <vt:lpstr>2º Semestre 2022</vt:lpstr>
      <vt:lpstr>JAN23</vt:lpstr>
      <vt:lpstr>FEV23</vt:lpstr>
      <vt:lpstr>MAR23</vt:lpstr>
      <vt:lpstr>ABR23</vt:lpstr>
      <vt:lpstr>MAI23</vt:lpstr>
      <vt:lpstr>JUN23</vt:lpstr>
      <vt:lpstr>1º Semestre 2023</vt:lpstr>
      <vt:lpstr>JUL23</vt:lpstr>
      <vt:lpstr>AGO23</vt:lpstr>
      <vt:lpstr>SET23</vt:lpstr>
      <vt:lpstr>OUT23</vt:lpstr>
      <vt:lpstr>NOV23</vt:lpstr>
      <vt:lpstr>DEZ23</vt:lpstr>
      <vt:lpstr>2º Semestre 2023</vt:lpstr>
      <vt:lpstr>JAN24</vt:lpstr>
      <vt:lpstr>FEV24</vt:lpstr>
      <vt:lpstr>MAR24</vt:lpstr>
      <vt:lpstr>ABR24</vt:lpstr>
      <vt:lpstr>MAI24</vt:lpstr>
      <vt:lpstr>JUN 24</vt:lpstr>
      <vt:lpstr>1º Semestre 2024</vt:lpstr>
      <vt:lpstr>JUL 24</vt:lpstr>
      <vt:lpstr>AGO 24</vt:lpstr>
      <vt:lpstr>SET 24</vt:lpstr>
      <vt:lpstr>OUT 24</vt:lpstr>
      <vt:lpstr>NOV 24</vt:lpstr>
      <vt:lpstr>DEZ 24</vt:lpstr>
      <vt:lpstr>2º Semestre 2024</vt:lpstr>
      <vt:lpstr>JAN 25</vt:lpstr>
      <vt:lpstr>FEV 25</vt:lpstr>
      <vt:lpstr>MAR 25</vt:lpstr>
      <vt:lpstr>ABR 25</vt:lpstr>
      <vt:lpstr>MAI 25</vt:lpstr>
      <vt:lpstr>JUN 25</vt:lpstr>
      <vt:lpstr>1º Semestre 2025</vt:lpstr>
      <vt:lpstr>JUL 25</vt:lpstr>
      <vt:lpstr>AGO 25</vt:lpstr>
      <vt:lpstr>SET 25</vt:lpstr>
      <vt:lpstr>OUT 25</vt:lpstr>
      <vt:lpstr>NOV 25</vt:lpstr>
      <vt:lpstr>DEZ 25</vt:lpstr>
      <vt:lpstr>2º Semestre 2025</vt:lpstr>
      <vt:lpstr>JAN 26</vt:lpstr>
      <vt:lpstr>FEV 26</vt:lpstr>
      <vt:lpstr>MAR 26</vt:lpstr>
      <vt:lpstr>ABR 26</vt:lpstr>
      <vt:lpstr>MAI 26</vt:lpstr>
      <vt:lpstr>JUN 26</vt:lpstr>
      <vt:lpstr>1º Semestre 2026</vt:lpstr>
      <vt:lpstr>JUL 26</vt:lpstr>
      <vt:lpstr>'1º Semestre 2022'!Área_de_Impressão</vt:lpstr>
      <vt:lpstr>'1º Semestre 2023'!Área_de_Impressão</vt:lpstr>
      <vt:lpstr>'1º Semestre 2024'!Área_de_Impressão</vt:lpstr>
      <vt:lpstr>'1º Semestre 2025'!Área_de_Impressão</vt:lpstr>
      <vt:lpstr>'1º Semestre 2026'!Área_de_Impressão</vt:lpstr>
      <vt:lpstr>'1º_semestre_11'!Área_de_Impressão</vt:lpstr>
      <vt:lpstr>'1ºSemestre2017'!Área_de_Impressão</vt:lpstr>
      <vt:lpstr>'1ºSemestre2018'!Área_de_Impressão</vt:lpstr>
      <vt:lpstr>'1ºSemestre2019'!Área_de_Impressão</vt:lpstr>
      <vt:lpstr>'1ºSemestre2020'!Área_de_Impressão</vt:lpstr>
      <vt:lpstr>'1ºSemestre2021'!Área_de_Impressão</vt:lpstr>
      <vt:lpstr>'2º Semestre 2022'!Área_de_Impressão</vt:lpstr>
      <vt:lpstr>'2º Semestre 2023'!Área_de_Impressão</vt:lpstr>
      <vt:lpstr>'2º Semestre 2024'!Área_de_Impressão</vt:lpstr>
      <vt:lpstr>'2º Semestre 2025'!Área_de_Impressão</vt:lpstr>
      <vt:lpstr>'2º_semestre_11'!Área_de_Impressão</vt:lpstr>
      <vt:lpstr>'2ºSemestre2017'!Área_de_Impressão</vt:lpstr>
      <vt:lpstr>'2ºSemestre2018'!Área_de_Impressão</vt:lpstr>
      <vt:lpstr>'2ºSemestre2019 '!Área_de_Impressão</vt:lpstr>
      <vt:lpstr>'2ºSemestre2020'!Área_de_Impressão</vt:lpstr>
      <vt:lpstr>'2ºSemestre2021'!Área_de_Impressão</vt:lpstr>
      <vt:lpstr>'ABR 25'!Área_de_Impressão</vt:lpstr>
      <vt:lpstr>'ABR 26'!Área_de_Impressão</vt:lpstr>
      <vt:lpstr>'ABR18'!Área_de_Impressão</vt:lpstr>
      <vt:lpstr>'ABR19'!Área_de_Impressão</vt:lpstr>
      <vt:lpstr>'ABR20'!Área_de_Impressão</vt:lpstr>
      <vt:lpstr>'ABR21'!Área_de_Impressão</vt:lpstr>
      <vt:lpstr>'ABR22'!Área_de_Impressão</vt:lpstr>
      <vt:lpstr>'ABR23'!Área_de_Impressão</vt:lpstr>
      <vt:lpstr>'ABR24'!Área_de_Impressão</vt:lpstr>
      <vt:lpstr>'AGO 24'!Área_de_Impressão</vt:lpstr>
      <vt:lpstr>'AGO 25'!Área_de_Impressão</vt:lpstr>
      <vt:lpstr>'AGO18'!Área_de_Impressão</vt:lpstr>
      <vt:lpstr>'AGO19'!Área_de_Impressão</vt:lpstr>
      <vt:lpstr>'AGO20'!Área_de_Impressão</vt:lpstr>
      <vt:lpstr>'AGO21'!Área_de_Impressão</vt:lpstr>
      <vt:lpstr>'AGO22'!Área_de_Impressão</vt:lpstr>
      <vt:lpstr>'AGO23'!Área_de_Impressão</vt:lpstr>
      <vt:lpstr>'DEZ 24'!Área_de_Impressão</vt:lpstr>
      <vt:lpstr>'DEZ 25'!Área_de_Impressão</vt:lpstr>
      <vt:lpstr>'DEZ17'!Área_de_Impressão</vt:lpstr>
      <vt:lpstr>'DEZ18'!Área_de_Impressão</vt:lpstr>
      <vt:lpstr>'DEZ19'!Área_de_Impressão</vt:lpstr>
      <vt:lpstr>'DEZ20'!Área_de_Impressão</vt:lpstr>
      <vt:lpstr>'DEZ21'!Área_de_Impressão</vt:lpstr>
      <vt:lpstr>'DEZ22'!Área_de_Impressão</vt:lpstr>
      <vt:lpstr>'DEZ23'!Área_de_Impressão</vt:lpstr>
      <vt:lpstr>'FEV 25'!Área_de_Impressão</vt:lpstr>
      <vt:lpstr>'FEV 26'!Área_de_Impressão</vt:lpstr>
      <vt:lpstr>'FEV18'!Área_de_Impressão</vt:lpstr>
      <vt:lpstr>'FEV20'!Área_de_Impressão</vt:lpstr>
      <vt:lpstr>'FEV21'!Área_de_Impressão</vt:lpstr>
      <vt:lpstr>'FEV22'!Área_de_Impressão</vt:lpstr>
      <vt:lpstr>'FEV23'!Área_de_Impressão</vt:lpstr>
      <vt:lpstr>'FEV24'!Área_de_Impressão</vt:lpstr>
      <vt:lpstr>'JAN 25'!Área_de_Impressão</vt:lpstr>
      <vt:lpstr>'JAN 26'!Área_de_Impressão</vt:lpstr>
      <vt:lpstr>'JAN20'!Área_de_Impressão</vt:lpstr>
      <vt:lpstr>'JAN21'!Área_de_Impressão</vt:lpstr>
      <vt:lpstr>'JAN22'!Área_de_Impressão</vt:lpstr>
      <vt:lpstr>'JAN23'!Área_de_Impressão</vt:lpstr>
      <vt:lpstr>'JAN24'!Área_de_Impressão</vt:lpstr>
      <vt:lpstr>'JUL 24'!Área_de_Impressão</vt:lpstr>
      <vt:lpstr>'JUL 25'!Área_de_Impressão</vt:lpstr>
      <vt:lpstr>'JUL 26'!Área_de_Impressão</vt:lpstr>
      <vt:lpstr>'JUL18'!Área_de_Impressão</vt:lpstr>
      <vt:lpstr>'JUL19'!Área_de_Impressão</vt:lpstr>
      <vt:lpstr>'JUL20'!Área_de_Impressão</vt:lpstr>
      <vt:lpstr>'JUL21'!Área_de_Impressão</vt:lpstr>
      <vt:lpstr>'JUL22'!Área_de_Impressão</vt:lpstr>
      <vt:lpstr>'JUL23'!Área_de_Impressão</vt:lpstr>
      <vt:lpstr>'JUN 24'!Área_de_Impressão</vt:lpstr>
      <vt:lpstr>'JUN 25'!Área_de_Impressão</vt:lpstr>
      <vt:lpstr>'JUN 26'!Área_de_Impressão</vt:lpstr>
      <vt:lpstr>'JUN18'!Área_de_Impressão</vt:lpstr>
      <vt:lpstr>'JUN19'!Área_de_Impressão</vt:lpstr>
      <vt:lpstr>'JUN20'!Área_de_Impressão</vt:lpstr>
      <vt:lpstr>'JUN21'!Área_de_Impressão</vt:lpstr>
      <vt:lpstr>'JUN22'!Área_de_Impressão</vt:lpstr>
      <vt:lpstr>'JUN23'!Área_de_Impressão</vt:lpstr>
      <vt:lpstr>'MAI 25'!Área_de_Impressão</vt:lpstr>
      <vt:lpstr>'MAI 26'!Área_de_Impressão</vt:lpstr>
      <vt:lpstr>'MAI18'!Área_de_Impressão</vt:lpstr>
      <vt:lpstr>'MAI19'!Área_de_Impressão</vt:lpstr>
      <vt:lpstr>'MAI20'!Área_de_Impressão</vt:lpstr>
      <vt:lpstr>'MAI21'!Área_de_Impressão</vt:lpstr>
      <vt:lpstr>'MAI22'!Área_de_Impressão</vt:lpstr>
      <vt:lpstr>'MAI23'!Área_de_Impressão</vt:lpstr>
      <vt:lpstr>'MAI24'!Área_de_Impressão</vt:lpstr>
      <vt:lpstr>'MAR 25'!Área_de_Impressão</vt:lpstr>
      <vt:lpstr>'MAR 26'!Área_de_Impressão</vt:lpstr>
      <vt:lpstr>'MAR18'!Área_de_Impressão</vt:lpstr>
      <vt:lpstr>'MAR19'!Área_de_Impressão</vt:lpstr>
      <vt:lpstr>'MAR20'!Área_de_Impressão</vt:lpstr>
      <vt:lpstr>'MAR21'!Área_de_Impressão</vt:lpstr>
      <vt:lpstr>'MAR22'!Área_de_Impressão</vt:lpstr>
      <vt:lpstr>'MAR23'!Área_de_Impressão</vt:lpstr>
      <vt:lpstr>'MAR24'!Área_de_Impressão</vt:lpstr>
      <vt:lpstr>'NOV 24'!Área_de_Impressão</vt:lpstr>
      <vt:lpstr>'NOV 25'!Área_de_Impressão</vt:lpstr>
      <vt:lpstr>'NOV18'!Área_de_Impressão</vt:lpstr>
      <vt:lpstr>'NOV19'!Área_de_Impressão</vt:lpstr>
      <vt:lpstr>'NOV20'!Área_de_Impressão</vt:lpstr>
      <vt:lpstr>'NOV21'!Área_de_Impressão</vt:lpstr>
      <vt:lpstr>'NOV22'!Área_de_Impressão</vt:lpstr>
      <vt:lpstr>'NOV23'!Área_de_Impressão</vt:lpstr>
      <vt:lpstr>'OUT 24'!Área_de_Impressão</vt:lpstr>
      <vt:lpstr>'OUT 25'!Área_de_Impressão</vt:lpstr>
      <vt:lpstr>'OUT18'!Área_de_Impressão</vt:lpstr>
      <vt:lpstr>'OUT19'!Área_de_Impressão</vt:lpstr>
      <vt:lpstr>'OUT20'!Área_de_Impressão</vt:lpstr>
      <vt:lpstr>'OUT21'!Área_de_Impressão</vt:lpstr>
      <vt:lpstr>'OUT22'!Área_de_Impressão</vt:lpstr>
      <vt:lpstr>'OUT23'!Área_de_Impressão</vt:lpstr>
      <vt:lpstr>'SET 24'!Área_de_Impressão</vt:lpstr>
      <vt:lpstr>'SET 25'!Área_de_Impressão</vt:lpstr>
      <vt:lpstr>'SET17'!Área_de_Impressão</vt:lpstr>
      <vt:lpstr>'SET18'!Área_de_Impressão</vt:lpstr>
      <vt:lpstr>'SET19'!Área_de_Impressão</vt:lpstr>
      <vt:lpstr>'SET20'!Área_de_Impressão</vt:lpstr>
      <vt:lpstr>'SET21'!Área_de_Impressão</vt:lpstr>
      <vt:lpstr>'SET22'!Área_de_Impressão</vt:lpstr>
      <vt:lpstr>'SET23'!Área_de_Impressão</vt:lpstr>
    </vt:vector>
  </TitlesOfParts>
  <Manager/>
  <Company>TJ SC - CGJ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 SC</dc:creator>
  <cp:keywords/>
  <dc:description/>
  <cp:lastModifiedBy>Denis Graeff de Oliveira</cp:lastModifiedBy>
  <cp:revision/>
  <dcterms:created xsi:type="dcterms:W3CDTF">2003-02-25T17:23:58Z</dcterms:created>
  <dcterms:modified xsi:type="dcterms:W3CDTF">2026-08-05T13:40:47Z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  <property fmtid="{D5CDD505-2E9C-101B-9397-08002B2CF9AE}" pid="3" name="MediaServiceImageTags">
    <vt:lpwstr/>
  </property>
</Properties>
</file>