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P\GMF\Justiça Criminal\Audiência de Custódia\Levantamento\"/>
    </mc:Choice>
  </mc:AlternateContent>
  <bookViews>
    <workbookView xWindow="0" yWindow="0" windowWidth="28800" windowHeight="11835" activeTab="1"/>
  </bookViews>
  <sheets>
    <sheet name="Quadro Geral - 2018 e 2019" sheetId="4" r:id="rId1"/>
    <sheet name="Quadro Detalhado - 2018 e 2019" sheetId="2" r:id="rId2"/>
    <sheet name="1º Período - 2018" sheetId="1" r:id="rId3"/>
    <sheet name="2º Período - 2018" sheetId="3" r:id="rId4"/>
    <sheet name="3º - Período 2018" sheetId="5" r:id="rId5"/>
    <sheet name="Recesso - 2018-2019" sheetId="6" r:id="rId6"/>
    <sheet name="Janeiro - 2019" sheetId="7" r:id="rId7"/>
    <sheet name="Fevereiro - 2019" sheetId="8" r:id="rId8"/>
  </sheets>
  <calcPr calcId="152511"/>
</workbook>
</file>

<file path=xl/calcChain.xml><?xml version="1.0" encoding="utf-8"?>
<calcChain xmlns="http://schemas.openxmlformats.org/spreadsheetml/2006/main">
  <c r="K101" i="2" l="1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69" i="2"/>
  <c r="K68" i="2"/>
  <c r="K67" i="2"/>
  <c r="K66" i="2"/>
  <c r="K65" i="2"/>
  <c r="K64" i="2"/>
  <c r="K63" i="2"/>
  <c r="K62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5" i="2"/>
  <c r="K44" i="2"/>
  <c r="K43" i="2"/>
  <c r="K42" i="2"/>
  <c r="K41" i="2"/>
  <c r="K40" i="2"/>
  <c r="K39" i="2"/>
  <c r="K37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1" i="2"/>
  <c r="K19" i="2"/>
  <c r="K18" i="2"/>
  <c r="K17" i="2"/>
  <c r="K16" i="2"/>
  <c r="K14" i="2"/>
  <c r="K12" i="2"/>
  <c r="K11" i="2"/>
  <c r="K9" i="2"/>
  <c r="K8" i="2"/>
  <c r="K7" i="2"/>
  <c r="K6" i="2"/>
  <c r="K5" i="2"/>
  <c r="H12" i="2"/>
  <c r="H96" i="2"/>
  <c r="H94" i="2"/>
  <c r="H90" i="2"/>
  <c r="H87" i="2"/>
  <c r="H84" i="2"/>
  <c r="H82" i="2"/>
  <c r="H81" i="2"/>
  <c r="H79" i="2"/>
  <c r="H72" i="2"/>
  <c r="H71" i="2"/>
  <c r="H69" i="2"/>
  <c r="H66" i="2"/>
  <c r="H62" i="2"/>
  <c r="H60" i="2"/>
  <c r="H53" i="2"/>
  <c r="H51" i="2"/>
  <c r="H47" i="2"/>
  <c r="H45" i="2"/>
  <c r="H44" i="2"/>
  <c r="H42" i="2"/>
  <c r="H39" i="2"/>
  <c r="H37" i="2"/>
  <c r="H35" i="2"/>
  <c r="H30" i="2"/>
  <c r="H27" i="2"/>
  <c r="H23" i="2"/>
  <c r="H21" i="2"/>
  <c r="H19" i="2"/>
  <c r="H18" i="2"/>
  <c r="H16" i="2"/>
  <c r="H14" i="2"/>
  <c r="H11" i="2"/>
  <c r="H9" i="2"/>
  <c r="H5" i="2"/>
  <c r="F96" i="2"/>
  <c r="F94" i="2"/>
  <c r="F90" i="2"/>
  <c r="F87" i="2"/>
  <c r="F84" i="2"/>
  <c r="F82" i="2"/>
  <c r="F81" i="2"/>
  <c r="F79" i="2"/>
  <c r="F72" i="2"/>
  <c r="F71" i="2"/>
  <c r="F69" i="2"/>
  <c r="F66" i="2"/>
  <c r="F62" i="2"/>
  <c r="F60" i="2"/>
  <c r="F53" i="2"/>
  <c r="F51" i="2"/>
  <c r="F47" i="2"/>
  <c r="F45" i="2"/>
  <c r="F44" i="2"/>
  <c r="F42" i="2"/>
  <c r="F39" i="2"/>
  <c r="F37" i="2"/>
  <c r="F35" i="2"/>
  <c r="F30" i="2"/>
  <c r="F27" i="2"/>
  <c r="F23" i="2"/>
  <c r="F21" i="2"/>
  <c r="F19" i="2"/>
  <c r="F18" i="2"/>
  <c r="F16" i="2"/>
  <c r="F14" i="2"/>
  <c r="F12" i="2"/>
  <c r="F11" i="2"/>
  <c r="F9" i="2"/>
  <c r="F5" i="2"/>
  <c r="D96" i="2"/>
  <c r="D94" i="2"/>
  <c r="D90" i="2"/>
  <c r="D87" i="2"/>
  <c r="D84" i="2"/>
  <c r="D82" i="2"/>
  <c r="D81" i="2"/>
  <c r="D79" i="2"/>
  <c r="D72" i="2"/>
  <c r="D71" i="2"/>
  <c r="D69" i="2"/>
  <c r="D66" i="2"/>
  <c r="D62" i="2"/>
  <c r="D60" i="2"/>
  <c r="D53" i="2"/>
  <c r="D51" i="2"/>
  <c r="D47" i="2"/>
  <c r="D45" i="2"/>
  <c r="D44" i="2"/>
  <c r="D42" i="2"/>
  <c r="D39" i="2"/>
  <c r="D37" i="2"/>
  <c r="D35" i="2"/>
  <c r="D30" i="2"/>
  <c r="D27" i="2"/>
  <c r="D23" i="2"/>
  <c r="D21" i="2"/>
  <c r="D19" i="2"/>
  <c r="D18" i="2"/>
  <c r="D16" i="2"/>
  <c r="D14" i="2"/>
  <c r="D12" i="2"/>
  <c r="D11" i="2"/>
  <c r="D9" i="2"/>
  <c r="D5" i="2"/>
  <c r="G40" i="4"/>
  <c r="G39" i="4"/>
  <c r="G38" i="4"/>
  <c r="G37" i="4"/>
  <c r="H37" i="4" s="1"/>
  <c r="G36" i="4"/>
  <c r="G35" i="4"/>
  <c r="H35" i="4" s="1"/>
  <c r="G34" i="4"/>
  <c r="H34" i="4" s="1"/>
  <c r="G32" i="4"/>
  <c r="H32" i="4" s="1"/>
  <c r="G31" i="4"/>
  <c r="H31" i="4" s="1"/>
  <c r="G29" i="4"/>
  <c r="H29" i="4" s="1"/>
  <c r="G28" i="4"/>
  <c r="H28" i="4" s="1"/>
  <c r="G27" i="4"/>
  <c r="H27" i="4" s="1"/>
  <c r="G26" i="4"/>
  <c r="H26" i="4" s="1"/>
  <c r="G25" i="4"/>
  <c r="G24" i="4"/>
  <c r="H24" i="4" s="1"/>
  <c r="G23" i="4"/>
  <c r="H23" i="4" s="1"/>
  <c r="G22" i="4"/>
  <c r="H22" i="4" s="1"/>
  <c r="G20" i="4"/>
  <c r="G19" i="4"/>
  <c r="G18" i="4"/>
  <c r="G17" i="4"/>
  <c r="H17" i="4" s="1"/>
  <c r="G16" i="4"/>
  <c r="H16" i="4" s="1"/>
  <c r="G15" i="4"/>
  <c r="G14" i="4"/>
  <c r="H14" i="4" s="1"/>
  <c r="G13" i="4"/>
  <c r="H13" i="4" s="1"/>
  <c r="G12" i="4"/>
  <c r="H12" i="4" s="1"/>
  <c r="G10" i="4"/>
  <c r="H10" i="4" s="1"/>
  <c r="G9" i="4"/>
  <c r="H9" i="4" s="1"/>
  <c r="G8" i="4"/>
  <c r="H8" i="4" s="1"/>
  <c r="G6" i="4"/>
  <c r="H6" i="4" s="1"/>
  <c r="H39" i="4"/>
  <c r="H38" i="4"/>
  <c r="H36" i="4"/>
  <c r="G33" i="4"/>
  <c r="H33" i="4" s="1"/>
  <c r="G30" i="4"/>
  <c r="H30" i="4" s="1"/>
  <c r="G21" i="4"/>
  <c r="H21" i="4" s="1"/>
  <c r="H20" i="4"/>
  <c r="H19" i="4"/>
  <c r="H18" i="4"/>
  <c r="H15" i="4"/>
  <c r="G11" i="4"/>
  <c r="H11" i="4" s="1"/>
  <c r="G7" i="4"/>
  <c r="G5" i="4"/>
  <c r="H5" i="4" s="1"/>
  <c r="H25" i="4"/>
  <c r="H7" i="4"/>
  <c r="F40" i="4"/>
  <c r="F39" i="4"/>
  <c r="F38" i="4"/>
  <c r="F37" i="4"/>
  <c r="F36" i="4"/>
  <c r="F35" i="4"/>
  <c r="F34" i="4"/>
  <c r="F32" i="4"/>
  <c r="F31" i="4"/>
  <c r="F29" i="4"/>
  <c r="F28" i="4"/>
  <c r="F27" i="4"/>
  <c r="F26" i="4"/>
  <c r="F25" i="4"/>
  <c r="F24" i="4"/>
  <c r="F23" i="4"/>
  <c r="F22" i="4"/>
  <c r="F20" i="4"/>
  <c r="F19" i="4"/>
  <c r="F18" i="4"/>
  <c r="F17" i="4"/>
  <c r="F16" i="4"/>
  <c r="F15" i="4"/>
  <c r="F14" i="4"/>
  <c r="F13" i="4"/>
  <c r="F12" i="4"/>
  <c r="F10" i="4"/>
  <c r="F9" i="4"/>
  <c r="F8" i="4"/>
  <c r="F6" i="4"/>
  <c r="F33" i="4"/>
  <c r="F30" i="4"/>
  <c r="F21" i="4"/>
  <c r="F11" i="4"/>
  <c r="F7" i="4"/>
  <c r="F5" i="4"/>
  <c r="C102" i="5"/>
  <c r="C102" i="3"/>
  <c r="C102" i="1"/>
  <c r="C102" i="8"/>
  <c r="C102" i="7"/>
  <c r="H102" i="8"/>
  <c r="F102" i="8"/>
  <c r="D102" i="8"/>
  <c r="M96" i="8"/>
  <c r="L96" i="8"/>
  <c r="I96" i="8"/>
  <c r="G96" i="8"/>
  <c r="E96" i="8"/>
  <c r="C96" i="8"/>
  <c r="M94" i="8"/>
  <c r="L94" i="8"/>
  <c r="I94" i="8"/>
  <c r="E94" i="8"/>
  <c r="C94" i="8"/>
  <c r="G94" i="8" s="1"/>
  <c r="M90" i="8"/>
  <c r="L90" i="8"/>
  <c r="I90" i="8"/>
  <c r="G90" i="8"/>
  <c r="E90" i="8"/>
  <c r="C90" i="8"/>
  <c r="M87" i="8"/>
  <c r="L87" i="8"/>
  <c r="I87" i="8"/>
  <c r="E87" i="8"/>
  <c r="C87" i="8"/>
  <c r="G87" i="8" s="1"/>
  <c r="M84" i="8"/>
  <c r="L84" i="8"/>
  <c r="I84" i="8"/>
  <c r="G84" i="8"/>
  <c r="E84" i="8"/>
  <c r="C84" i="8"/>
  <c r="M82" i="8"/>
  <c r="L82" i="8"/>
  <c r="I82" i="8"/>
  <c r="E82" i="8"/>
  <c r="C82" i="8"/>
  <c r="G82" i="8" s="1"/>
  <c r="M81" i="8"/>
  <c r="L81" i="8"/>
  <c r="I81" i="8"/>
  <c r="G81" i="8"/>
  <c r="E81" i="8"/>
  <c r="C81" i="8"/>
  <c r="M79" i="8"/>
  <c r="L79" i="8"/>
  <c r="I79" i="8"/>
  <c r="E79" i="8"/>
  <c r="C79" i="8"/>
  <c r="G79" i="8" s="1"/>
  <c r="M72" i="8"/>
  <c r="L72" i="8"/>
  <c r="I72" i="8"/>
  <c r="G72" i="8"/>
  <c r="E72" i="8"/>
  <c r="C72" i="8"/>
  <c r="L71" i="8"/>
  <c r="C71" i="8" s="1"/>
  <c r="M69" i="8"/>
  <c r="L69" i="8"/>
  <c r="I69" i="8"/>
  <c r="E69" i="8"/>
  <c r="C69" i="8"/>
  <c r="G69" i="8" s="1"/>
  <c r="M66" i="8"/>
  <c r="L66" i="8"/>
  <c r="I66" i="8"/>
  <c r="G66" i="8"/>
  <c r="E66" i="8"/>
  <c r="C66" i="8"/>
  <c r="M62" i="8"/>
  <c r="L62" i="8"/>
  <c r="I62" i="8"/>
  <c r="E62" i="8"/>
  <c r="C62" i="8"/>
  <c r="G62" i="8" s="1"/>
  <c r="M60" i="8"/>
  <c r="L60" i="8"/>
  <c r="I60" i="8"/>
  <c r="G60" i="8"/>
  <c r="E60" i="8"/>
  <c r="C60" i="8"/>
  <c r="M53" i="8"/>
  <c r="L53" i="8"/>
  <c r="I53" i="8"/>
  <c r="E53" i="8"/>
  <c r="C53" i="8"/>
  <c r="G53" i="8" s="1"/>
  <c r="M51" i="8"/>
  <c r="L51" i="8"/>
  <c r="I51" i="8"/>
  <c r="G51" i="8"/>
  <c r="E51" i="8"/>
  <c r="C51" i="8"/>
  <c r="M47" i="8"/>
  <c r="L47" i="8"/>
  <c r="I47" i="8"/>
  <c r="E47" i="8"/>
  <c r="C47" i="8"/>
  <c r="G47" i="8" s="1"/>
  <c r="M45" i="8"/>
  <c r="L45" i="8"/>
  <c r="I45" i="8"/>
  <c r="G45" i="8"/>
  <c r="E45" i="8"/>
  <c r="C45" i="8"/>
  <c r="M44" i="8"/>
  <c r="L44" i="8"/>
  <c r="I44" i="8"/>
  <c r="E44" i="8"/>
  <c r="C44" i="8"/>
  <c r="G44" i="8" s="1"/>
  <c r="M42" i="8"/>
  <c r="L42" i="8"/>
  <c r="I42" i="8"/>
  <c r="G42" i="8"/>
  <c r="E42" i="8"/>
  <c r="C42" i="8"/>
  <c r="M39" i="8"/>
  <c r="L39" i="8"/>
  <c r="I39" i="8"/>
  <c r="E39" i="8"/>
  <c r="C39" i="8"/>
  <c r="G39" i="8" s="1"/>
  <c r="M37" i="8"/>
  <c r="L37" i="8"/>
  <c r="I37" i="8"/>
  <c r="G37" i="8"/>
  <c r="E37" i="8"/>
  <c r="C37" i="8"/>
  <c r="M35" i="8"/>
  <c r="L35" i="8"/>
  <c r="I35" i="8"/>
  <c r="E35" i="8"/>
  <c r="C35" i="8"/>
  <c r="G35" i="8" s="1"/>
  <c r="M30" i="8"/>
  <c r="L30" i="8"/>
  <c r="I30" i="8"/>
  <c r="G30" i="8"/>
  <c r="E30" i="8"/>
  <c r="C30" i="8"/>
  <c r="M27" i="8"/>
  <c r="L27" i="8"/>
  <c r="I27" i="8"/>
  <c r="E27" i="8"/>
  <c r="C27" i="8"/>
  <c r="G27" i="8" s="1"/>
  <c r="M23" i="8"/>
  <c r="L23" i="8"/>
  <c r="I23" i="8"/>
  <c r="E23" i="8"/>
  <c r="C23" i="8"/>
  <c r="G23" i="8" s="1"/>
  <c r="M21" i="8"/>
  <c r="L21" i="8"/>
  <c r="I21" i="8"/>
  <c r="E21" i="8"/>
  <c r="C21" i="8"/>
  <c r="G21" i="8" s="1"/>
  <c r="M19" i="8"/>
  <c r="L19" i="8"/>
  <c r="I19" i="8"/>
  <c r="E19" i="8"/>
  <c r="C19" i="8"/>
  <c r="G19" i="8" s="1"/>
  <c r="M18" i="8"/>
  <c r="L18" i="8"/>
  <c r="I18" i="8"/>
  <c r="E18" i="8"/>
  <c r="C18" i="8"/>
  <c r="G18" i="8" s="1"/>
  <c r="M16" i="8"/>
  <c r="L16" i="8"/>
  <c r="I16" i="8"/>
  <c r="E16" i="8"/>
  <c r="C16" i="8"/>
  <c r="G16" i="8" s="1"/>
  <c r="M14" i="8"/>
  <c r="L14" i="8"/>
  <c r="I14" i="8"/>
  <c r="E14" i="8"/>
  <c r="C14" i="8"/>
  <c r="G14" i="8" s="1"/>
  <c r="M12" i="8"/>
  <c r="L12" i="8"/>
  <c r="I12" i="8"/>
  <c r="G12" i="8"/>
  <c r="E12" i="8"/>
  <c r="C12" i="8"/>
  <c r="M11" i="8"/>
  <c r="L11" i="8"/>
  <c r="I11" i="8"/>
  <c r="E11" i="8"/>
  <c r="C11" i="8"/>
  <c r="G11" i="8" s="1"/>
  <c r="M9" i="8"/>
  <c r="L9" i="8"/>
  <c r="I9" i="8"/>
  <c r="G9" i="8"/>
  <c r="E9" i="8"/>
  <c r="C9" i="8"/>
  <c r="M5" i="8"/>
  <c r="L5" i="8"/>
  <c r="L102" i="8" s="1"/>
  <c r="I5" i="8"/>
  <c r="E5" i="8"/>
  <c r="C5" i="8"/>
  <c r="G5" i="8" s="1"/>
  <c r="H102" i="7"/>
  <c r="F102" i="7"/>
  <c r="D102" i="7"/>
  <c r="L96" i="7"/>
  <c r="M96" i="7" s="1"/>
  <c r="I96" i="7"/>
  <c r="C96" i="7"/>
  <c r="G96" i="7" s="1"/>
  <c r="M94" i="7"/>
  <c r="L94" i="7"/>
  <c r="I94" i="7"/>
  <c r="G94" i="7"/>
  <c r="E94" i="7"/>
  <c r="C94" i="7"/>
  <c r="L90" i="7"/>
  <c r="C90" i="7" s="1"/>
  <c r="M87" i="7"/>
  <c r="L87" i="7"/>
  <c r="I87" i="7"/>
  <c r="G87" i="7"/>
  <c r="E87" i="7"/>
  <c r="C87" i="7"/>
  <c r="L84" i="7"/>
  <c r="M82" i="7"/>
  <c r="L82" i="7"/>
  <c r="I82" i="7"/>
  <c r="G82" i="7"/>
  <c r="E82" i="7"/>
  <c r="C82" i="7"/>
  <c r="L81" i="7"/>
  <c r="M81" i="7" s="1"/>
  <c r="I81" i="7"/>
  <c r="C81" i="7"/>
  <c r="G81" i="7" s="1"/>
  <c r="M79" i="7"/>
  <c r="L79" i="7"/>
  <c r="I79" i="7"/>
  <c r="G79" i="7"/>
  <c r="E79" i="7"/>
  <c r="C79" i="7"/>
  <c r="L72" i="7"/>
  <c r="L71" i="7"/>
  <c r="C71" i="7" s="1"/>
  <c r="M69" i="7"/>
  <c r="L69" i="7"/>
  <c r="I69" i="7"/>
  <c r="G69" i="7"/>
  <c r="E69" i="7"/>
  <c r="C69" i="7"/>
  <c r="L66" i="7"/>
  <c r="M66" i="7" s="1"/>
  <c r="I66" i="7"/>
  <c r="C66" i="7"/>
  <c r="G66" i="7" s="1"/>
  <c r="M62" i="7"/>
  <c r="L62" i="7"/>
  <c r="G62" i="7"/>
  <c r="E62" i="7"/>
  <c r="C62" i="7"/>
  <c r="I62" i="7" s="1"/>
  <c r="L60" i="7"/>
  <c r="M60" i="7" s="1"/>
  <c r="I60" i="7"/>
  <c r="C60" i="7"/>
  <c r="G60" i="7" s="1"/>
  <c r="M53" i="7"/>
  <c r="L53" i="7"/>
  <c r="G53" i="7"/>
  <c r="E53" i="7"/>
  <c r="C53" i="7"/>
  <c r="I53" i="7" s="1"/>
  <c r="L51" i="7"/>
  <c r="M51" i="7" s="1"/>
  <c r="I51" i="7"/>
  <c r="C51" i="7"/>
  <c r="G51" i="7" s="1"/>
  <c r="M47" i="7"/>
  <c r="L47" i="7"/>
  <c r="G47" i="7"/>
  <c r="E47" i="7"/>
  <c r="C47" i="7"/>
  <c r="I47" i="7" s="1"/>
  <c r="L45" i="7"/>
  <c r="C45" i="7" s="1"/>
  <c r="M44" i="7"/>
  <c r="L44" i="7"/>
  <c r="G44" i="7"/>
  <c r="E44" i="7"/>
  <c r="C44" i="7"/>
  <c r="I44" i="7" s="1"/>
  <c r="L42" i="7"/>
  <c r="M42" i="7" s="1"/>
  <c r="I42" i="7"/>
  <c r="C42" i="7"/>
  <c r="G42" i="7" s="1"/>
  <c r="M39" i="7"/>
  <c r="L39" i="7"/>
  <c r="G39" i="7"/>
  <c r="E39" i="7"/>
  <c r="C39" i="7"/>
  <c r="I39" i="7" s="1"/>
  <c r="L37" i="7"/>
  <c r="M35" i="7"/>
  <c r="L35" i="7"/>
  <c r="G35" i="7"/>
  <c r="E35" i="7"/>
  <c r="C35" i="7"/>
  <c r="I35" i="7" s="1"/>
  <c r="L30" i="7"/>
  <c r="C30" i="7" s="1"/>
  <c r="M27" i="7"/>
  <c r="L27" i="7"/>
  <c r="G27" i="7"/>
  <c r="E27" i="7"/>
  <c r="C27" i="7"/>
  <c r="I27" i="7" s="1"/>
  <c r="L23" i="7"/>
  <c r="C23" i="7" s="1"/>
  <c r="M21" i="7"/>
  <c r="L21" i="7"/>
  <c r="G21" i="7"/>
  <c r="E21" i="7"/>
  <c r="C21" i="7"/>
  <c r="I21" i="7" s="1"/>
  <c r="L19" i="7"/>
  <c r="M19" i="7" s="1"/>
  <c r="I19" i="7"/>
  <c r="C19" i="7"/>
  <c r="G19" i="7" s="1"/>
  <c r="M18" i="7"/>
  <c r="L18" i="7"/>
  <c r="G18" i="7"/>
  <c r="E18" i="7"/>
  <c r="C18" i="7"/>
  <c r="I18" i="7" s="1"/>
  <c r="L16" i="7"/>
  <c r="M16" i="7" s="1"/>
  <c r="I16" i="7"/>
  <c r="C16" i="7"/>
  <c r="G16" i="7" s="1"/>
  <c r="M14" i="7"/>
  <c r="L14" i="7"/>
  <c r="G14" i="7"/>
  <c r="E14" i="7"/>
  <c r="C14" i="7"/>
  <c r="I14" i="7" s="1"/>
  <c r="L12" i="7"/>
  <c r="C12" i="7" s="1"/>
  <c r="M11" i="7"/>
  <c r="L11" i="7"/>
  <c r="G11" i="7"/>
  <c r="E11" i="7"/>
  <c r="C11" i="7"/>
  <c r="I11" i="7" s="1"/>
  <c r="L9" i="7"/>
  <c r="M9" i="7" s="1"/>
  <c r="I9" i="7"/>
  <c r="C9" i="7"/>
  <c r="G9" i="7" s="1"/>
  <c r="M5" i="7"/>
  <c r="L5" i="7"/>
  <c r="L102" i="7" s="1"/>
  <c r="G5" i="7"/>
  <c r="E5" i="7"/>
  <c r="C5" i="7"/>
  <c r="I5" i="7" s="1"/>
  <c r="G71" i="8" l="1"/>
  <c r="E71" i="8"/>
  <c r="G102" i="8"/>
  <c r="E102" i="8"/>
  <c r="G23" i="7"/>
  <c r="E23" i="7"/>
  <c r="I23" i="7"/>
  <c r="G102" i="7"/>
  <c r="G71" i="7"/>
  <c r="E71" i="7"/>
  <c r="G90" i="7"/>
  <c r="I90" i="7"/>
  <c r="E90" i="7"/>
  <c r="M102" i="7"/>
  <c r="G12" i="7"/>
  <c r="E12" i="7"/>
  <c r="I12" i="7"/>
  <c r="G30" i="7"/>
  <c r="I30" i="7"/>
  <c r="E30" i="7"/>
  <c r="G45" i="7"/>
  <c r="E45" i="7"/>
  <c r="I45" i="7"/>
  <c r="E102" i="7"/>
  <c r="C37" i="7"/>
  <c r="C72" i="7"/>
  <c r="C84" i="7"/>
  <c r="E9" i="7"/>
  <c r="M12" i="7"/>
  <c r="E16" i="7"/>
  <c r="E19" i="7"/>
  <c r="M23" i="7"/>
  <c r="M30" i="7"/>
  <c r="E42" i="7"/>
  <c r="M45" i="7"/>
  <c r="E51" i="7"/>
  <c r="E60" i="7"/>
  <c r="E66" i="7"/>
  <c r="E81" i="7"/>
  <c r="M90" i="7"/>
  <c r="E96" i="7"/>
  <c r="I102" i="7"/>
  <c r="M102" i="8" l="1"/>
  <c r="I102" i="8"/>
  <c r="G84" i="7"/>
  <c r="E84" i="7"/>
  <c r="I84" i="7"/>
  <c r="M84" i="7"/>
  <c r="G72" i="7"/>
  <c r="E72" i="7"/>
  <c r="I72" i="7"/>
  <c r="M72" i="7"/>
  <c r="G37" i="7"/>
  <c r="E37" i="7"/>
  <c r="I37" i="7"/>
  <c r="M37" i="7"/>
  <c r="G102" i="5" l="1"/>
  <c r="G96" i="5"/>
  <c r="G94" i="5"/>
  <c r="G90" i="5"/>
  <c r="G87" i="5"/>
  <c r="G84" i="5"/>
  <c r="G82" i="5"/>
  <c r="G81" i="5"/>
  <c r="G79" i="5"/>
  <c r="G72" i="5"/>
  <c r="G71" i="5"/>
  <c r="G69" i="5"/>
  <c r="G66" i="5"/>
  <c r="G62" i="5"/>
  <c r="G60" i="5"/>
  <c r="G53" i="5"/>
  <c r="G51" i="5"/>
  <c r="G47" i="5"/>
  <c r="G45" i="5"/>
  <c r="G42" i="5"/>
  <c r="G39" i="5"/>
  <c r="G37" i="5"/>
  <c r="G35" i="5"/>
  <c r="G30" i="5"/>
  <c r="G27" i="5"/>
  <c r="G23" i="5"/>
  <c r="G21" i="5"/>
  <c r="G19" i="5"/>
  <c r="G18" i="5"/>
  <c r="G16" i="5"/>
  <c r="G14" i="5"/>
  <c r="G12" i="5"/>
  <c r="G9" i="5"/>
  <c r="G5" i="5"/>
  <c r="E102" i="5"/>
  <c r="E96" i="5"/>
  <c r="E94" i="5"/>
  <c r="E90" i="5"/>
  <c r="E87" i="5"/>
  <c r="E84" i="5"/>
  <c r="E82" i="5"/>
  <c r="E81" i="5"/>
  <c r="E79" i="5"/>
  <c r="E72" i="5"/>
  <c r="E71" i="5"/>
  <c r="E69" i="5"/>
  <c r="E66" i="5"/>
  <c r="E62" i="5"/>
  <c r="E60" i="5"/>
  <c r="E53" i="5"/>
  <c r="E51" i="5"/>
  <c r="E47" i="5"/>
  <c r="E45" i="5"/>
  <c r="E42" i="5"/>
  <c r="E39" i="5"/>
  <c r="E37" i="5"/>
  <c r="E35" i="5"/>
  <c r="E30" i="5"/>
  <c r="E27" i="5"/>
  <c r="E23" i="5"/>
  <c r="E21" i="5"/>
  <c r="E19" i="5"/>
  <c r="E18" i="5"/>
  <c r="E16" i="5"/>
  <c r="E14" i="5"/>
  <c r="E12" i="5"/>
  <c r="E9" i="5"/>
  <c r="E5" i="5"/>
  <c r="G102" i="3"/>
  <c r="G96" i="3"/>
  <c r="G94" i="3"/>
  <c r="G90" i="3"/>
  <c r="G87" i="3"/>
  <c r="G84" i="3"/>
  <c r="G81" i="3"/>
  <c r="G79" i="3"/>
  <c r="G72" i="3"/>
  <c r="G71" i="3"/>
  <c r="G69" i="3"/>
  <c r="G66" i="3"/>
  <c r="G62" i="3"/>
  <c r="G60" i="3"/>
  <c r="G53" i="3"/>
  <c r="G51" i="3"/>
  <c r="G47" i="3"/>
  <c r="G45" i="3"/>
  <c r="G44" i="3"/>
  <c r="G42" i="3"/>
  <c r="G39" i="3"/>
  <c r="G37" i="3"/>
  <c r="G35" i="3"/>
  <c r="G30" i="3"/>
  <c r="G27" i="3"/>
  <c r="G23" i="3"/>
  <c r="G21" i="3"/>
  <c r="G19" i="3"/>
  <c r="G18" i="3"/>
  <c r="G16" i="3"/>
  <c r="G14" i="3"/>
  <c r="G12" i="3"/>
  <c r="G11" i="3"/>
  <c r="G9" i="3"/>
  <c r="G5" i="3"/>
  <c r="E102" i="3"/>
  <c r="E96" i="3"/>
  <c r="E94" i="3"/>
  <c r="E90" i="3"/>
  <c r="E87" i="3"/>
  <c r="E84" i="3"/>
  <c r="E81" i="3"/>
  <c r="E79" i="3"/>
  <c r="E72" i="3"/>
  <c r="E71" i="3"/>
  <c r="E69" i="3"/>
  <c r="E66" i="3"/>
  <c r="E62" i="3"/>
  <c r="E60" i="3"/>
  <c r="E53" i="3"/>
  <c r="E51" i="3"/>
  <c r="E47" i="3"/>
  <c r="E45" i="3"/>
  <c r="E44" i="3"/>
  <c r="E42" i="3"/>
  <c r="E39" i="3"/>
  <c r="E37" i="3"/>
  <c r="E35" i="3"/>
  <c r="E30" i="3"/>
  <c r="E27" i="3"/>
  <c r="E23" i="3"/>
  <c r="E21" i="3"/>
  <c r="E19" i="3"/>
  <c r="E18" i="3"/>
  <c r="E16" i="3"/>
  <c r="E14" i="3"/>
  <c r="E12" i="3"/>
  <c r="E11" i="3"/>
  <c r="E9" i="3"/>
  <c r="E5" i="3"/>
  <c r="G102" i="1"/>
  <c r="G96" i="1"/>
  <c r="G94" i="1"/>
  <c r="G90" i="1"/>
  <c r="G87" i="1"/>
  <c r="G84" i="1"/>
  <c r="G82" i="1"/>
  <c r="G81" i="1"/>
  <c r="G79" i="1"/>
  <c r="G72" i="1"/>
  <c r="G69" i="1"/>
  <c r="G66" i="1"/>
  <c r="G62" i="1"/>
  <c r="G60" i="1"/>
  <c r="G53" i="1"/>
  <c r="G51" i="1"/>
  <c r="G47" i="1"/>
  <c r="G45" i="1"/>
  <c r="G44" i="1"/>
  <c r="G42" i="1"/>
  <c r="G39" i="1"/>
  <c r="G37" i="1"/>
  <c r="G35" i="1"/>
  <c r="G30" i="1"/>
  <c r="G27" i="1"/>
  <c r="G23" i="1"/>
  <c r="G21" i="1"/>
  <c r="G19" i="1"/>
  <c r="G18" i="1"/>
  <c r="G16" i="1"/>
  <c r="G14" i="1"/>
  <c r="G12" i="1"/>
  <c r="G11" i="1"/>
  <c r="G9" i="1"/>
  <c r="G5" i="1"/>
  <c r="E102" i="1"/>
  <c r="E96" i="1"/>
  <c r="E94" i="1"/>
  <c r="E90" i="1"/>
  <c r="E87" i="1"/>
  <c r="E84" i="1"/>
  <c r="E82" i="1"/>
  <c r="E81" i="1"/>
  <c r="E79" i="1"/>
  <c r="E72" i="1"/>
  <c r="E69" i="1"/>
  <c r="E66" i="1"/>
  <c r="E62" i="1"/>
  <c r="E60" i="1"/>
  <c r="E53" i="1"/>
  <c r="E51" i="1"/>
  <c r="E47" i="1"/>
  <c r="E45" i="1"/>
  <c r="E44" i="1"/>
  <c r="E42" i="1"/>
  <c r="E39" i="1"/>
  <c r="E37" i="1"/>
  <c r="E35" i="1"/>
  <c r="E30" i="1"/>
  <c r="E27" i="1"/>
  <c r="E23" i="1"/>
  <c r="E21" i="1"/>
  <c r="E19" i="1"/>
  <c r="E18" i="1"/>
  <c r="E16" i="1"/>
  <c r="E14" i="1"/>
  <c r="E12" i="1"/>
  <c r="E11" i="1"/>
  <c r="E9" i="1"/>
  <c r="E5" i="1"/>
  <c r="F102" i="2" l="1"/>
  <c r="D102" i="2"/>
  <c r="D102" i="1" l="1"/>
  <c r="F102" i="1"/>
  <c r="C21" i="1" l="1"/>
  <c r="C18" i="1"/>
  <c r="C16" i="1"/>
  <c r="D102" i="5" l="1"/>
  <c r="F102" i="5"/>
  <c r="C18" i="5"/>
  <c r="F102" i="3"/>
  <c r="D102" i="3"/>
  <c r="C44" i="3"/>
  <c r="C5" i="4" l="1"/>
  <c r="E5" i="4"/>
  <c r="C6" i="4"/>
  <c r="E6" i="4"/>
  <c r="C8" i="4"/>
  <c r="E8" i="4"/>
  <c r="C9" i="4"/>
  <c r="E9" i="4"/>
  <c r="C10" i="4"/>
  <c r="E10" i="4"/>
  <c r="C11" i="4"/>
  <c r="E11" i="4"/>
  <c r="C13" i="4"/>
  <c r="E13" i="4"/>
  <c r="C14" i="4"/>
  <c r="E14" i="4"/>
  <c r="C15" i="4"/>
  <c r="E15" i="4"/>
  <c r="C16" i="4"/>
  <c r="E16" i="4"/>
  <c r="C17" i="4"/>
  <c r="E17" i="4"/>
  <c r="C18" i="4"/>
  <c r="E18" i="4"/>
  <c r="C19" i="4"/>
  <c r="E19" i="4"/>
  <c r="C20" i="4"/>
  <c r="E20" i="4"/>
  <c r="E21" i="4"/>
  <c r="C22" i="4"/>
  <c r="E22" i="4"/>
  <c r="C23" i="4"/>
  <c r="C24" i="4"/>
  <c r="E24" i="4"/>
  <c r="C25" i="4"/>
  <c r="E25" i="4"/>
  <c r="C26" i="4"/>
  <c r="E26" i="4"/>
  <c r="C27" i="4"/>
  <c r="E27" i="4"/>
  <c r="C28" i="4"/>
  <c r="E28" i="4"/>
  <c r="C29" i="4"/>
  <c r="E29" i="4"/>
  <c r="C31" i="4"/>
  <c r="E31" i="4"/>
  <c r="C33" i="4"/>
  <c r="E33" i="4"/>
  <c r="E34" i="4"/>
  <c r="C35" i="4"/>
  <c r="E35" i="4"/>
  <c r="C36" i="4"/>
  <c r="E36" i="4"/>
  <c r="C37" i="4"/>
  <c r="E37" i="4"/>
  <c r="C38" i="4"/>
  <c r="E38" i="4"/>
  <c r="C39" i="4"/>
  <c r="E39" i="4"/>
  <c r="C44" i="2" l="1"/>
  <c r="C35" i="2"/>
  <c r="C21" i="2"/>
  <c r="L11" i="2"/>
  <c r="E44" i="2" l="1"/>
  <c r="G44" i="2"/>
  <c r="E21" i="2"/>
  <c r="G21" i="2"/>
  <c r="E35" i="2"/>
  <c r="G35" i="2"/>
  <c r="L79" i="2"/>
  <c r="C79" i="2" s="1"/>
  <c r="H79" i="6"/>
  <c r="L79" i="5"/>
  <c r="L79" i="3"/>
  <c r="D102" i="6"/>
  <c r="H96" i="6"/>
  <c r="C96" i="6" s="1"/>
  <c r="H94" i="6"/>
  <c r="H90" i="6"/>
  <c r="C90" i="6" s="1"/>
  <c r="E90" i="6" s="1"/>
  <c r="H87" i="6"/>
  <c r="C87" i="6" s="1"/>
  <c r="E87" i="6" s="1"/>
  <c r="H84" i="6"/>
  <c r="C84" i="6" s="1"/>
  <c r="E84" i="6" s="1"/>
  <c r="H82" i="6"/>
  <c r="H81" i="6"/>
  <c r="C81" i="6" s="1"/>
  <c r="E81" i="6" s="1"/>
  <c r="H72" i="6"/>
  <c r="C71" i="6"/>
  <c r="E71" i="6" s="1"/>
  <c r="H69" i="6"/>
  <c r="C69" i="6" s="1"/>
  <c r="E69" i="6" s="1"/>
  <c r="H66" i="6"/>
  <c r="C66" i="6" s="1"/>
  <c r="E66" i="6" s="1"/>
  <c r="H62" i="6"/>
  <c r="C62" i="6" s="1"/>
  <c r="E62" i="6" s="1"/>
  <c r="H60" i="6"/>
  <c r="C60" i="6" s="1"/>
  <c r="E60" i="6" s="1"/>
  <c r="H53" i="6"/>
  <c r="C53" i="6" s="1"/>
  <c r="E53" i="6" s="1"/>
  <c r="H51" i="6"/>
  <c r="C51" i="6" s="1"/>
  <c r="E51" i="6" s="1"/>
  <c r="H47" i="6"/>
  <c r="C47" i="6" s="1"/>
  <c r="E47" i="6" s="1"/>
  <c r="H45" i="6"/>
  <c r="C45" i="6" s="1"/>
  <c r="E45" i="6" s="1"/>
  <c r="I44" i="6"/>
  <c r="C44" i="6"/>
  <c r="E44" i="6" s="1"/>
  <c r="H42" i="6"/>
  <c r="C42" i="6"/>
  <c r="E42" i="6" s="1"/>
  <c r="H39" i="6"/>
  <c r="C39" i="6" s="1"/>
  <c r="E39" i="6" s="1"/>
  <c r="H37" i="6"/>
  <c r="C37" i="6" s="1"/>
  <c r="E37" i="6" s="1"/>
  <c r="H35" i="6"/>
  <c r="C35" i="6" s="1"/>
  <c r="E35" i="6" s="1"/>
  <c r="H30" i="6"/>
  <c r="C30" i="6" s="1"/>
  <c r="E30" i="6" s="1"/>
  <c r="H27" i="6"/>
  <c r="C27" i="6" s="1"/>
  <c r="E27" i="6" s="1"/>
  <c r="H23" i="6"/>
  <c r="C23" i="6" s="1"/>
  <c r="E23" i="6" s="1"/>
  <c r="H21" i="6"/>
  <c r="C21" i="6"/>
  <c r="E21" i="6" s="1"/>
  <c r="H19" i="6"/>
  <c r="C19" i="6" s="1"/>
  <c r="E19" i="6" s="1"/>
  <c r="H18" i="6"/>
  <c r="C18" i="6" s="1"/>
  <c r="E18" i="6" s="1"/>
  <c r="H16" i="6"/>
  <c r="C16" i="6" s="1"/>
  <c r="E16" i="6" s="1"/>
  <c r="H14" i="6"/>
  <c r="C14" i="6"/>
  <c r="E14" i="6" s="1"/>
  <c r="H12" i="6"/>
  <c r="C12" i="6" s="1"/>
  <c r="E12" i="6" s="1"/>
  <c r="H11" i="6"/>
  <c r="I11" i="6" s="1"/>
  <c r="C11" i="6"/>
  <c r="E11" i="6" s="1"/>
  <c r="H9" i="6"/>
  <c r="C9" i="6" s="1"/>
  <c r="E9" i="6" s="1"/>
  <c r="H5" i="6"/>
  <c r="E79" i="2" l="1"/>
  <c r="G79" i="2"/>
  <c r="H102" i="6"/>
  <c r="C102" i="6" s="1"/>
  <c r="E102" i="6" s="1"/>
  <c r="I71" i="6"/>
  <c r="C5" i="6"/>
  <c r="E5" i="6" s="1"/>
  <c r="I9" i="6"/>
  <c r="I12" i="6"/>
  <c r="I16" i="6"/>
  <c r="I19" i="6"/>
  <c r="I23" i="6"/>
  <c r="I30" i="6"/>
  <c r="I37" i="6"/>
  <c r="I42" i="6"/>
  <c r="I14" i="6"/>
  <c r="I18" i="6"/>
  <c r="I21" i="6"/>
  <c r="I27" i="6"/>
  <c r="I35" i="6"/>
  <c r="I39" i="6"/>
  <c r="I96" i="6"/>
  <c r="E96" i="6"/>
  <c r="I81" i="6"/>
  <c r="I84" i="6"/>
  <c r="I90" i="6"/>
  <c r="I45" i="6"/>
  <c r="I47" i="6"/>
  <c r="I51" i="6"/>
  <c r="I53" i="6"/>
  <c r="I60" i="6"/>
  <c r="I62" i="6"/>
  <c r="I66" i="6"/>
  <c r="I69" i="6"/>
  <c r="C72" i="6"/>
  <c r="E72" i="6" s="1"/>
  <c r="C79" i="6"/>
  <c r="E79" i="6" s="1"/>
  <c r="C82" i="6"/>
  <c r="E82" i="6" s="1"/>
  <c r="C94" i="6"/>
  <c r="E94" i="6" s="1"/>
  <c r="I5" i="6"/>
  <c r="I87" i="6"/>
  <c r="L79" i="1"/>
  <c r="M44" i="5"/>
  <c r="I102" i="6" l="1"/>
  <c r="I72" i="6"/>
  <c r="I94" i="6"/>
  <c r="I82" i="6"/>
  <c r="I79" i="6"/>
  <c r="L11" i="3"/>
  <c r="L35" i="5" l="1"/>
  <c r="C35" i="5" s="1"/>
  <c r="H102" i="5"/>
  <c r="L96" i="5"/>
  <c r="L94" i="5"/>
  <c r="C94" i="5" s="1"/>
  <c r="L90" i="5"/>
  <c r="L87" i="5"/>
  <c r="L84" i="5"/>
  <c r="C84" i="5" s="1"/>
  <c r="L82" i="5"/>
  <c r="C82" i="5" s="1"/>
  <c r="L81" i="5"/>
  <c r="L72" i="5"/>
  <c r="C71" i="5"/>
  <c r="E30" i="4" s="1"/>
  <c r="L69" i="5"/>
  <c r="L66" i="5"/>
  <c r="L62" i="5"/>
  <c r="L60" i="5"/>
  <c r="C60" i="5" s="1"/>
  <c r="L53" i="5"/>
  <c r="L51" i="5"/>
  <c r="C51" i="5" s="1"/>
  <c r="L47" i="5"/>
  <c r="L45" i="5"/>
  <c r="C45" i="5" s="1"/>
  <c r="C44" i="5"/>
  <c r="I44" i="5" s="1"/>
  <c r="L42" i="5"/>
  <c r="C42" i="5" s="1"/>
  <c r="L39" i="5"/>
  <c r="L37" i="5"/>
  <c r="L30" i="5"/>
  <c r="C30" i="5" s="1"/>
  <c r="L27" i="5"/>
  <c r="C27" i="5" s="1"/>
  <c r="L23" i="5"/>
  <c r="C23" i="5" s="1"/>
  <c r="L21" i="5"/>
  <c r="C21" i="5"/>
  <c r="M21" i="5" s="1"/>
  <c r="L19" i="5"/>
  <c r="C19" i="5" s="1"/>
  <c r="E12" i="4" s="1"/>
  <c r="L18" i="5"/>
  <c r="L16" i="5"/>
  <c r="C16" i="5" s="1"/>
  <c r="L14" i="5"/>
  <c r="M14" i="5" s="1"/>
  <c r="C14" i="5"/>
  <c r="L12" i="5"/>
  <c r="C12" i="5" s="1"/>
  <c r="L11" i="5"/>
  <c r="C11" i="5"/>
  <c r="E7" i="4" s="1"/>
  <c r="L9" i="5"/>
  <c r="C9" i="5" s="1"/>
  <c r="M9" i="5" s="1"/>
  <c r="L5" i="5"/>
  <c r="C5" i="5" l="1"/>
  <c r="L102" i="5"/>
  <c r="I35" i="5"/>
  <c r="C37" i="5"/>
  <c r="M37" i="5" s="1"/>
  <c r="C62" i="5"/>
  <c r="M62" i="5" s="1"/>
  <c r="M23" i="5"/>
  <c r="M35" i="5"/>
  <c r="C53" i="5"/>
  <c r="M53" i="5" s="1"/>
  <c r="C69" i="5"/>
  <c r="M69" i="5" s="1"/>
  <c r="C90" i="5"/>
  <c r="M90" i="5" s="1"/>
  <c r="I18" i="5"/>
  <c r="I14" i="5"/>
  <c r="C96" i="5"/>
  <c r="M96" i="5" s="1"/>
  <c r="M30" i="5"/>
  <c r="I94" i="5"/>
  <c r="M94" i="5"/>
  <c r="I84" i="5"/>
  <c r="M84" i="5"/>
  <c r="I82" i="5"/>
  <c r="M82" i="5"/>
  <c r="C81" i="5"/>
  <c r="M81" i="5" s="1"/>
  <c r="C79" i="5"/>
  <c r="E32" i="4" s="1"/>
  <c r="C72" i="5"/>
  <c r="M72" i="5" s="1"/>
  <c r="I60" i="5"/>
  <c r="M60" i="5"/>
  <c r="I51" i="5"/>
  <c r="M51" i="5"/>
  <c r="I45" i="5"/>
  <c r="M45" i="5"/>
  <c r="I42" i="5"/>
  <c r="M42" i="5"/>
  <c r="I30" i="5"/>
  <c r="I27" i="5"/>
  <c r="M27" i="5"/>
  <c r="I23" i="5"/>
  <c r="I21" i="5"/>
  <c r="M71" i="5"/>
  <c r="I71" i="5"/>
  <c r="I19" i="5"/>
  <c r="M19" i="5"/>
  <c r="I16" i="5"/>
  <c r="M16" i="5"/>
  <c r="I12" i="5"/>
  <c r="M12" i="5"/>
  <c r="C87" i="5"/>
  <c r="M87" i="5" s="1"/>
  <c r="C66" i="5"/>
  <c r="M66" i="5" s="1"/>
  <c r="C47" i="5"/>
  <c r="C39" i="5"/>
  <c r="M39" i="5" s="1"/>
  <c r="I9" i="5"/>
  <c r="I5" i="5"/>
  <c r="M5" i="5"/>
  <c r="C71" i="3"/>
  <c r="D30" i="4" s="1"/>
  <c r="M47" i="5" l="1"/>
  <c r="E23" i="4"/>
  <c r="E40" i="4" s="1"/>
  <c r="M102" i="5"/>
  <c r="I96" i="5"/>
  <c r="M18" i="5"/>
  <c r="I69" i="5"/>
  <c r="I37" i="5"/>
  <c r="I90" i="5"/>
  <c r="I53" i="5"/>
  <c r="I62" i="5"/>
  <c r="I81" i="5"/>
  <c r="I79" i="5"/>
  <c r="M79" i="5"/>
  <c r="I72" i="5"/>
  <c r="I87" i="5"/>
  <c r="I66" i="5"/>
  <c r="I47" i="5"/>
  <c r="I39" i="5"/>
  <c r="I102" i="5"/>
  <c r="H102" i="2" l="1"/>
  <c r="L96" i="2"/>
  <c r="C96" i="2" s="1"/>
  <c r="L94" i="2"/>
  <c r="C94" i="2" s="1"/>
  <c r="L90" i="2"/>
  <c r="L87" i="2"/>
  <c r="L84" i="2"/>
  <c r="L82" i="2"/>
  <c r="L81" i="2"/>
  <c r="L72" i="2"/>
  <c r="L71" i="2"/>
  <c r="C71" i="2"/>
  <c r="L69" i="2"/>
  <c r="C69" i="2" s="1"/>
  <c r="L66" i="2"/>
  <c r="L62" i="2"/>
  <c r="L60" i="2"/>
  <c r="L53" i="2"/>
  <c r="C53" i="2" s="1"/>
  <c r="L51" i="2"/>
  <c r="L47" i="2"/>
  <c r="C47" i="2" s="1"/>
  <c r="L45" i="2"/>
  <c r="C45" i="2" s="1"/>
  <c r="L44" i="2"/>
  <c r="L42" i="2"/>
  <c r="C42" i="2" s="1"/>
  <c r="L39" i="2"/>
  <c r="L37" i="2"/>
  <c r="L35" i="2"/>
  <c r="L30" i="2"/>
  <c r="L27" i="2"/>
  <c r="C27" i="2" s="1"/>
  <c r="L23" i="2"/>
  <c r="C23" i="2" s="1"/>
  <c r="L21" i="2"/>
  <c r="L19" i="2"/>
  <c r="C19" i="2" s="1"/>
  <c r="L18" i="2"/>
  <c r="C18" i="2"/>
  <c r="L16" i="2"/>
  <c r="L14" i="2"/>
  <c r="C14" i="2"/>
  <c r="L12" i="2"/>
  <c r="C11" i="2"/>
  <c r="L9" i="2"/>
  <c r="C9" i="2" s="1"/>
  <c r="L5" i="2"/>
  <c r="C11" i="3"/>
  <c r="D7" i="4" s="1"/>
  <c r="C14" i="3"/>
  <c r="D9" i="4" s="1"/>
  <c r="H102" i="3"/>
  <c r="L96" i="3"/>
  <c r="L94" i="3"/>
  <c r="L90" i="3"/>
  <c r="L87" i="3"/>
  <c r="L84" i="3"/>
  <c r="L82" i="3"/>
  <c r="L81" i="3"/>
  <c r="L72" i="3"/>
  <c r="L71" i="3"/>
  <c r="M71" i="3" s="1"/>
  <c r="I71" i="3"/>
  <c r="L69" i="3"/>
  <c r="L66" i="3"/>
  <c r="L62" i="3"/>
  <c r="L60" i="3"/>
  <c r="L53" i="3"/>
  <c r="L51" i="3"/>
  <c r="L47" i="3"/>
  <c r="L45" i="3"/>
  <c r="C45" i="3" s="1"/>
  <c r="D22" i="4" s="1"/>
  <c r="L44" i="3"/>
  <c r="D21" i="4"/>
  <c r="L42" i="3"/>
  <c r="L39" i="3"/>
  <c r="L37" i="3"/>
  <c r="L35" i="3"/>
  <c r="C35" i="3"/>
  <c r="D17" i="4" s="1"/>
  <c r="L30" i="3"/>
  <c r="L27" i="3"/>
  <c r="L23" i="3"/>
  <c r="L21" i="3"/>
  <c r="C21" i="3"/>
  <c r="D13" i="4" s="1"/>
  <c r="L19" i="3"/>
  <c r="C19" i="3"/>
  <c r="D12" i="4" s="1"/>
  <c r="L18" i="3"/>
  <c r="C18" i="3"/>
  <c r="D11" i="4" s="1"/>
  <c r="L16" i="3"/>
  <c r="L14" i="3"/>
  <c r="L12" i="3"/>
  <c r="I11" i="3"/>
  <c r="L9" i="3"/>
  <c r="L5" i="3"/>
  <c r="E18" i="2" l="1"/>
  <c r="G18" i="2"/>
  <c r="E23" i="2"/>
  <c r="G23" i="2"/>
  <c r="E45" i="2"/>
  <c r="G45" i="2"/>
  <c r="E71" i="2"/>
  <c r="G71" i="2"/>
  <c r="E94" i="2"/>
  <c r="G94" i="2"/>
  <c r="E14" i="2"/>
  <c r="G14" i="2"/>
  <c r="E27" i="2"/>
  <c r="G27" i="2"/>
  <c r="E47" i="2"/>
  <c r="G47" i="2"/>
  <c r="E96" i="2"/>
  <c r="G96" i="2"/>
  <c r="E9" i="2"/>
  <c r="G9" i="2"/>
  <c r="E19" i="2"/>
  <c r="G19" i="2"/>
  <c r="E42" i="2"/>
  <c r="G42" i="2"/>
  <c r="E11" i="2"/>
  <c r="G11" i="2"/>
  <c r="E53" i="2"/>
  <c r="G53" i="2"/>
  <c r="E69" i="2"/>
  <c r="G69" i="2"/>
  <c r="L102" i="2"/>
  <c r="L102" i="3"/>
  <c r="I14" i="2"/>
  <c r="I96" i="2"/>
  <c r="M96" i="2" s="1"/>
  <c r="I69" i="2"/>
  <c r="M69" i="2" s="1"/>
  <c r="I21" i="2"/>
  <c r="M21" i="2" s="1"/>
  <c r="C87" i="2"/>
  <c r="C90" i="2"/>
  <c r="C60" i="2"/>
  <c r="I71" i="2"/>
  <c r="M71" i="2"/>
  <c r="C81" i="2"/>
  <c r="C51" i="2"/>
  <c r="C62" i="2"/>
  <c r="C82" i="2"/>
  <c r="C66" i="2"/>
  <c r="C72" i="2"/>
  <c r="C84" i="2"/>
  <c r="I79" i="2"/>
  <c r="M79" i="2"/>
  <c r="C5" i="2"/>
  <c r="I35" i="2"/>
  <c r="M35" i="2"/>
  <c r="I11" i="2"/>
  <c r="M11" i="2"/>
  <c r="C16" i="2"/>
  <c r="C37" i="2"/>
  <c r="C12" i="2"/>
  <c r="I18" i="2"/>
  <c r="M18" i="2"/>
  <c r="C30" i="2"/>
  <c r="C39" i="2"/>
  <c r="M14" i="2"/>
  <c r="I44" i="2"/>
  <c r="M44" i="2"/>
  <c r="I18" i="3"/>
  <c r="I21" i="3"/>
  <c r="C30" i="3"/>
  <c r="C39" i="3"/>
  <c r="D19" i="4" s="1"/>
  <c r="C69" i="3"/>
  <c r="D29" i="4" s="1"/>
  <c r="D32" i="4"/>
  <c r="C12" i="3"/>
  <c r="D8" i="4" s="1"/>
  <c r="M18" i="3"/>
  <c r="M21" i="3"/>
  <c r="I35" i="3"/>
  <c r="C42" i="3"/>
  <c r="M60" i="3"/>
  <c r="C60" i="3"/>
  <c r="D26" i="4" s="1"/>
  <c r="C81" i="3"/>
  <c r="D33" i="4" s="1"/>
  <c r="C90" i="3"/>
  <c r="D37" i="4" s="1"/>
  <c r="I14" i="3"/>
  <c r="C5" i="3"/>
  <c r="D5" i="4" s="1"/>
  <c r="M14" i="3"/>
  <c r="I19" i="3"/>
  <c r="M35" i="3"/>
  <c r="C51" i="3"/>
  <c r="D24" i="4" s="1"/>
  <c r="M94" i="3"/>
  <c r="C94" i="3"/>
  <c r="D38" i="4" s="1"/>
  <c r="M11" i="3"/>
  <c r="C16" i="3"/>
  <c r="D10" i="4" s="1"/>
  <c r="M19" i="3"/>
  <c r="C27" i="3"/>
  <c r="D15" i="4" s="1"/>
  <c r="C37" i="3"/>
  <c r="D18" i="4" s="1"/>
  <c r="C53" i="3"/>
  <c r="D25" i="4" s="1"/>
  <c r="C66" i="3"/>
  <c r="D28" i="4" s="1"/>
  <c r="C9" i="3"/>
  <c r="D6" i="4" s="1"/>
  <c r="C47" i="3"/>
  <c r="I45" i="3"/>
  <c r="M45" i="3"/>
  <c r="C87" i="3"/>
  <c r="D36" i="4" s="1"/>
  <c r="I44" i="3"/>
  <c r="M44" i="3"/>
  <c r="C96" i="3"/>
  <c r="D39" i="4" s="1"/>
  <c r="C84" i="3"/>
  <c r="D35" i="4" s="1"/>
  <c r="C82" i="3"/>
  <c r="D34" i="4" s="1"/>
  <c r="C72" i="3"/>
  <c r="D31" i="4" s="1"/>
  <c r="C62" i="3"/>
  <c r="D27" i="4" s="1"/>
  <c r="C23" i="3"/>
  <c r="C102" i="2" l="1"/>
  <c r="E102" i="2" s="1"/>
  <c r="E16" i="2"/>
  <c r="G16" i="2"/>
  <c r="E84" i="2"/>
  <c r="G84" i="2"/>
  <c r="E62" i="2"/>
  <c r="G62" i="2"/>
  <c r="E5" i="2"/>
  <c r="G5" i="2"/>
  <c r="E72" i="2"/>
  <c r="G72" i="2"/>
  <c r="E51" i="2"/>
  <c r="G51" i="2"/>
  <c r="E60" i="2"/>
  <c r="G60" i="2"/>
  <c r="E39" i="2"/>
  <c r="G39" i="2"/>
  <c r="E12" i="2"/>
  <c r="G12" i="2"/>
  <c r="E66" i="2"/>
  <c r="G66" i="2"/>
  <c r="E81" i="2"/>
  <c r="G81" i="2"/>
  <c r="E90" i="2"/>
  <c r="G90" i="2"/>
  <c r="E30" i="2"/>
  <c r="G30" i="2"/>
  <c r="E37" i="2"/>
  <c r="G37" i="2"/>
  <c r="E82" i="2"/>
  <c r="G82" i="2"/>
  <c r="E87" i="2"/>
  <c r="G87" i="2"/>
  <c r="M9" i="3"/>
  <c r="I16" i="3"/>
  <c r="M47" i="3"/>
  <c r="D23" i="4"/>
  <c r="M37" i="3"/>
  <c r="M16" i="3"/>
  <c r="M42" i="3"/>
  <c r="D20" i="4"/>
  <c r="M30" i="3"/>
  <c r="D16" i="4"/>
  <c r="M23" i="3"/>
  <c r="D14" i="4"/>
  <c r="M102" i="3"/>
  <c r="I39" i="2"/>
  <c r="I12" i="2"/>
  <c r="I84" i="2"/>
  <c r="I82" i="2"/>
  <c r="I94" i="2"/>
  <c r="I9" i="2"/>
  <c r="I30" i="2"/>
  <c r="I37" i="2"/>
  <c r="I5" i="2"/>
  <c r="I72" i="2"/>
  <c r="I62" i="2"/>
  <c r="I90" i="2"/>
  <c r="I45" i="2"/>
  <c r="I27" i="2"/>
  <c r="I42" i="2"/>
  <c r="I66" i="2"/>
  <c r="I51" i="2"/>
  <c r="I60" i="2"/>
  <c r="I87" i="2"/>
  <c r="I23" i="2"/>
  <c r="M39" i="2"/>
  <c r="I16" i="2"/>
  <c r="I53" i="2"/>
  <c r="I81" i="2"/>
  <c r="I47" i="2"/>
  <c r="I19" i="2"/>
  <c r="M60" i="2"/>
  <c r="M23" i="2"/>
  <c r="M66" i="2"/>
  <c r="M37" i="2"/>
  <c r="M51" i="2"/>
  <c r="M19" i="2"/>
  <c r="M82" i="2"/>
  <c r="M94" i="2"/>
  <c r="M87" i="2"/>
  <c r="M9" i="2"/>
  <c r="M16" i="2"/>
  <c r="M42" i="2"/>
  <c r="M5" i="2"/>
  <c r="M84" i="2"/>
  <c r="M47" i="2"/>
  <c r="M90" i="2"/>
  <c r="M72" i="2"/>
  <c r="M53" i="2"/>
  <c r="M62" i="2"/>
  <c r="M81" i="2"/>
  <c r="M45" i="2"/>
  <c r="M30" i="2"/>
  <c r="M12" i="2"/>
  <c r="M27" i="2"/>
  <c r="M5" i="3"/>
  <c r="I5" i="3"/>
  <c r="I94" i="3"/>
  <c r="I82" i="3"/>
  <c r="I53" i="3"/>
  <c r="I27" i="3"/>
  <c r="I51" i="3"/>
  <c r="I39" i="3"/>
  <c r="I23" i="3"/>
  <c r="I84" i="3"/>
  <c r="M66" i="3"/>
  <c r="M81" i="3"/>
  <c r="M69" i="3"/>
  <c r="I9" i="3"/>
  <c r="I62" i="3"/>
  <c r="I96" i="3"/>
  <c r="M96" i="3"/>
  <c r="I66" i="3"/>
  <c r="I37" i="3"/>
  <c r="M82" i="3"/>
  <c r="M90" i="3"/>
  <c r="I81" i="3"/>
  <c r="I42" i="3"/>
  <c r="M79" i="3"/>
  <c r="I69" i="3"/>
  <c r="I30" i="3"/>
  <c r="I12" i="3"/>
  <c r="I72" i="3"/>
  <c r="M84" i="3"/>
  <c r="M53" i="3"/>
  <c r="M27" i="3"/>
  <c r="M51" i="3"/>
  <c r="I90" i="3"/>
  <c r="I60" i="3"/>
  <c r="M12" i="3"/>
  <c r="I79" i="3"/>
  <c r="M39" i="3"/>
  <c r="I47" i="3"/>
  <c r="M87" i="3"/>
  <c r="I87" i="3"/>
  <c r="I102" i="3"/>
  <c r="M72" i="3"/>
  <c r="M62" i="3"/>
  <c r="C79" i="1"/>
  <c r="C32" i="4" s="1"/>
  <c r="C71" i="1"/>
  <c r="C30" i="4" s="1"/>
  <c r="C60" i="1"/>
  <c r="C44" i="1"/>
  <c r="C21" i="4" s="1"/>
  <c r="C35" i="1"/>
  <c r="C14" i="1"/>
  <c r="C11" i="1"/>
  <c r="C7" i="4" s="1"/>
  <c r="L5" i="1"/>
  <c r="L9" i="1"/>
  <c r="C9" i="1" s="1"/>
  <c r="L11" i="1"/>
  <c r="L12" i="1"/>
  <c r="C12" i="1" s="1"/>
  <c r="L14" i="1"/>
  <c r="M14" i="1" s="1"/>
  <c r="L16" i="1"/>
  <c r="L18" i="1"/>
  <c r="L19" i="1"/>
  <c r="C19" i="1" s="1"/>
  <c r="C12" i="4" s="1"/>
  <c r="L21" i="1"/>
  <c r="L23" i="1"/>
  <c r="C23" i="1" s="1"/>
  <c r="L27" i="1"/>
  <c r="L30" i="1"/>
  <c r="C30" i="1" s="1"/>
  <c r="L35" i="1"/>
  <c r="M35" i="1" s="1"/>
  <c r="L37" i="1"/>
  <c r="C37" i="1" s="1"/>
  <c r="L39" i="1"/>
  <c r="L42" i="1"/>
  <c r="L44" i="1"/>
  <c r="L45" i="1"/>
  <c r="C45" i="1" s="1"/>
  <c r="L47" i="1"/>
  <c r="L51" i="1"/>
  <c r="L53" i="1"/>
  <c r="L60" i="1"/>
  <c r="L62" i="1"/>
  <c r="C62" i="1" s="1"/>
  <c r="L66" i="1"/>
  <c r="L69" i="1"/>
  <c r="C69" i="1" s="1"/>
  <c r="L71" i="1"/>
  <c r="L72" i="1"/>
  <c r="L81" i="1"/>
  <c r="L82" i="1"/>
  <c r="C82" i="1" s="1"/>
  <c r="C34" i="4" s="1"/>
  <c r="L84" i="1"/>
  <c r="L87" i="1"/>
  <c r="C87" i="1" s="1"/>
  <c r="L90" i="1"/>
  <c r="L94" i="1"/>
  <c r="L96" i="1"/>
  <c r="I102" i="2" l="1"/>
  <c r="G102" i="2"/>
  <c r="M102" i="2"/>
  <c r="C40" i="4"/>
  <c r="H40" i="4"/>
  <c r="D40" i="4"/>
  <c r="C5" i="1"/>
  <c r="L102" i="1"/>
  <c r="M18" i="1"/>
  <c r="M60" i="1"/>
  <c r="M21" i="1"/>
  <c r="C66" i="1"/>
  <c r="M30" i="1"/>
  <c r="M19" i="1"/>
  <c r="M12" i="1"/>
  <c r="C81" i="1"/>
  <c r="M69" i="1"/>
  <c r="M62" i="1"/>
  <c r="C27" i="1"/>
  <c r="C39" i="1"/>
  <c r="C51" i="1"/>
  <c r="C90" i="1"/>
  <c r="C53" i="1"/>
  <c r="C96" i="1"/>
  <c r="C84" i="1"/>
  <c r="M45" i="1"/>
  <c r="M37" i="1"/>
  <c r="M23" i="1"/>
  <c r="M16" i="1"/>
  <c r="M9" i="1"/>
  <c r="C42" i="1"/>
  <c r="C72" i="1"/>
  <c r="C94" i="1"/>
  <c r="M82" i="1"/>
  <c r="C47" i="1"/>
  <c r="M87" i="1"/>
  <c r="M44" i="1"/>
  <c r="M79" i="1"/>
  <c r="M11" i="1"/>
  <c r="M5" i="1"/>
  <c r="I87" i="1"/>
  <c r="I82" i="1"/>
  <c r="I79" i="1"/>
  <c r="I72" i="1"/>
  <c r="I69" i="1"/>
  <c r="I62" i="1"/>
  <c r="I60" i="1"/>
  <c r="I45" i="1"/>
  <c r="I44" i="1"/>
  <c r="I37" i="1"/>
  <c r="I35" i="1"/>
  <c r="I30" i="1"/>
  <c r="I23" i="1"/>
  <c r="I21" i="1"/>
  <c r="I19" i="1"/>
  <c r="I18" i="1"/>
  <c r="I16" i="1"/>
  <c r="I14" i="1"/>
  <c r="I12" i="1"/>
  <c r="I11" i="1"/>
  <c r="I9" i="1"/>
  <c r="I5" i="1"/>
  <c r="M39" i="1" l="1"/>
  <c r="I27" i="1"/>
  <c r="M27" i="1"/>
  <c r="I53" i="1"/>
  <c r="I84" i="1"/>
  <c r="M53" i="1"/>
  <c r="I96" i="1"/>
  <c r="I51" i="1"/>
  <c r="M84" i="1"/>
  <c r="I39" i="1"/>
  <c r="I42" i="1"/>
  <c r="M42" i="1"/>
  <c r="I66" i="1"/>
  <c r="M81" i="1"/>
  <c r="I81" i="1"/>
  <c r="I90" i="1"/>
  <c r="M51" i="1"/>
  <c r="M90" i="1"/>
  <c r="I94" i="1"/>
  <c r="M96" i="1"/>
  <c r="M94" i="1"/>
  <c r="M72" i="1"/>
  <c r="M66" i="1"/>
  <c r="I47" i="1"/>
  <c r="M47" i="1"/>
  <c r="H102" i="1"/>
  <c r="M102" i="1" s="1"/>
  <c r="I102" i="1" l="1"/>
</calcChain>
</file>

<file path=xl/sharedStrings.xml><?xml version="1.0" encoding="utf-8"?>
<sst xmlns="http://schemas.openxmlformats.org/spreadsheetml/2006/main" count="958" uniqueCount="154">
  <si>
    <t>Meleiro</t>
  </si>
  <si>
    <t>Santa Rosa do Sul</t>
  </si>
  <si>
    <t>Turvo</t>
  </si>
  <si>
    <t>Camboriú</t>
  </si>
  <si>
    <t>−</t>
  </si>
  <si>
    <t>Gaspar</t>
  </si>
  <si>
    <t>Santa Cecília</t>
  </si>
  <si>
    <t>Lebon Régis</t>
  </si>
  <si>
    <t>Coronel Freitas</t>
  </si>
  <si>
    <t>São Carlos</t>
  </si>
  <si>
    <t>Quilombo</t>
  </si>
  <si>
    <t>Ipumirim</t>
  </si>
  <si>
    <t>Seara</t>
  </si>
  <si>
    <t>Itá</t>
  </si>
  <si>
    <t>Forquilhinha</t>
  </si>
  <si>
    <t>Içara</t>
  </si>
  <si>
    <t>Urussanga</t>
  </si>
  <si>
    <t>Lauro Müller</t>
  </si>
  <si>
    <t>Garopaba</t>
  </si>
  <si>
    <t>Ascurra</t>
  </si>
  <si>
    <t>Pomerode</t>
  </si>
  <si>
    <t>Balneário Piçarras</t>
  </si>
  <si>
    <t>Navegantes</t>
  </si>
  <si>
    <t>Guaramirim</t>
  </si>
  <si>
    <t>Catanduvas</t>
  </si>
  <si>
    <t>Herval do Oeste</t>
  </si>
  <si>
    <t>Capinzal</t>
  </si>
  <si>
    <t>Itapoá</t>
  </si>
  <si>
    <t>Garuva</t>
  </si>
  <si>
    <t>Campo Belo do Sul</t>
  </si>
  <si>
    <t>Correira Pinto</t>
  </si>
  <si>
    <t>Anita Garibaldi</t>
  </si>
  <si>
    <t>Otacílio Costa</t>
  </si>
  <si>
    <t>Bom Retiro</t>
  </si>
  <si>
    <t>Urubici</t>
  </si>
  <si>
    <t>Imaruí</t>
  </si>
  <si>
    <t>Itaiópolis</t>
  </si>
  <si>
    <t>Papanduva</t>
  </si>
  <si>
    <t>Rio Negrinho</t>
  </si>
  <si>
    <t>Cunha Porã</t>
  </si>
  <si>
    <t>Modelo</t>
  </si>
  <si>
    <t>Pinhalzinho</t>
  </si>
  <si>
    <t>Santo Amaro da Imperatriz</t>
  </si>
  <si>
    <t>Ituporanga</t>
  </si>
  <si>
    <t>Rio do Oeste</t>
  </si>
  <si>
    <t>Presidente Getúlio</t>
  </si>
  <si>
    <t>Ibirama</t>
  </si>
  <si>
    <t>Rio do Campo</t>
  </si>
  <si>
    <t>Trombudo Central</t>
  </si>
  <si>
    <t>Araquari</t>
  </si>
  <si>
    <t>Anchieta</t>
  </si>
  <si>
    <t>Itapiranga</t>
  </si>
  <si>
    <t>Descanso</t>
  </si>
  <si>
    <t>Mondaí</t>
  </si>
  <si>
    <t>Porto Belo</t>
  </si>
  <si>
    <t>São João Batista</t>
  </si>
  <si>
    <t>Armazém</t>
  </si>
  <si>
    <t>Capivari de Baixo</t>
  </si>
  <si>
    <t>Jaguaruna</t>
  </si>
  <si>
    <t>Braço do Norte</t>
  </si>
  <si>
    <t>Tangará</t>
  </si>
  <si>
    <t>Fraiburgo</t>
  </si>
  <si>
    <t>Abelardo Luz</t>
  </si>
  <si>
    <t>Ponte Serrada</t>
  </si>
  <si>
    <t>São Domingos</t>
  </si>
  <si>
    <t>Xaxim</t>
  </si>
  <si>
    <t>Campo Erê</t>
  </si>
  <si>
    <t>-</t>
  </si>
  <si>
    <t>TOTAL</t>
  </si>
  <si>
    <t>Sombrio</t>
  </si>
  <si>
    <t>Palmitos</t>
  </si>
  <si>
    <t>Orleans</t>
  </si>
  <si>
    <t>Timbó</t>
  </si>
  <si>
    <t>São Joaquim</t>
  </si>
  <si>
    <t>São Bento do Sul</t>
  </si>
  <si>
    <t>Taió</t>
  </si>
  <si>
    <t>Biguaçu</t>
  </si>
  <si>
    <t>Dionísio Cerqueira</t>
  </si>
  <si>
    <t>São Lourenço do Oeste</t>
  </si>
  <si>
    <t>AUDIÊNCIAS DE PROCESSOS ORIUNDOS:</t>
  </si>
  <si>
    <t>DAS COMARCAS INTEGRADAS</t>
  </si>
  <si>
    <t>DA COMARCA-SEDE</t>
  </si>
  <si>
    <r>
      <t xml:space="preserve">ARARANGUÁ 
</t>
    </r>
    <r>
      <rPr>
        <sz val="9"/>
        <color rgb="FF404040"/>
        <rFont val="Calibri"/>
        <family val="2"/>
        <scheme val="minor"/>
      </rPr>
      <t>(2 varas)</t>
    </r>
  </si>
  <si>
    <r>
      <t xml:space="preserve">BARRA VELHA
</t>
    </r>
    <r>
      <rPr>
        <sz val="9"/>
        <color rgb="FF404040"/>
        <rFont val="Calibri"/>
        <family val="2"/>
        <scheme val="minor"/>
      </rPr>
      <t>(1 vara)</t>
    </r>
  </si>
  <si>
    <r>
      <t xml:space="preserve">BALNEÁRIO CAMBORIÚ
</t>
    </r>
    <r>
      <rPr>
        <sz val="9"/>
        <color rgb="FF404040"/>
        <rFont val="Calibri"/>
        <family val="2"/>
        <scheme val="minor"/>
      </rPr>
      <t>(2 varas)</t>
    </r>
  </si>
  <si>
    <r>
      <t xml:space="preserve">BLUMENAU 
</t>
    </r>
    <r>
      <rPr>
        <sz val="9"/>
        <color rgb="FF404040"/>
        <rFont val="Calibri"/>
        <family val="2"/>
        <scheme val="minor"/>
      </rPr>
      <t>(3 varas e  1 juizado)</t>
    </r>
  </si>
  <si>
    <r>
      <t xml:space="preserve">BRUSQUE
</t>
    </r>
    <r>
      <rPr>
        <sz val="9"/>
        <color rgb="FF404040"/>
        <rFont val="Calibri"/>
        <family val="2"/>
        <scheme val="minor"/>
      </rPr>
      <t>(1 vara e  1 juizado)</t>
    </r>
  </si>
  <si>
    <r>
      <t xml:space="preserve">CAÇADOR
</t>
    </r>
    <r>
      <rPr>
        <sz val="9"/>
        <color rgb="FF404040"/>
        <rFont val="Calibri"/>
        <family val="2"/>
        <scheme val="minor"/>
      </rPr>
      <t>(1 vara)</t>
    </r>
  </si>
  <si>
    <r>
      <t xml:space="preserve">CAMPOS NOVOS
</t>
    </r>
    <r>
      <rPr>
        <sz val="9"/>
        <color rgb="FF404040"/>
        <rFont val="Calibri"/>
        <family val="2"/>
        <scheme val="minor"/>
      </rPr>
      <t>(1 vara)</t>
    </r>
  </si>
  <si>
    <r>
      <t xml:space="preserve">CANOINHAS 
</t>
    </r>
    <r>
      <rPr>
        <sz val="9"/>
        <color rgb="FF404040"/>
        <rFont val="Calibri"/>
        <family val="2"/>
        <scheme val="minor"/>
      </rPr>
      <t>(1 vara)</t>
    </r>
  </si>
  <si>
    <r>
      <t xml:space="preserve">CAPITAL
</t>
    </r>
    <r>
      <rPr>
        <sz val="9"/>
        <color rgb="FF404040"/>
        <rFont val="Calibri"/>
        <family val="2"/>
        <scheme val="minor"/>
      </rPr>
      <t>(7 varas e 1 juizado)</t>
    </r>
  </si>
  <si>
    <r>
      <t xml:space="preserve">CHAPECÓ
</t>
    </r>
    <r>
      <rPr>
        <sz val="9"/>
        <color rgb="FF404040"/>
        <rFont val="Calibri"/>
        <family val="2"/>
        <scheme val="minor"/>
      </rPr>
      <t>(2 varas e 1 juizado)</t>
    </r>
  </si>
  <si>
    <r>
      <t xml:space="preserve">CONCÓRDIA
</t>
    </r>
    <r>
      <rPr>
        <sz val="9"/>
        <color rgb="FF404040"/>
        <rFont val="Calibri"/>
        <family val="2"/>
        <scheme val="minor"/>
      </rPr>
      <t>(1 vara e  1 juizado)</t>
    </r>
  </si>
  <si>
    <r>
      <t xml:space="preserve">CRICIÚMA 
</t>
    </r>
    <r>
      <rPr>
        <sz val="9"/>
        <color rgb="FF404040"/>
        <rFont val="Calibri"/>
        <family val="2"/>
        <scheme val="minor"/>
      </rPr>
      <t>(2 varas)</t>
    </r>
  </si>
  <si>
    <r>
      <t xml:space="preserve">CURITIBANOS
</t>
    </r>
    <r>
      <rPr>
        <sz val="9"/>
        <color rgb="FF404040"/>
        <rFont val="Calibri"/>
        <family val="2"/>
        <scheme val="minor"/>
      </rPr>
      <t>(1 vara)</t>
    </r>
  </si>
  <si>
    <r>
      <t xml:space="preserve">IMBITUBA 
</t>
    </r>
    <r>
      <rPr>
        <sz val="9"/>
        <color rgb="FF404040"/>
        <rFont val="Calibri"/>
        <family val="2"/>
        <scheme val="minor"/>
      </rPr>
      <t>(1 vara)</t>
    </r>
  </si>
  <si>
    <r>
      <t xml:space="preserve">INDAIAL 
</t>
    </r>
    <r>
      <rPr>
        <sz val="9"/>
        <color rgb="FF404040"/>
        <rFont val="Calibri"/>
        <family val="2"/>
        <scheme val="minor"/>
      </rPr>
      <t>(1 vara)</t>
    </r>
  </si>
  <si>
    <r>
      <t xml:space="preserve">ITAJAÍ  
</t>
    </r>
    <r>
      <rPr>
        <sz val="9"/>
        <color rgb="FF404040"/>
        <rFont val="Calibri"/>
        <family val="2"/>
        <scheme val="minor"/>
      </rPr>
      <t xml:space="preserve">(2 varas)  </t>
    </r>
  </si>
  <si>
    <r>
      <t xml:space="preserve">ITAPEMA
</t>
    </r>
    <r>
      <rPr>
        <sz val="9"/>
        <color rgb="FF404040"/>
        <rFont val="Calibri"/>
        <family val="2"/>
        <scheme val="minor"/>
      </rPr>
      <t>(1 vara)</t>
    </r>
  </si>
  <si>
    <r>
      <t xml:space="preserve">JARAGUÁ DO SUL
</t>
    </r>
    <r>
      <rPr>
        <sz val="9"/>
        <color rgb="FF404040"/>
        <rFont val="Calibri"/>
        <family val="2"/>
        <scheme val="minor"/>
      </rPr>
      <t>(2 varas)</t>
    </r>
  </si>
  <si>
    <r>
      <t xml:space="preserve">JOAÇABA
</t>
    </r>
    <r>
      <rPr>
        <sz val="9"/>
        <color rgb="FF404040"/>
        <rFont val="Calibri"/>
        <family val="2"/>
        <scheme val="minor"/>
      </rPr>
      <t>(1 vara)</t>
    </r>
  </si>
  <si>
    <r>
      <t xml:space="preserve">LAGES
</t>
    </r>
    <r>
      <rPr>
        <sz val="9"/>
        <color rgb="FF404040"/>
        <rFont val="Calibri"/>
        <family val="2"/>
        <scheme val="minor"/>
      </rPr>
      <t>(3 varas)</t>
    </r>
  </si>
  <si>
    <r>
      <t xml:space="preserve">LAGUNA 
</t>
    </r>
    <r>
      <rPr>
        <sz val="9"/>
        <color rgb="FF404040"/>
        <rFont val="Calibri"/>
        <family val="2"/>
        <scheme val="minor"/>
      </rPr>
      <t>(1 vara)</t>
    </r>
  </si>
  <si>
    <r>
      <t xml:space="preserve">MAFRA
</t>
    </r>
    <r>
      <rPr>
        <sz val="9"/>
        <color rgb="FF404040"/>
        <rFont val="Calibri"/>
        <family val="2"/>
        <scheme val="minor"/>
      </rPr>
      <t>(1 vara)</t>
    </r>
  </si>
  <si>
    <r>
      <t xml:space="preserve">MARAVILHA
</t>
    </r>
    <r>
      <rPr>
        <sz val="9"/>
        <color rgb="FF404040"/>
        <rFont val="Calibri"/>
        <family val="2"/>
        <scheme val="minor"/>
      </rPr>
      <t>(1 vara)</t>
    </r>
  </si>
  <si>
    <r>
      <t xml:space="preserve">PALHOÇA 
</t>
    </r>
    <r>
      <rPr>
        <sz val="9"/>
        <color rgb="FF404040"/>
        <rFont val="Calibri"/>
        <family val="2"/>
        <scheme val="minor"/>
      </rPr>
      <t>(2 varas)</t>
    </r>
  </si>
  <si>
    <r>
      <t xml:space="preserve">PORTO UNIÃO
</t>
    </r>
    <r>
      <rPr>
        <sz val="9"/>
        <color rgb="FF404040"/>
        <rFont val="Calibri"/>
        <family val="2"/>
        <scheme val="minor"/>
      </rPr>
      <t>(1 vara)</t>
    </r>
  </si>
  <si>
    <r>
      <t xml:space="preserve">RIO DO SUL
</t>
    </r>
    <r>
      <rPr>
        <sz val="10.5"/>
        <color rgb="FF404040"/>
        <rFont val="Calibri"/>
        <family val="2"/>
        <scheme val="minor"/>
      </rPr>
      <t>(1 vara e  1 juizado)</t>
    </r>
  </si>
  <si>
    <r>
      <t xml:space="preserve">SÃO FRANCISCO DO SUL
</t>
    </r>
    <r>
      <rPr>
        <sz val="9"/>
        <color rgb="FF404040"/>
        <rFont val="Calibri"/>
        <family val="2"/>
        <scheme val="minor"/>
      </rPr>
      <t>(1 vara)</t>
    </r>
  </si>
  <si>
    <r>
      <t xml:space="preserve">SÃO JOSÉ
</t>
    </r>
    <r>
      <rPr>
        <sz val="9"/>
        <color rgb="FF404040"/>
        <rFont val="Calibri"/>
        <family val="2"/>
        <scheme val="minor"/>
      </rPr>
      <t>(2 varas e  1 juizado)</t>
    </r>
  </si>
  <si>
    <r>
      <t xml:space="preserve">SÃO JOSÉ DO CEDRO
</t>
    </r>
    <r>
      <rPr>
        <sz val="9"/>
        <color rgb="FF404040"/>
        <rFont val="Calibri"/>
        <family val="2"/>
        <scheme val="minor"/>
      </rPr>
      <t>(1 vara)</t>
    </r>
  </si>
  <si>
    <r>
      <t xml:space="preserve">SÃO MIGUEL DO OESTE
</t>
    </r>
    <r>
      <rPr>
        <sz val="9"/>
        <color rgb="FF404040"/>
        <rFont val="Calibri"/>
        <family val="2"/>
        <scheme val="minor"/>
      </rPr>
      <t>(1 vara)</t>
    </r>
  </si>
  <si>
    <r>
      <t xml:space="preserve">TIJUCAS
</t>
    </r>
    <r>
      <rPr>
        <sz val="9"/>
        <color rgb="FF404040"/>
        <rFont val="Calibri"/>
        <family val="2"/>
        <scheme val="minor"/>
      </rPr>
      <t>(1 vara)</t>
    </r>
  </si>
  <si>
    <r>
      <t xml:space="preserve">TUBARÃO
</t>
    </r>
    <r>
      <rPr>
        <sz val="9"/>
        <color rgb="FF404040"/>
        <rFont val="Calibri"/>
        <family val="2"/>
        <scheme val="minor"/>
      </rPr>
      <t>(2 varas e  1 juizado)</t>
    </r>
  </si>
  <si>
    <r>
      <t xml:space="preserve">VIDEIRA 
</t>
    </r>
    <r>
      <rPr>
        <sz val="9"/>
        <color rgb="FF404040"/>
        <rFont val="Calibri"/>
        <family val="2"/>
        <scheme val="minor"/>
      </rPr>
      <t>(1 vara)</t>
    </r>
  </si>
  <si>
    <r>
      <t xml:space="preserve">XANXERÊ 
</t>
    </r>
    <r>
      <rPr>
        <sz val="9"/>
        <color rgb="FF404040"/>
        <rFont val="Calibri"/>
        <family val="2"/>
        <scheme val="minor"/>
      </rPr>
      <t>(1 vara)</t>
    </r>
  </si>
  <si>
    <r>
      <t xml:space="preserve">JOINVILLE 
</t>
    </r>
    <r>
      <rPr>
        <sz val="9"/>
        <color rgb="FF404040"/>
        <rFont val="Calibri"/>
        <family val="2"/>
        <scheme val="minor"/>
      </rPr>
      <t>(4 varas e 1 juizado)</t>
    </r>
  </si>
  <si>
    <t>15-10 a 15-11</t>
  </si>
  <si>
    <t>16-11 a 15-12</t>
  </si>
  <si>
    <t>Barra Velha (Plantão)</t>
  </si>
  <si>
    <t>Porto União (Plantão)</t>
  </si>
  <si>
    <t>Itapema (Plantão)</t>
  </si>
  <si>
    <t>Campos Novos (Plantão)</t>
  </si>
  <si>
    <t>Barra Velha</t>
  </si>
  <si>
    <t>COMARCA-SEDE</t>
  </si>
  <si>
    <t>16 a 31-12</t>
  </si>
  <si>
    <r>
      <rPr>
        <b/>
        <sz val="12"/>
        <color rgb="FF000000"/>
        <rFont val="Calibri"/>
        <family val="2"/>
        <scheme val="minor"/>
      </rPr>
      <t>NÚMERO DE AUDIÊNCIAS DE CUSTÓDIA</t>
    </r>
    <r>
      <rPr>
        <b/>
        <sz val="10.5"/>
        <color rgb="FF000000"/>
        <rFont val="Calibri"/>
        <family val="2"/>
        <scheme val="minor"/>
      </rPr>
      <t xml:space="preserve">
</t>
    </r>
    <r>
      <rPr>
        <b/>
        <sz val="12"/>
        <color rgb="FF000000"/>
        <rFont val="Calibri"/>
        <family val="2"/>
        <scheme val="minor"/>
      </rPr>
      <t xml:space="preserve">20-12-2018 a 6-1-2019 – RECESSO FORENSE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</si>
  <si>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r>
      <t xml:space="preserve">NÚMERO DE AUDIÊNCIAS DE CUSTÓDIA
Período: 15-10 a 15-11-2018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</si>
  <si>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DURANTE TODOS OS 32 DIAS DO PERÍODO 
(COM E SEM 
EXPEDIENTE FORENSE)</t>
  </si>
  <si>
    <t>DURANTE TODOS OS 30 DIAS DO PERÍODO 
(COM E SEM 
EXPEDIENTE FORENSE)</t>
  </si>
  <si>
    <t>DURANTE OS 21 DIAS 
DO PERÍODO  COM EXPEDIENTE FORENSE</t>
  </si>
  <si>
    <t>DURANTE OS 9 DIAS 
DO PERÍODO SEM EXPEDIENTE FORENSE</t>
  </si>
  <si>
    <t>DURANTE TODOS OS 16 DIAS DO PERÍODO 
(COM E SEM 
EXPEDIENTE FORENSE)</t>
  </si>
  <si>
    <t>DURANTE OS 3 DIAS 
DO PERÍODO  COM EXPEDIENTE FORENSE</t>
  </si>
  <si>
    <t>DURANTE OS 13 DIAS 
DO PERÍODO SEM EXPEDIENTE FORENSE</t>
  </si>
  <si>
    <r>
      <rPr>
        <b/>
        <sz val="12"/>
        <color rgb="FF000000"/>
        <rFont val="Calibri"/>
        <family val="2"/>
        <scheme val="minor"/>
      </rPr>
      <t>NÚMERO DE AUDIÊNCIAS DE CUSTÓDIA</t>
    </r>
    <r>
      <rPr>
        <b/>
        <sz val="10.5"/>
        <color rgb="FF000000"/>
        <rFont val="Calibri"/>
        <family val="2"/>
        <scheme val="minor"/>
      </rPr>
      <t xml:space="preserve">
</t>
    </r>
    <r>
      <rPr>
        <b/>
        <sz val="12"/>
        <color rgb="FF000000"/>
        <rFont val="Calibri"/>
        <family val="2"/>
        <scheme val="minor"/>
      </rPr>
      <t>Período:</t>
    </r>
    <r>
      <rPr>
        <b/>
        <sz val="10.5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16-11 a 15-12-2018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</si>
  <si>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r>
      <rPr>
        <b/>
        <sz val="12"/>
        <color rgb="FF000000"/>
        <rFont val="Calibri"/>
        <family val="2"/>
        <scheme val="minor"/>
      </rPr>
      <t>NÚMERO DE AUDIÊNCIAS DE CUSTÓDIA</t>
    </r>
    <r>
      <rPr>
        <b/>
        <sz val="10.5"/>
        <color rgb="FF000000"/>
        <rFont val="Calibri"/>
        <family val="2"/>
        <scheme val="minor"/>
      </rPr>
      <t xml:space="preserve">
</t>
    </r>
    <r>
      <rPr>
        <b/>
        <sz val="12"/>
        <color rgb="FF000000"/>
        <rFont val="Calibri"/>
        <family val="2"/>
        <scheme val="minor"/>
      </rPr>
      <t>Período:</t>
    </r>
    <r>
      <rPr>
        <b/>
        <sz val="10.5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16-12 a 31-12-2018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</si>
  <si>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DURANTE OS 22 DIAS 
DO PERÍODO  COM EXPEDIENTE FORENSE</t>
  </si>
  <si>
    <t>DURANTE OS 10 DIAS 
DO PERÍODO SEM EXPEDIENTE FORENSE</t>
  </si>
  <si>
    <t>1º a 31-1</t>
  </si>
  <si>
    <t>1º a 28-2</t>
  </si>
  <si>
    <r>
      <t xml:space="preserve">NÚMERO DE AUDIÊNCIAS DE CUSTÓDIA
Período: 1º a 31-1-2019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</si>
  <si>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DURANTE TODOS OS 31 DIAS DO PERÍODO 
(COM E SEM 
EXPEDIENTE FORENSE)</t>
  </si>
  <si>
    <t>DURANTE OS 19 DIAS 
DO PERÍODO  COM EXPEDIENTE FORENSE</t>
  </si>
  <si>
    <t>DURANTE OS 12 DIAS 
DO PERÍODO SEM EXPEDIENTE FORENSE</t>
  </si>
  <si>
    <r>
      <t xml:space="preserve">NÚMERO DE AUDIÊNCIAS DE CUSTÓDIA
Período: 1º a 28-2-2019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>Fonte: SAJ</t>
    </r>
  </si>
  <si>
    <t>DURANTE TODOS OS 28 DIAS DO PERÍODO 
(COM E SEM 
EXPEDIENTE FORENSE)</t>
  </si>
  <si>
    <t>DURANTE OS 20 DIAS 
DO PERÍODO  COM EXPEDIENTE FORENSE</t>
  </si>
  <si>
    <t>DURANTE OS 8 DIAS 
DO PERÍODO SEM EXPEDIENTE FORENSE</t>
  </si>
  <si>
    <r>
      <t xml:space="preserve">AUDIÊNCIAS DE CUSTÓDIA REALIZADAS EM 2018 E 2019
15 DE OUTUBRO A 28 DE FEVEREIRO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 xml:space="preserve">Fonte: SAJ
</t>
    </r>
    <r>
      <rPr>
        <b/>
        <sz val="12"/>
        <color rgb="FF000000"/>
        <rFont val="Calibri"/>
        <family val="2"/>
        <scheme val="minor"/>
      </rPr>
      <t>QUADRO GERAL</t>
    </r>
  </si>
  <si>
    <r>
      <t xml:space="preserve">AUDIÊNCIAS DE CUSTÓDIA REALIZADAS EM 2018 E 2019
15 DE OUTUBRO A 28 DE FEVEREIRO </t>
    </r>
    <r>
      <rPr>
        <sz val="12"/>
        <color rgb="FF000000"/>
        <rFont val="Calibri"/>
        <family val="2"/>
        <scheme val="minor"/>
      </rPr>
      <t xml:space="preserve">/ </t>
    </r>
    <r>
      <rPr>
        <i/>
        <sz val="12"/>
        <color rgb="FF000000"/>
        <rFont val="Calibri"/>
        <family val="2"/>
        <scheme val="minor"/>
      </rPr>
      <t xml:space="preserve">Fonte: SAJ
</t>
    </r>
    <r>
      <rPr>
        <b/>
        <sz val="12"/>
        <color rgb="FF000000"/>
        <rFont val="Calibri"/>
        <family val="2"/>
        <scheme val="minor"/>
      </rPr>
      <t>QUADRO DETALHADO</t>
    </r>
  </si>
  <si>
    <t>DURANTE OS 85 DIAS 
DO PERÍODO  COM EXPEDIENTE FORENSE</t>
  </si>
  <si>
    <t>DURANTE OS 52 DIAS 
DO PERÍODO SEM EXPEDIENTE FORENSE</t>
  </si>
  <si>
    <t>DURANTE TODOS OS 137 DIAS DO PERÍODO 
(COM E SEM 
EXPEDIENTE)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</si>
</sst>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rgb="FF40404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0.5"/>
      <color rgb="FF40404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B7CE84"/>
        <bgColor indexed="64"/>
      </patternFill>
    </fill>
    <fill>
      <patternFill patternType="solid">
        <fgColor rgb="FFE0A5A4"/>
        <bgColor indexed="64"/>
      </patternFill>
    </fill>
    <fill>
      <patternFill patternType="solid">
        <fgColor rgb="FFFBD1AF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rgb="FFF9B883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D78B89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ck">
        <color theme="1" tint="0.34998626667073579"/>
      </right>
      <top style="medium">
        <color auto="1"/>
      </top>
      <bottom/>
      <diagonal/>
    </border>
    <border>
      <left style="thin">
        <color indexed="64"/>
      </left>
      <right style="thick">
        <color theme="1" tint="0.34998626667073579"/>
      </right>
      <top style="medium">
        <color auto="1"/>
      </top>
      <bottom style="medium">
        <color auto="1"/>
      </bottom>
      <diagonal/>
    </border>
    <border>
      <left/>
      <right style="thick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/>
      <diagonal/>
    </border>
    <border>
      <left/>
      <right style="thick">
        <color theme="1" tint="0.34998626667073579"/>
      </right>
      <top style="medium">
        <color theme="1" tint="0.34998626667073579"/>
      </top>
      <bottom style="medium">
        <color auto="1"/>
      </bottom>
      <diagonal/>
    </border>
    <border>
      <left style="thick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/>
      <right style="thick">
        <color theme="1" tint="0.34998626667073579"/>
      </right>
      <top style="medium">
        <color indexed="64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ck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medium">
        <color theme="1" tint="0.34998626667073579"/>
      </top>
      <bottom style="medium">
        <color auto="1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medium">
        <color auto="1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/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ck">
        <color theme="1" tint="0.34998626667073579"/>
      </right>
      <top style="medium">
        <color theme="1" tint="0.34998626667073579"/>
      </top>
      <bottom/>
      <diagonal/>
    </border>
    <border>
      <left style="thick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ck">
        <color theme="1" tint="0.34998626667073579"/>
      </left>
      <right style="medium">
        <color theme="1" tint="0.34998626667073579"/>
      </right>
      <top/>
      <bottom/>
      <diagonal/>
    </border>
    <border>
      <left style="thick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/>
      <bottom/>
      <diagonal/>
    </border>
    <border>
      <left style="medium">
        <color theme="1" tint="0.34998626667073579"/>
      </left>
      <right style="thick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medium">
        <color theme="1" tint="0.34998626667073579"/>
      </top>
      <bottom/>
      <diagonal/>
    </border>
    <border>
      <left style="thin">
        <color indexed="64"/>
      </left>
      <right style="thick">
        <color theme="1" tint="0.34998626667073579"/>
      </right>
      <top/>
      <bottom/>
      <diagonal/>
    </border>
    <border>
      <left style="thin">
        <color indexed="64"/>
      </left>
      <right style="thick">
        <color theme="1" tint="0.34998626667073579"/>
      </right>
      <top/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indexed="64"/>
      </right>
      <top/>
      <bottom/>
      <diagonal/>
    </border>
    <border>
      <left style="thick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medium">
        <color auto="1"/>
      </top>
      <bottom/>
      <diagonal/>
    </border>
    <border>
      <left style="thick">
        <color theme="1" tint="0.34998626667073579"/>
      </left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ck">
        <color theme="1" tint="0.34998626667073579"/>
      </right>
      <top/>
      <bottom/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/>
      <top style="thick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ck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/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ck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 style="thin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medium">
        <color theme="1" tint="0.34998626667073579"/>
      </bottom>
      <diagonal/>
    </border>
    <border>
      <left/>
      <right/>
      <top style="thick">
        <color theme="1" tint="0.34998626667073579"/>
      </top>
      <bottom style="medium">
        <color theme="1" tint="0.34998626667073579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ck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ck">
        <color theme="1" tint="0.34998626667073579"/>
      </left>
      <right/>
      <top style="medium">
        <color theme="1" tint="0.34998626667073579"/>
      </top>
      <bottom/>
      <diagonal/>
    </border>
    <border>
      <left style="thick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ck">
        <color theme="1" tint="0.34998626667073579"/>
      </top>
      <bottom style="thick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indexed="64"/>
      </left>
      <right style="medium">
        <color theme="1" tint="0.34998626667073579"/>
      </right>
      <top/>
      <bottom/>
      <diagonal/>
    </border>
    <border>
      <left style="thin">
        <color indexed="64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/>
      <bottom style="thick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 style="thick">
        <color theme="1" tint="0.34998626667073579"/>
      </bottom>
      <diagonal/>
    </border>
    <border>
      <left/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thick">
        <color theme="1" tint="0.34998626667073579"/>
      </top>
      <bottom style="thick">
        <color theme="1" tint="0.34998626667073579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2">
    <xf numFmtId="0" fontId="0" fillId="0" borderId="0" xfId="0"/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10" fillId="4" borderId="42" xfId="0" applyFont="1" applyFill="1" applyBorder="1" applyAlignment="1">
      <alignment horizontal="center" vertical="center"/>
    </xf>
    <xf numFmtId="1" fontId="10" fillId="4" borderId="4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7" borderId="95" xfId="0" applyFont="1" applyFill="1" applyBorder="1" applyAlignment="1">
      <alignment horizontal="center" vertical="center" wrapText="1"/>
    </xf>
    <xf numFmtId="0" fontId="5" fillId="7" borderId="71" xfId="0" applyFont="1" applyFill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center" vertical="center" wrapText="1"/>
    </xf>
    <xf numFmtId="0" fontId="5" fillId="7" borderId="73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164" fontId="7" fillId="7" borderId="88" xfId="1" applyNumberFormat="1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164" fontId="7" fillId="7" borderId="27" xfId="1" applyNumberFormat="1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164" fontId="7" fillId="7" borderId="35" xfId="1" applyNumberFormat="1" applyFont="1" applyFill="1" applyBorder="1" applyAlignment="1">
      <alignment horizontal="center" vertical="center" wrapText="1"/>
    </xf>
    <xf numFmtId="0" fontId="5" fillId="7" borderId="80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8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8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26" xfId="0" quotePrefix="1" applyFont="1" applyFill="1" applyBorder="1" applyAlignment="1">
      <alignment horizontal="center" vertical="center" wrapText="1"/>
    </xf>
    <xf numFmtId="0" fontId="5" fillId="7" borderId="34" xfId="0" quotePrefix="1" applyFont="1" applyFill="1" applyBorder="1" applyAlignment="1">
      <alignment horizontal="center" vertical="center" wrapText="1"/>
    </xf>
    <xf numFmtId="0" fontId="5" fillId="7" borderId="8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3" fillId="7" borderId="79" xfId="0" applyFont="1" applyFill="1" applyBorder="1" applyAlignment="1">
      <alignment horizontal="center" vertical="center" wrapText="1"/>
    </xf>
    <xf numFmtId="0" fontId="5" fillId="7" borderId="10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64" fontId="7" fillId="7" borderId="9" xfId="1" applyNumberFormat="1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8" borderId="80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8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8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8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 wrapText="1"/>
    </xf>
    <xf numFmtId="0" fontId="5" fillId="8" borderId="73" xfId="0" applyFont="1" applyFill="1" applyBorder="1" applyAlignment="1">
      <alignment horizontal="center" vertical="center" wrapText="1"/>
    </xf>
    <xf numFmtId="0" fontId="4" fillId="8" borderId="87" xfId="0" applyFont="1" applyFill="1" applyBorder="1" applyAlignment="1">
      <alignment horizontal="center" vertical="center" wrapText="1"/>
    </xf>
    <xf numFmtId="164" fontId="7" fillId="8" borderId="88" xfId="1" applyNumberFormat="1" applyFont="1" applyFill="1" applyBorder="1" applyAlignment="1">
      <alignment horizontal="center" vertical="center" wrapText="1"/>
    </xf>
    <xf numFmtId="0" fontId="5" fillId="8" borderId="79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164" fontId="7" fillId="8" borderId="35" xfId="1" applyNumberFormat="1" applyFont="1" applyFill="1" applyBorder="1" applyAlignment="1">
      <alignment horizontal="center" vertical="center" wrapText="1"/>
    </xf>
    <xf numFmtId="0" fontId="5" fillId="8" borderId="84" xfId="0" applyFont="1" applyFill="1" applyBorder="1" applyAlignment="1">
      <alignment horizontal="center" vertical="center" wrapText="1"/>
    </xf>
    <xf numFmtId="0" fontId="5" fillId="8" borderId="85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8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5" fillId="8" borderId="78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164" fontId="7" fillId="8" borderId="9" xfId="1" applyNumberFormat="1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57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center" vertical="center"/>
    </xf>
    <xf numFmtId="1" fontId="10" fillId="9" borderId="4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5" fillId="7" borderId="100" xfId="0" applyFont="1" applyFill="1" applyBorder="1" applyAlignment="1">
      <alignment horizontal="center" vertical="center" wrapText="1"/>
    </xf>
    <xf numFmtId="0" fontId="5" fillId="7" borderId="115" xfId="0" applyFont="1" applyFill="1" applyBorder="1" applyAlignment="1">
      <alignment horizontal="center" vertical="center" wrapText="1"/>
    </xf>
    <xf numFmtId="0" fontId="0" fillId="7" borderId="101" xfId="0" applyFill="1" applyBorder="1" applyAlignment="1">
      <alignment horizontal="center" vertical="center"/>
    </xf>
    <xf numFmtId="0" fontId="5" fillId="8" borderId="100" xfId="0" applyFont="1" applyFill="1" applyBorder="1" applyAlignment="1">
      <alignment horizontal="center" vertical="center" wrapText="1"/>
    </xf>
    <xf numFmtId="0" fontId="5" fillId="8" borderId="115" xfId="0" applyFont="1" applyFill="1" applyBorder="1" applyAlignment="1">
      <alignment horizontal="center" vertical="center" wrapText="1"/>
    </xf>
    <xf numFmtId="0" fontId="0" fillId="8" borderId="101" xfId="0" applyFill="1" applyBorder="1" applyAlignment="1">
      <alignment horizontal="center" vertical="center"/>
    </xf>
    <xf numFmtId="0" fontId="5" fillId="7" borderId="87" xfId="0" applyFont="1" applyFill="1" applyBorder="1" applyAlignment="1">
      <alignment horizontal="center" vertical="center" wrapText="1"/>
    </xf>
    <xf numFmtId="0" fontId="5" fillId="7" borderId="116" xfId="0" applyFont="1" applyFill="1" applyBorder="1" applyAlignment="1">
      <alignment horizontal="center" vertical="center" wrapText="1"/>
    </xf>
    <xf numFmtId="0" fontId="0" fillId="7" borderId="88" xfId="0" applyFill="1" applyBorder="1" applyAlignment="1">
      <alignment horizontal="center" vertical="center"/>
    </xf>
    <xf numFmtId="0" fontId="5" fillId="8" borderId="87" xfId="0" applyFont="1" applyFill="1" applyBorder="1" applyAlignment="1">
      <alignment horizontal="center" vertical="center" wrapText="1"/>
    </xf>
    <xf numFmtId="0" fontId="5" fillId="8" borderId="116" xfId="0" applyFont="1" applyFill="1" applyBorder="1" applyAlignment="1">
      <alignment horizontal="center" vertical="center" wrapText="1"/>
    </xf>
    <xf numFmtId="0" fontId="0" fillId="8" borderId="88" xfId="0" applyFill="1" applyBorder="1" applyAlignment="1">
      <alignment horizontal="center" vertical="center"/>
    </xf>
    <xf numFmtId="0" fontId="5" fillId="7" borderId="89" xfId="0" applyFont="1" applyFill="1" applyBorder="1" applyAlignment="1">
      <alignment horizontal="center" vertical="center" wrapText="1"/>
    </xf>
    <xf numFmtId="0" fontId="5" fillId="7" borderId="117" xfId="0" applyFont="1" applyFill="1" applyBorder="1" applyAlignment="1">
      <alignment horizontal="center" vertical="center" wrapText="1"/>
    </xf>
    <xf numFmtId="0" fontId="0" fillId="7" borderId="90" xfId="0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 wrapText="1"/>
    </xf>
    <xf numFmtId="0" fontId="10" fillId="10" borderId="51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10" fillId="10" borderId="64" xfId="0" applyFont="1" applyFill="1" applyBorder="1" applyAlignment="1">
      <alignment horizontal="center" vertical="center"/>
    </xf>
    <xf numFmtId="0" fontId="10" fillId="11" borderId="41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164" fontId="10" fillId="4" borderId="44" xfId="1" applyNumberFormat="1" applyFont="1" applyFill="1" applyBorder="1" applyAlignment="1">
      <alignment horizontal="center" vertical="center"/>
    </xf>
    <xf numFmtId="0" fontId="10" fillId="9" borderId="67" xfId="0" applyFont="1" applyFill="1" applyBorder="1" applyAlignment="1">
      <alignment horizontal="center" vertical="center"/>
    </xf>
    <xf numFmtId="1" fontId="10" fillId="9" borderId="104" xfId="0" applyNumberFormat="1" applyFont="1" applyFill="1" applyBorder="1" applyAlignment="1">
      <alignment horizontal="center" vertical="center"/>
    </xf>
    <xf numFmtId="0" fontId="10" fillId="9" borderId="106" xfId="0" applyFont="1" applyFill="1" applyBorder="1" applyAlignment="1">
      <alignment horizontal="center" vertical="center"/>
    </xf>
    <xf numFmtId="164" fontId="10" fillId="9" borderId="107" xfId="1" applyNumberFormat="1" applyFont="1" applyFill="1" applyBorder="1" applyAlignment="1">
      <alignment horizontal="center" vertical="center"/>
    </xf>
    <xf numFmtId="0" fontId="10" fillId="9" borderId="68" xfId="0" applyFont="1" applyFill="1" applyBorder="1" applyAlignment="1">
      <alignment horizontal="center" vertical="center"/>
    </xf>
    <xf numFmtId="164" fontId="10" fillId="9" borderId="69" xfId="1" applyNumberFormat="1" applyFont="1" applyFill="1" applyBorder="1" applyAlignment="1">
      <alignment horizontal="center" vertical="center"/>
    </xf>
    <xf numFmtId="0" fontId="10" fillId="9" borderId="105" xfId="0" applyFont="1" applyFill="1" applyBorder="1" applyAlignment="1">
      <alignment horizontal="center" vertical="center"/>
    </xf>
    <xf numFmtId="1" fontId="10" fillId="9" borderId="107" xfId="0" applyNumberFormat="1" applyFont="1" applyFill="1" applyBorder="1" applyAlignment="1">
      <alignment horizontal="center" vertical="center"/>
    </xf>
    <xf numFmtId="1" fontId="10" fillId="9" borderId="106" xfId="0" applyNumberFormat="1" applyFont="1" applyFill="1" applyBorder="1" applyAlignment="1">
      <alignment horizontal="center" vertical="center"/>
    </xf>
    <xf numFmtId="1" fontId="10" fillId="9" borderId="68" xfId="0" applyNumberFormat="1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164" fontId="10" fillId="4" borderId="43" xfId="1" applyNumberFormat="1" applyFont="1" applyFill="1" applyBorder="1" applyAlignment="1">
      <alignment horizontal="center" vertical="center"/>
    </xf>
    <xf numFmtId="0" fontId="10" fillId="4" borderId="107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 wrapText="1"/>
    </xf>
    <xf numFmtId="0" fontId="5" fillId="8" borderId="73" xfId="0" applyFont="1" applyFill="1" applyBorder="1" applyAlignment="1">
      <alignment horizontal="center" vertical="center" wrapText="1"/>
    </xf>
    <xf numFmtId="0" fontId="4" fillId="7" borderId="116" xfId="0" applyFont="1" applyFill="1" applyBorder="1" applyAlignment="1">
      <alignment horizontal="center" vertical="center" wrapText="1"/>
    </xf>
    <xf numFmtId="0" fontId="4" fillId="8" borderId="116" xfId="0" applyFont="1" applyFill="1" applyBorder="1" applyAlignment="1">
      <alignment horizontal="center" vertical="center" wrapText="1"/>
    </xf>
    <xf numFmtId="1" fontId="0" fillId="0" borderId="0" xfId="0" applyNumberFormat="1"/>
    <xf numFmtId="1" fontId="1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5" fillId="7" borderId="131" xfId="1" applyFont="1" applyFill="1" applyBorder="1" applyAlignment="1">
      <alignment horizontal="center" vertical="center" wrapText="1"/>
    </xf>
    <xf numFmtId="9" fontId="5" fillId="8" borderId="131" xfId="1" applyFont="1" applyFill="1" applyBorder="1" applyAlignment="1">
      <alignment horizontal="center" vertical="center" wrapText="1"/>
    </xf>
    <xf numFmtId="9" fontId="10" fillId="9" borderId="132" xfId="1" applyFont="1" applyFill="1" applyBorder="1" applyAlignment="1">
      <alignment horizontal="center" vertical="center"/>
    </xf>
    <xf numFmtId="1" fontId="10" fillId="9" borderId="134" xfId="0" applyNumberFormat="1" applyFont="1" applyFill="1" applyBorder="1" applyAlignment="1">
      <alignment horizontal="center" vertical="center"/>
    </xf>
    <xf numFmtId="9" fontId="5" fillId="7" borderId="34" xfId="1" applyFont="1" applyFill="1" applyBorder="1" applyAlignment="1">
      <alignment horizontal="center" vertical="center" wrapText="1"/>
    </xf>
    <xf numFmtId="9" fontId="5" fillId="8" borderId="34" xfId="1" applyFont="1" applyFill="1" applyBorder="1" applyAlignment="1">
      <alignment horizontal="center" vertical="center" wrapText="1"/>
    </xf>
    <xf numFmtId="9" fontId="10" fillId="9" borderId="109" xfId="1" applyFont="1" applyFill="1" applyBorder="1" applyAlignment="1">
      <alignment horizontal="center" vertical="center"/>
    </xf>
    <xf numFmtId="9" fontId="4" fillId="7" borderId="131" xfId="1" applyFont="1" applyFill="1" applyBorder="1" applyAlignment="1">
      <alignment horizontal="center" vertical="center" wrapText="1"/>
    </xf>
    <xf numFmtId="9" fontId="4" fillId="8" borderId="131" xfId="1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10" fillId="9" borderId="134" xfId="0" applyFont="1" applyFill="1" applyBorder="1" applyAlignment="1">
      <alignment horizontal="center" vertical="center"/>
    </xf>
    <xf numFmtId="9" fontId="4" fillId="7" borderId="34" xfId="1" applyFont="1" applyFill="1" applyBorder="1" applyAlignment="1">
      <alignment horizontal="center" vertical="center" wrapText="1"/>
    </xf>
    <xf numFmtId="9" fontId="4" fillId="8" borderId="34" xfId="1" applyFont="1" applyFill="1" applyBorder="1" applyAlignment="1">
      <alignment horizontal="center" vertical="center" wrapText="1"/>
    </xf>
    <xf numFmtId="9" fontId="10" fillId="9" borderId="139" xfId="1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 wrapText="1"/>
    </xf>
    <xf numFmtId="0" fontId="5" fillId="7" borderId="73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164" fontId="7" fillId="7" borderId="88" xfId="1" applyNumberFormat="1" applyFont="1" applyFill="1" applyBorder="1" applyAlignment="1">
      <alignment horizontal="center" vertical="center" wrapText="1"/>
    </xf>
    <xf numFmtId="0" fontId="5" fillId="7" borderId="7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 wrapText="1"/>
    </xf>
    <xf numFmtId="0" fontId="5" fillId="8" borderId="73" xfId="0" applyFont="1" applyFill="1" applyBorder="1" applyAlignment="1">
      <alignment horizontal="center" vertical="center" wrapText="1"/>
    </xf>
    <xf numFmtId="0" fontId="4" fillId="8" borderId="87" xfId="0" applyFont="1" applyFill="1" applyBorder="1" applyAlignment="1">
      <alignment horizontal="center" vertical="center" wrapText="1"/>
    </xf>
    <xf numFmtId="164" fontId="7" fillId="8" borderId="88" xfId="1" applyNumberFormat="1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5" fillId="8" borderId="78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8" borderId="140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140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7" borderId="141" xfId="0" applyFill="1" applyBorder="1" applyAlignment="1">
      <alignment horizontal="center" vertical="center"/>
    </xf>
    <xf numFmtId="1" fontId="10" fillId="9" borderId="142" xfId="0" applyNumberFormat="1" applyFont="1" applyFill="1" applyBorder="1" applyAlignment="1">
      <alignment horizontal="center" vertical="center"/>
    </xf>
    <xf numFmtId="0" fontId="0" fillId="7" borderId="144" xfId="0" applyFill="1" applyBorder="1" applyAlignment="1">
      <alignment horizontal="center" vertical="center"/>
    </xf>
    <xf numFmtId="0" fontId="0" fillId="8" borderId="144" xfId="0" applyFill="1" applyBorder="1" applyAlignment="1">
      <alignment horizontal="center" vertical="center"/>
    </xf>
    <xf numFmtId="0" fontId="0" fillId="7" borderId="145" xfId="0" applyFill="1" applyBorder="1" applyAlignment="1">
      <alignment horizontal="center" vertical="center"/>
    </xf>
    <xf numFmtId="0" fontId="0" fillId="8" borderId="145" xfId="0" applyFill="1" applyBorder="1" applyAlignment="1">
      <alignment horizontal="center" vertical="center"/>
    </xf>
    <xf numFmtId="0" fontId="0" fillId="7" borderId="143" xfId="0" applyFill="1" applyBorder="1" applyAlignment="1">
      <alignment horizontal="center" vertical="center"/>
    </xf>
    <xf numFmtId="1" fontId="10" fillId="9" borderId="146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9" fillId="5" borderId="110" xfId="0" applyFont="1" applyFill="1" applyBorder="1" applyAlignment="1">
      <alignment horizontal="center" vertical="center" wrapText="1"/>
    </xf>
    <xf numFmtId="0" fontId="9" fillId="5" borderId="111" xfId="0" applyFont="1" applyFill="1" applyBorder="1" applyAlignment="1">
      <alignment horizontal="center" vertical="center" wrapText="1"/>
    </xf>
    <xf numFmtId="0" fontId="9" fillId="5" borderId="11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3" fillId="6" borderId="40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114" xfId="0" applyFont="1" applyFill="1" applyBorder="1" applyAlignment="1">
      <alignment horizontal="center" vertical="center" wrapText="1"/>
    </xf>
    <xf numFmtId="16" fontId="3" fillId="6" borderId="48" xfId="0" applyNumberFormat="1" applyFont="1" applyFill="1" applyBorder="1" applyAlignment="1">
      <alignment horizontal="center" vertical="center" wrapText="1"/>
    </xf>
    <xf numFmtId="16" fontId="3" fillId="6" borderId="114" xfId="0" applyNumberFormat="1" applyFont="1" applyFill="1" applyBorder="1" applyAlignment="1">
      <alignment horizontal="center" vertical="center" wrapText="1"/>
    </xf>
    <xf numFmtId="0" fontId="9" fillId="12" borderId="41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9" fontId="5" fillId="7" borderId="135" xfId="1" applyFont="1" applyFill="1" applyBorder="1" applyAlignment="1">
      <alignment horizontal="center" vertical="center" wrapText="1"/>
    </xf>
    <xf numFmtId="9" fontId="5" fillId="7" borderId="136" xfId="1" applyFont="1" applyFill="1" applyBorder="1" applyAlignment="1">
      <alignment horizontal="center" vertical="center" wrapText="1"/>
    </xf>
    <xf numFmtId="9" fontId="5" fillId="7" borderId="137" xfId="1" applyFont="1" applyFill="1" applyBorder="1" applyAlignment="1">
      <alignment horizontal="center" vertical="center" wrapText="1"/>
    </xf>
    <xf numFmtId="9" fontId="5" fillId="8" borderId="135" xfId="1" applyFont="1" applyFill="1" applyBorder="1" applyAlignment="1">
      <alignment horizontal="center" vertical="center" wrapText="1"/>
    </xf>
    <xf numFmtId="9" fontId="5" fillId="8" borderId="137" xfId="1" applyFont="1" applyFill="1" applyBorder="1" applyAlignment="1">
      <alignment horizontal="center" vertical="center" wrapText="1"/>
    </xf>
    <xf numFmtId="9" fontId="5" fillId="7" borderId="138" xfId="1" applyFont="1" applyFill="1" applyBorder="1" applyAlignment="1">
      <alignment horizontal="center" vertical="center" wrapText="1"/>
    </xf>
    <xf numFmtId="9" fontId="5" fillId="8" borderId="136" xfId="1" applyFont="1" applyFill="1" applyBorder="1" applyAlignment="1">
      <alignment horizontal="center" vertical="center" wrapText="1"/>
    </xf>
    <xf numFmtId="0" fontId="3" fillId="6" borderId="125" xfId="0" applyFont="1" applyFill="1" applyBorder="1" applyAlignment="1">
      <alignment horizontal="center" vertical="center" wrapText="1"/>
    </xf>
    <xf numFmtId="0" fontId="3" fillId="6" borderId="121" xfId="0" applyFont="1" applyFill="1" applyBorder="1" applyAlignment="1">
      <alignment horizontal="center" vertical="center" wrapText="1"/>
    </xf>
    <xf numFmtId="0" fontId="3" fillId="6" borderId="126" xfId="0" applyFont="1" applyFill="1" applyBorder="1" applyAlignment="1">
      <alignment horizontal="center" vertical="center" wrapText="1"/>
    </xf>
    <xf numFmtId="0" fontId="3" fillId="6" borderId="122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9" fontId="5" fillId="7" borderId="130" xfId="1" applyFont="1" applyFill="1" applyBorder="1" applyAlignment="1">
      <alignment horizontal="center" vertical="center" wrapText="1"/>
    </xf>
    <xf numFmtId="9" fontId="5" fillId="7" borderId="128" xfId="1" applyFont="1" applyFill="1" applyBorder="1" applyAlignment="1">
      <alignment horizontal="center" vertical="center" wrapText="1"/>
    </xf>
    <xf numFmtId="9" fontId="5" fillId="7" borderId="129" xfId="1" applyFont="1" applyFill="1" applyBorder="1" applyAlignment="1">
      <alignment horizontal="center" vertical="center" wrapText="1"/>
    </xf>
    <xf numFmtId="9" fontId="5" fillId="8" borderId="130" xfId="1" applyFont="1" applyFill="1" applyBorder="1" applyAlignment="1">
      <alignment horizontal="center" vertical="center" wrapText="1"/>
    </xf>
    <xf numFmtId="9" fontId="5" fillId="8" borderId="129" xfId="1" applyFont="1" applyFill="1" applyBorder="1" applyAlignment="1">
      <alignment horizontal="center" vertical="center" wrapText="1"/>
    </xf>
    <xf numFmtId="9" fontId="5" fillId="8" borderId="128" xfId="1" applyFont="1" applyFill="1" applyBorder="1" applyAlignment="1">
      <alignment horizontal="center" vertical="center" wrapText="1"/>
    </xf>
    <xf numFmtId="0" fontId="5" fillId="7" borderId="115" xfId="0" applyFont="1" applyFill="1" applyBorder="1" applyAlignment="1">
      <alignment horizontal="center" vertical="center" wrapText="1"/>
    </xf>
    <xf numFmtId="0" fontId="5" fillId="7" borderId="119" xfId="0" applyFont="1" applyFill="1" applyBorder="1" applyAlignment="1">
      <alignment horizontal="center" vertical="center" wrapText="1"/>
    </xf>
    <xf numFmtId="0" fontId="5" fillId="8" borderId="115" xfId="0" applyFont="1" applyFill="1" applyBorder="1" applyAlignment="1">
      <alignment horizontal="center" vertical="center" wrapText="1"/>
    </xf>
    <xf numFmtId="0" fontId="5" fillId="8" borderId="1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7" borderId="91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center" vertical="center" wrapText="1"/>
    </xf>
    <xf numFmtId="0" fontId="5" fillId="7" borderId="92" xfId="0" applyFont="1" applyFill="1" applyBorder="1" applyAlignment="1">
      <alignment horizontal="center" vertical="center" wrapText="1"/>
    </xf>
    <xf numFmtId="0" fontId="5" fillId="7" borderId="73" xfId="0" applyFont="1" applyFill="1" applyBorder="1" applyAlignment="1">
      <alignment horizontal="center" vertical="center" wrapText="1"/>
    </xf>
    <xf numFmtId="0" fontId="4" fillId="7" borderId="93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164" fontId="7" fillId="7" borderId="94" xfId="1" applyNumberFormat="1" applyFont="1" applyFill="1" applyBorder="1" applyAlignment="1">
      <alignment horizontal="center" vertical="center" wrapText="1"/>
    </xf>
    <xf numFmtId="164" fontId="7" fillId="7" borderId="88" xfId="1" applyNumberFormat="1" applyFont="1" applyFill="1" applyBorder="1" applyAlignment="1">
      <alignment horizontal="center" vertical="center" wrapText="1"/>
    </xf>
    <xf numFmtId="0" fontId="5" fillId="7" borderId="7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64" fontId="7" fillId="7" borderId="72" xfId="1" applyNumberFormat="1" applyFont="1" applyFill="1" applyBorder="1" applyAlignment="1">
      <alignment horizontal="center" vertical="center" wrapText="1"/>
    </xf>
    <xf numFmtId="164" fontId="7" fillId="7" borderId="15" xfId="1" applyNumberFormat="1" applyFont="1" applyFill="1" applyBorder="1" applyAlignment="1">
      <alignment horizontal="center" vertical="center" wrapText="1"/>
    </xf>
    <xf numFmtId="164" fontId="7" fillId="7" borderId="18" xfId="1" applyNumberFormat="1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 wrapText="1"/>
    </xf>
    <xf numFmtId="0" fontId="5" fillId="8" borderId="73" xfId="0" applyFont="1" applyFill="1" applyBorder="1" applyAlignment="1">
      <alignment horizontal="center" vertical="center" wrapText="1"/>
    </xf>
    <xf numFmtId="0" fontId="4" fillId="8" borderId="87" xfId="0" applyFont="1" applyFill="1" applyBorder="1" applyAlignment="1">
      <alignment horizontal="center" vertical="center" wrapText="1"/>
    </xf>
    <xf numFmtId="164" fontId="7" fillId="8" borderId="88" xfId="1" applyNumberFormat="1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 vertical="center" wrapText="1"/>
    </xf>
    <xf numFmtId="0" fontId="5" fillId="8" borderId="78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/>
    </xf>
    <xf numFmtId="0" fontId="2" fillId="9" borderId="105" xfId="0" applyFont="1" applyFill="1" applyBorder="1" applyAlignment="1">
      <alignment horizontal="center" vertical="center"/>
    </xf>
    <xf numFmtId="164" fontId="7" fillId="8" borderId="21" xfId="1" applyNumberFormat="1" applyFont="1" applyFill="1" applyBorder="1" applyAlignment="1">
      <alignment horizontal="center" vertical="center" wrapText="1"/>
    </xf>
    <xf numFmtId="164" fontId="7" fillId="8" borderId="24" xfId="1" applyNumberFormat="1" applyFont="1" applyFill="1" applyBorder="1" applyAlignment="1">
      <alignment horizontal="center" vertical="center" wrapText="1"/>
    </xf>
    <xf numFmtId="164" fontId="7" fillId="8" borderId="30" xfId="1" applyNumberFormat="1" applyFont="1" applyFill="1" applyBorder="1" applyAlignment="1">
      <alignment horizontal="center" vertical="center" wrapText="1"/>
    </xf>
    <xf numFmtId="164" fontId="7" fillId="8" borderId="33" xfId="1" applyNumberFormat="1" applyFont="1" applyFill="1" applyBorder="1" applyAlignment="1">
      <alignment horizontal="center" vertical="center" wrapText="1"/>
    </xf>
    <xf numFmtId="0" fontId="5" fillId="7" borderId="77" xfId="0" applyFont="1" applyFill="1" applyBorder="1" applyAlignment="1">
      <alignment horizontal="center" vertical="center" wrapText="1"/>
    </xf>
    <xf numFmtId="0" fontId="5" fillId="7" borderId="78" xfId="0" applyFont="1" applyFill="1" applyBorder="1" applyAlignment="1">
      <alignment horizontal="center" vertical="center" wrapText="1"/>
    </xf>
    <xf numFmtId="164" fontId="7" fillId="7" borderId="21" xfId="1" applyNumberFormat="1" applyFont="1" applyFill="1" applyBorder="1" applyAlignment="1">
      <alignment horizontal="center" vertical="center" wrapText="1"/>
    </xf>
    <xf numFmtId="164" fontId="7" fillId="7" borderId="24" xfId="1" applyNumberFormat="1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164" fontId="7" fillId="8" borderId="11" xfId="1" applyNumberFormat="1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164" fontId="7" fillId="7" borderId="30" xfId="1" applyNumberFormat="1" applyFont="1" applyFill="1" applyBorder="1" applyAlignment="1">
      <alignment horizontal="center" vertical="center" wrapText="1"/>
    </xf>
    <xf numFmtId="164" fontId="7" fillId="7" borderId="33" xfId="1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64" fontId="7" fillId="7" borderId="11" xfId="1" applyNumberFormat="1" applyFont="1" applyFill="1" applyBorder="1" applyAlignment="1">
      <alignment horizontal="center" vertical="center" wrapText="1"/>
    </xf>
    <xf numFmtId="0" fontId="5" fillId="8" borderId="118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7" borderId="118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164" fontId="7" fillId="7" borderId="58" xfId="1" applyNumberFormat="1" applyFont="1" applyFill="1" applyBorder="1" applyAlignment="1">
      <alignment horizontal="center" vertical="center" wrapText="1"/>
    </xf>
    <xf numFmtId="164" fontId="7" fillId="7" borderId="12" xfId="1" applyNumberFormat="1" applyFont="1" applyFill="1" applyBorder="1" applyAlignment="1">
      <alignment horizontal="center" vertical="center" wrapText="1"/>
    </xf>
    <xf numFmtId="164" fontId="7" fillId="8" borderId="60" xfId="1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4" fillId="7" borderId="66" xfId="0" applyFont="1" applyFill="1" applyBorder="1" applyAlignment="1">
      <alignment horizontal="center" vertical="center" wrapText="1"/>
    </xf>
    <xf numFmtId="0" fontId="5" fillId="7" borderId="74" xfId="0" applyFont="1" applyFill="1" applyBorder="1" applyAlignment="1">
      <alignment horizontal="center" vertical="center" wrapText="1"/>
    </xf>
    <xf numFmtId="0" fontId="4" fillId="7" borderId="89" xfId="0" applyFont="1" applyFill="1" applyBorder="1" applyAlignment="1">
      <alignment horizontal="center" vertical="center" wrapText="1"/>
    </xf>
    <xf numFmtId="164" fontId="7" fillId="7" borderId="90" xfId="1" applyNumberFormat="1" applyFont="1" applyFill="1" applyBorder="1" applyAlignment="1">
      <alignment horizontal="center" vertical="center" wrapText="1"/>
    </xf>
    <xf numFmtId="164" fontId="7" fillId="7" borderId="10" xfId="1" applyNumberFormat="1" applyFont="1" applyFill="1" applyBorder="1" applyAlignment="1">
      <alignment horizontal="center" vertical="center" wrapText="1"/>
    </xf>
    <xf numFmtId="0" fontId="5" fillId="7" borderId="120" xfId="0" applyFont="1" applyFill="1" applyBorder="1" applyAlignment="1">
      <alignment horizontal="center" vertical="center" wrapText="1"/>
    </xf>
    <xf numFmtId="0" fontId="5" fillId="7" borderId="133" xfId="0" applyFont="1" applyFill="1" applyBorder="1" applyAlignment="1">
      <alignment horizontal="center" vertical="center" wrapText="1"/>
    </xf>
    <xf numFmtId="9" fontId="5" fillId="7" borderId="127" xfId="1" applyFont="1" applyFill="1" applyBorder="1" applyAlignment="1">
      <alignment horizontal="center" vertical="center" wrapText="1"/>
    </xf>
    <xf numFmtId="0" fontId="3" fillId="6" borderId="123" xfId="0" applyFont="1" applyFill="1" applyBorder="1" applyAlignment="1">
      <alignment horizontal="center" vertical="center" wrapText="1"/>
    </xf>
    <xf numFmtId="0" fontId="3" fillId="6" borderId="12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8" borderId="98" xfId="0" applyFont="1" applyFill="1" applyBorder="1" applyAlignment="1">
      <alignment horizontal="center" vertical="center" wrapText="1"/>
    </xf>
    <xf numFmtId="0" fontId="5" fillId="8" borderId="99" xfId="0" applyFont="1" applyFill="1" applyBorder="1" applyAlignment="1">
      <alignment horizontal="center" vertical="center" wrapText="1"/>
    </xf>
    <xf numFmtId="0" fontId="5" fillId="8" borderId="92" xfId="0" applyFont="1" applyFill="1" applyBorder="1" applyAlignment="1">
      <alignment horizontal="center" vertical="center" wrapText="1"/>
    </xf>
    <xf numFmtId="0" fontId="4" fillId="8" borderId="100" xfId="0" applyFont="1" applyFill="1" applyBorder="1" applyAlignment="1">
      <alignment horizontal="center" vertical="center" wrapText="1"/>
    </xf>
    <xf numFmtId="0" fontId="4" fillId="8" borderId="102" xfId="0" applyFont="1" applyFill="1" applyBorder="1" applyAlignment="1">
      <alignment horizontal="center" vertical="center" wrapText="1"/>
    </xf>
    <xf numFmtId="0" fontId="4" fillId="8" borderId="93" xfId="0" applyFont="1" applyFill="1" applyBorder="1" applyAlignment="1">
      <alignment horizontal="center" vertical="center" wrapText="1"/>
    </xf>
    <xf numFmtId="164" fontId="7" fillId="8" borderId="101" xfId="1" applyNumberFormat="1" applyFont="1" applyFill="1" applyBorder="1" applyAlignment="1">
      <alignment horizontal="center" vertical="center" wrapText="1"/>
    </xf>
    <xf numFmtId="164" fontId="7" fillId="8" borderId="103" xfId="1" applyNumberFormat="1" applyFont="1" applyFill="1" applyBorder="1" applyAlignment="1">
      <alignment horizontal="center" vertical="center" wrapText="1"/>
    </xf>
    <xf numFmtId="164" fontId="7" fillId="8" borderId="94" xfId="1" applyNumberFormat="1" applyFont="1" applyFill="1" applyBorder="1" applyAlignment="1">
      <alignment horizontal="center" vertical="center" wrapText="1"/>
    </xf>
    <xf numFmtId="164" fontId="7" fillId="8" borderId="53" xfId="1" applyNumberFormat="1" applyFont="1" applyFill="1" applyBorder="1" applyAlignment="1">
      <alignment horizontal="center" vertical="center" wrapText="1"/>
    </xf>
    <xf numFmtId="164" fontId="7" fillId="8" borderId="54" xfId="1" applyNumberFormat="1" applyFont="1" applyFill="1" applyBorder="1" applyAlignment="1">
      <alignment horizontal="center" vertical="center" wrapText="1"/>
    </xf>
    <xf numFmtId="164" fontId="7" fillId="8" borderId="55" xfId="1" applyNumberFormat="1" applyFont="1" applyFill="1" applyBorder="1" applyAlignment="1">
      <alignment horizontal="center" vertical="center" wrapText="1"/>
    </xf>
    <xf numFmtId="0" fontId="4" fillId="8" borderId="96" xfId="0" applyFont="1" applyFill="1" applyBorder="1" applyAlignment="1">
      <alignment horizontal="center" vertical="center" wrapText="1"/>
    </xf>
    <xf numFmtId="0" fontId="4" fillId="8" borderId="97" xfId="0" applyFont="1" applyFill="1" applyBorder="1" applyAlignment="1">
      <alignment horizontal="center" vertical="center" wrapText="1"/>
    </xf>
    <xf numFmtId="0" fontId="4" fillId="8" borderId="9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4" fillId="7" borderId="135" xfId="1" applyFont="1" applyFill="1" applyBorder="1" applyAlignment="1">
      <alignment horizontal="center" vertical="center" wrapText="1"/>
    </xf>
    <xf numFmtId="9" fontId="4" fillId="7" borderId="136" xfId="1" applyFont="1" applyFill="1" applyBorder="1" applyAlignment="1">
      <alignment horizontal="center" vertical="center" wrapText="1"/>
    </xf>
    <xf numFmtId="9" fontId="4" fillId="7" borderId="138" xfId="1" applyFont="1" applyFill="1" applyBorder="1" applyAlignment="1">
      <alignment horizontal="center" vertical="center" wrapText="1"/>
    </xf>
    <xf numFmtId="9" fontId="4" fillId="8" borderId="135" xfId="1" applyFont="1" applyFill="1" applyBorder="1" applyAlignment="1">
      <alignment horizontal="center" vertical="center" wrapText="1"/>
    </xf>
    <xf numFmtId="9" fontId="4" fillId="8" borderId="136" xfId="1" applyFont="1" applyFill="1" applyBorder="1" applyAlignment="1">
      <alignment horizontal="center" vertical="center" wrapText="1"/>
    </xf>
    <xf numFmtId="9" fontId="4" fillId="8" borderId="137" xfId="1" applyFont="1" applyFill="1" applyBorder="1" applyAlignment="1">
      <alignment horizontal="center" vertical="center" wrapText="1"/>
    </xf>
    <xf numFmtId="9" fontId="4" fillId="7" borderId="137" xfId="1" applyFont="1" applyFill="1" applyBorder="1" applyAlignment="1">
      <alignment horizontal="center" vertical="center" wrapText="1"/>
    </xf>
    <xf numFmtId="9" fontId="4" fillId="7" borderId="130" xfId="1" applyFont="1" applyFill="1" applyBorder="1" applyAlignment="1">
      <alignment horizontal="center" vertical="center" wrapText="1"/>
    </xf>
    <xf numFmtId="9" fontId="4" fillId="7" borderId="128" xfId="1" applyFont="1" applyFill="1" applyBorder="1" applyAlignment="1">
      <alignment horizontal="center" vertical="center" wrapText="1"/>
    </xf>
    <xf numFmtId="9" fontId="4" fillId="7" borderId="129" xfId="1" applyFont="1" applyFill="1" applyBorder="1" applyAlignment="1">
      <alignment horizontal="center" vertical="center" wrapText="1"/>
    </xf>
    <xf numFmtId="9" fontId="4" fillId="8" borderId="130" xfId="1" applyFont="1" applyFill="1" applyBorder="1" applyAlignment="1">
      <alignment horizontal="center" vertical="center" wrapText="1"/>
    </xf>
    <xf numFmtId="9" fontId="4" fillId="8" borderId="129" xfId="1" applyFont="1" applyFill="1" applyBorder="1" applyAlignment="1">
      <alignment horizontal="center" vertical="center" wrapText="1"/>
    </xf>
    <xf numFmtId="9" fontId="4" fillId="7" borderId="127" xfId="1" applyFont="1" applyFill="1" applyBorder="1" applyAlignment="1">
      <alignment horizontal="center" vertical="center" wrapText="1"/>
    </xf>
    <xf numFmtId="9" fontId="4" fillId="8" borderId="128" xfId="1" applyFont="1" applyFill="1" applyBorder="1" applyAlignment="1">
      <alignment horizontal="center" vertical="center" wrapText="1"/>
    </xf>
    <xf numFmtId="0" fontId="4" fillId="7" borderId="115" xfId="0" applyFont="1" applyFill="1" applyBorder="1" applyAlignment="1">
      <alignment horizontal="center" vertical="center" wrapText="1"/>
    </xf>
    <xf numFmtId="0" fontId="4" fillId="7" borderId="118" xfId="0" applyFont="1" applyFill="1" applyBorder="1" applyAlignment="1">
      <alignment horizontal="center" vertical="center" wrapText="1"/>
    </xf>
    <xf numFmtId="0" fontId="4" fillId="7" borderId="119" xfId="0" applyFont="1" applyFill="1" applyBorder="1" applyAlignment="1">
      <alignment horizontal="center" vertical="center" wrapText="1"/>
    </xf>
    <xf numFmtId="0" fontId="4" fillId="8" borderId="115" xfId="0" applyFont="1" applyFill="1" applyBorder="1" applyAlignment="1">
      <alignment horizontal="center" vertical="center" wrapText="1"/>
    </xf>
    <xf numFmtId="0" fontId="4" fillId="8" borderId="119" xfId="0" applyFont="1" applyFill="1" applyBorder="1" applyAlignment="1">
      <alignment horizontal="center" vertical="center" wrapText="1"/>
    </xf>
    <xf numFmtId="0" fontId="4" fillId="8" borderId="118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133" xfId="0" applyFont="1" applyFill="1" applyBorder="1" applyAlignment="1">
      <alignment horizontal="center" vertical="center" wrapText="1"/>
    </xf>
    <xf numFmtId="0" fontId="4" fillId="7" borderId="12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9" borderId="109" xfId="0" applyFont="1" applyFill="1" applyBorder="1" applyAlignment="1">
      <alignment horizontal="center" vertical="center"/>
    </xf>
    <xf numFmtId="0" fontId="4" fillId="7" borderId="96" xfId="0" applyFont="1" applyFill="1" applyBorder="1" applyAlignment="1">
      <alignment horizontal="center" vertical="center" wrapText="1"/>
    </xf>
    <xf numFmtId="0" fontId="4" fillId="7" borderId="97" xfId="0" applyFont="1" applyFill="1" applyBorder="1" applyAlignment="1">
      <alignment horizontal="center" vertical="center" wrapText="1"/>
    </xf>
    <xf numFmtId="164" fontId="7" fillId="7" borderId="53" xfId="1" applyNumberFormat="1" applyFont="1" applyFill="1" applyBorder="1" applyAlignment="1">
      <alignment horizontal="center" vertical="center" wrapText="1"/>
    </xf>
    <xf numFmtId="164" fontId="7" fillId="7" borderId="54" xfId="1" applyNumberFormat="1" applyFont="1" applyFill="1" applyBorder="1" applyAlignment="1">
      <alignment horizontal="center" vertical="center" wrapText="1"/>
    </xf>
    <xf numFmtId="164" fontId="7" fillId="7" borderId="55" xfId="1" applyNumberFormat="1" applyFont="1" applyFill="1" applyBorder="1" applyAlignment="1">
      <alignment horizontal="center" vertical="center" wrapText="1"/>
    </xf>
    <xf numFmtId="164" fontId="7" fillId="7" borderId="101" xfId="1" applyNumberFormat="1" applyFont="1" applyFill="1" applyBorder="1" applyAlignment="1">
      <alignment horizontal="center" vertical="center" wrapText="1"/>
    </xf>
    <xf numFmtId="164" fontId="7" fillId="7" borderId="103" xfId="1" applyNumberFormat="1" applyFont="1" applyFill="1" applyBorder="1" applyAlignment="1">
      <alignment horizontal="center" vertical="center" wrapText="1"/>
    </xf>
    <xf numFmtId="0" fontId="4" fillId="7" borderId="100" xfId="0" applyFont="1" applyFill="1" applyBorder="1" applyAlignment="1">
      <alignment horizontal="center" vertical="center" wrapText="1"/>
    </xf>
    <xf numFmtId="0" fontId="4" fillId="7" borderId="102" xfId="0" applyFont="1" applyFill="1" applyBorder="1" applyAlignment="1">
      <alignment horizontal="center" vertical="center" wrapText="1"/>
    </xf>
    <xf numFmtId="0" fontId="5" fillId="7" borderId="98" xfId="0" applyFont="1" applyFill="1" applyBorder="1" applyAlignment="1">
      <alignment horizontal="center" vertical="center" wrapText="1"/>
    </xf>
    <xf numFmtId="0" fontId="5" fillId="7" borderId="9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7" fillId="3" borderId="21" xfId="1" applyNumberFormat="1" applyFont="1" applyFill="1" applyBorder="1" applyAlignment="1">
      <alignment horizontal="center" vertical="center" wrapText="1"/>
    </xf>
    <xf numFmtId="164" fontId="7" fillId="3" borderId="24" xfId="1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2" fillId="4" borderId="105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164" fontId="7" fillId="7" borderId="9" xfId="1" applyNumberFormat="1" applyFont="1" applyFill="1" applyBorder="1" applyAlignment="1">
      <alignment horizontal="center" vertical="center" wrapText="1"/>
    </xf>
    <xf numFmtId="164" fontId="7" fillId="7" borderId="41" xfId="1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164" fontId="7" fillId="8" borderId="9" xfId="1" applyNumberFormat="1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52" xfId="0" applyFont="1" applyFill="1" applyBorder="1" applyAlignment="1">
      <alignment horizontal="center" vertical="center" wrapText="1"/>
    </xf>
    <xf numFmtId="164" fontId="7" fillId="8" borderId="41" xfId="1" applyNumberFormat="1" applyFont="1" applyFill="1" applyBorder="1" applyAlignment="1">
      <alignment horizontal="center" vertical="center" wrapText="1"/>
    </xf>
    <xf numFmtId="164" fontId="7" fillId="8" borderId="51" xfId="1" applyNumberFormat="1" applyFont="1" applyFill="1" applyBorder="1" applyAlignment="1">
      <alignment horizontal="center" vertical="center" wrapText="1"/>
    </xf>
    <xf numFmtId="164" fontId="7" fillId="8" borderId="52" xfId="1" applyNumberFormat="1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5" fillId="7" borderId="52" xfId="0" applyFont="1" applyFill="1" applyBorder="1" applyAlignment="1">
      <alignment horizontal="center" vertical="center" wrapText="1"/>
    </xf>
    <xf numFmtId="164" fontId="7" fillId="7" borderId="51" xfId="1" applyNumberFormat="1" applyFont="1" applyFill="1" applyBorder="1" applyAlignment="1">
      <alignment horizontal="center" vertical="center" wrapText="1"/>
    </xf>
    <xf numFmtId="164" fontId="7" fillId="7" borderId="52" xfId="1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4F"/>
      <color rgb="FFCDCDCD"/>
      <color rgb="FFD78B89"/>
      <color rgb="FFE0A5A4"/>
      <color rgb="FFB8B8B8"/>
      <color rgb="FFC2C2C2"/>
      <color rgb="FFF9B883"/>
      <color rgb="FFFBD1AF"/>
      <color rgb="FFFFFFB9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228601</xdr:colOff>
      <xdr:row>0</xdr:row>
      <xdr:rowOff>76200</xdr:rowOff>
    </xdr:from>
    <xdr:ext cx="1409699" cy="1057275"/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6" y="76200"/>
          <a:ext cx="1409699" cy="1057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76200</xdr:rowOff>
    </xdr:from>
    <xdr:to>
      <xdr:col>6</xdr:col>
      <xdr:colOff>561975</xdr:colOff>
      <xdr:row>0</xdr:row>
      <xdr:rowOff>1276350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76200"/>
          <a:ext cx="15525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76200</xdr:rowOff>
    </xdr:from>
    <xdr:to>
      <xdr:col>6</xdr:col>
      <xdr:colOff>266700</xdr:colOff>
      <xdr:row>0</xdr:row>
      <xdr:rowOff>1276350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76200"/>
          <a:ext cx="15525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85725</xdr:rowOff>
    </xdr:from>
    <xdr:to>
      <xdr:col>6</xdr:col>
      <xdr:colOff>276225</xdr:colOff>
      <xdr:row>0</xdr:row>
      <xdr:rowOff>1285875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5725"/>
          <a:ext cx="15525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76200</xdr:rowOff>
    </xdr:from>
    <xdr:to>
      <xdr:col>6</xdr:col>
      <xdr:colOff>209550</xdr:colOff>
      <xdr:row>0</xdr:row>
      <xdr:rowOff>1276350</xdr:rowOff>
    </xdr:to>
    <xdr:pic>
      <xdr:nvPicPr>
        <xdr:cNvPr id="4" name="Imagem 3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6200"/>
          <a:ext cx="15525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47625</xdr:rowOff>
    </xdr:from>
    <xdr:to>
      <xdr:col>5</xdr:col>
      <xdr:colOff>504825</xdr:colOff>
      <xdr:row>0</xdr:row>
      <xdr:rowOff>1247775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47625"/>
          <a:ext cx="15525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47625</xdr:rowOff>
    </xdr:from>
    <xdr:to>
      <xdr:col>6</xdr:col>
      <xdr:colOff>266700</xdr:colOff>
      <xdr:row>0</xdr:row>
      <xdr:rowOff>1266825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7625"/>
          <a:ext cx="1362075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514351</xdr:colOff>
      <xdr:row>0</xdr:row>
      <xdr:rowOff>76201</xdr:rowOff>
    </xdr:from>
    <xdr:to>
      <xdr:col>6</xdr:col>
      <xdr:colOff>171450</xdr:colOff>
      <xdr:row>0</xdr:row>
      <xdr:rowOff>1257300</xdr:rowOff>
    </xdr:to>
    <xdr:pic>
      <xdr:nvPicPr>
        <xdr:cNvPr id="2" name="Imagem 1" descr="C:\Users\MAICON~1.ALE\AppData\Local\Temp\$$_2A0\Vertical\TJSC-V-Gabinete-da-Presidência-Grupo-de-Monitoramento-e-Fiscalização-do-Sistema-Prisio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1" y="76201"/>
          <a:ext cx="1238249" cy="1181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J2" sqref="J2"/>
    </sheetView>
  </sheetViews>
  <sheetFormatPr defaultRowHeight="15" x14ac:dyDescent="0.25"/>
  <cols>
    <col min="1" max="1" width="4.85546875" customWidth="1"/>
    <col min="2" max="2" width="21" bestFit="1" customWidth="1"/>
    <col min="3" max="7" width="12.85546875" customWidth="1"/>
    <col min="8" max="8" width="8.28515625" customWidth="1"/>
  </cols>
  <sheetData>
    <row r="1" spans="1:9" ht="93.75" customHeight="1" thickBot="1" x14ac:dyDescent="0.3">
      <c r="B1" s="194"/>
      <c r="C1" s="194"/>
      <c r="D1" s="194"/>
      <c r="E1" s="194"/>
      <c r="F1" s="194"/>
      <c r="G1" s="194"/>
      <c r="H1" s="194"/>
    </row>
    <row r="2" spans="1:9" ht="54" customHeight="1" thickTop="1" thickBot="1" x14ac:dyDescent="0.3">
      <c r="B2" s="191" t="s">
        <v>149</v>
      </c>
      <c r="C2" s="192"/>
      <c r="D2" s="192"/>
      <c r="E2" s="192"/>
      <c r="F2" s="192"/>
      <c r="G2" s="192"/>
      <c r="H2" s="193"/>
    </row>
    <row r="3" spans="1:9" ht="9.9499999999999993" customHeight="1" x14ac:dyDescent="0.25">
      <c r="A3" s="190"/>
      <c r="B3" s="195" t="s">
        <v>124</v>
      </c>
      <c r="C3" s="197" t="s">
        <v>117</v>
      </c>
      <c r="D3" s="197" t="s">
        <v>118</v>
      </c>
      <c r="E3" s="199" t="s">
        <v>125</v>
      </c>
      <c r="F3" s="199" t="s">
        <v>139</v>
      </c>
      <c r="G3" s="199" t="s">
        <v>140</v>
      </c>
      <c r="H3" s="201" t="s">
        <v>68</v>
      </c>
      <c r="I3" s="4"/>
    </row>
    <row r="4" spans="1:9" ht="9.9499999999999993" customHeight="1" thickBot="1" x14ac:dyDescent="0.3">
      <c r="A4" s="190"/>
      <c r="B4" s="196"/>
      <c r="C4" s="198"/>
      <c r="D4" s="198"/>
      <c r="E4" s="200"/>
      <c r="F4" s="200"/>
      <c r="G4" s="200"/>
      <c r="H4" s="202"/>
      <c r="I4" s="4"/>
    </row>
    <row r="5" spans="1:9" ht="32.1" customHeight="1" thickBot="1" x14ac:dyDescent="0.3">
      <c r="B5" s="102" t="s">
        <v>82</v>
      </c>
      <c r="C5" s="103">
        <f>'1º Período - 2018'!C5</f>
        <v>16</v>
      </c>
      <c r="D5" s="104">
        <f>'2º Período - 2018'!C5</f>
        <v>36</v>
      </c>
      <c r="E5" s="105">
        <f>'3º - Período 2018'!C5</f>
        <v>14</v>
      </c>
      <c r="F5" s="184">
        <f>'Janeiro - 2019'!C5:C8</f>
        <v>44</v>
      </c>
      <c r="G5" s="177">
        <f>'Fevereiro - 2019'!C5:C8</f>
        <v>50</v>
      </c>
      <c r="H5" s="119">
        <f t="shared" ref="H5:H39" si="0">SUM(C5:G5)</f>
        <v>160</v>
      </c>
    </row>
    <row r="6" spans="1:9" ht="32.1" customHeight="1" thickBot="1" x14ac:dyDescent="0.3">
      <c r="B6" s="101" t="s">
        <v>84</v>
      </c>
      <c r="C6" s="106">
        <f>'1º Período - 2018'!C9</f>
        <v>49</v>
      </c>
      <c r="D6" s="107">
        <f>'2º Período - 2018'!C9</f>
        <v>58</v>
      </c>
      <c r="E6" s="108">
        <f>'3º - Período 2018'!C9</f>
        <v>18</v>
      </c>
      <c r="F6" s="185">
        <f>'Janeiro - 2019'!C9</f>
        <v>69</v>
      </c>
      <c r="G6" s="178">
        <f>'Fevereiro - 2019'!C9</f>
        <v>66</v>
      </c>
      <c r="H6" s="123">
        <f t="shared" si="0"/>
        <v>260</v>
      </c>
    </row>
    <row r="7" spans="1:9" ht="32.1" customHeight="1" thickBot="1" x14ac:dyDescent="0.3">
      <c r="B7" s="98" t="s">
        <v>83</v>
      </c>
      <c r="C7" s="109">
        <f>'1º Período - 2018'!C11</f>
        <v>8</v>
      </c>
      <c r="D7" s="110">
        <f>'2º Período - 2018'!C11</f>
        <v>8</v>
      </c>
      <c r="E7" s="111">
        <f>'3º - Período 2018'!C11</f>
        <v>0</v>
      </c>
      <c r="F7" s="186">
        <f>'Janeiro - 2019'!C11</f>
        <v>8</v>
      </c>
      <c r="G7" s="179">
        <f>'Fevereiro - 2019'!C11</f>
        <v>5</v>
      </c>
      <c r="H7" s="120">
        <f t="shared" si="0"/>
        <v>29</v>
      </c>
    </row>
    <row r="8" spans="1:9" s="6" customFormat="1" ht="32.1" customHeight="1" thickBot="1" x14ac:dyDescent="0.3">
      <c r="B8" s="101" t="s">
        <v>85</v>
      </c>
      <c r="C8" s="106">
        <f>'1º Período - 2018'!C12</f>
        <v>68</v>
      </c>
      <c r="D8" s="107">
        <f>'2º Período - 2018'!C12</f>
        <v>49</v>
      </c>
      <c r="E8" s="108">
        <f>'3º - Período 2018'!C12</f>
        <v>27</v>
      </c>
      <c r="F8" s="185">
        <f>'Janeiro - 2019'!C12</f>
        <v>72</v>
      </c>
      <c r="G8" s="178">
        <f>'Fevereiro - 2019'!C12</f>
        <v>53</v>
      </c>
      <c r="H8" s="123">
        <f t="shared" si="0"/>
        <v>269</v>
      </c>
    </row>
    <row r="9" spans="1:9" s="6" customFormat="1" ht="32.1" customHeight="1" thickBot="1" x14ac:dyDescent="0.3">
      <c r="B9" s="99" t="s">
        <v>86</v>
      </c>
      <c r="C9" s="103">
        <f>'1º Período - 2018'!C14</f>
        <v>23</v>
      </c>
      <c r="D9" s="104">
        <f>'2º Período - 2018'!C14</f>
        <v>24</v>
      </c>
      <c r="E9" s="105">
        <f>'3º - Período 2018'!C14</f>
        <v>3</v>
      </c>
      <c r="F9" s="184">
        <f>'Janeiro - 2019'!C14</f>
        <v>15</v>
      </c>
      <c r="G9" s="180">
        <f>'Fevereiro - 2019'!C14</f>
        <v>15</v>
      </c>
      <c r="H9" s="121">
        <f t="shared" si="0"/>
        <v>80</v>
      </c>
    </row>
    <row r="10" spans="1:9" s="6" customFormat="1" ht="32.1" customHeight="1" thickBot="1" x14ac:dyDescent="0.3">
      <c r="B10" s="101" t="s">
        <v>87</v>
      </c>
      <c r="C10" s="106">
        <f>'1º Período - 2018'!C16</f>
        <v>30</v>
      </c>
      <c r="D10" s="107">
        <f>'2º Período - 2018'!C16</f>
        <v>36</v>
      </c>
      <c r="E10" s="108">
        <f>'3º - Período 2018'!C16</f>
        <v>15</v>
      </c>
      <c r="F10" s="185">
        <f>'Janeiro - 2019'!C16</f>
        <v>32</v>
      </c>
      <c r="G10" s="178">
        <f>'Fevereiro - 2019'!C16</f>
        <v>29</v>
      </c>
      <c r="H10" s="123">
        <f t="shared" si="0"/>
        <v>142</v>
      </c>
    </row>
    <row r="11" spans="1:9" ht="32.1" customHeight="1" thickBot="1" x14ac:dyDescent="0.3">
      <c r="B11" s="98" t="s">
        <v>88</v>
      </c>
      <c r="C11" s="109">
        <f>'1º Período - 2018'!C18</f>
        <v>1</v>
      </c>
      <c r="D11" s="110">
        <f>'2º Período - 2018'!C18</f>
        <v>3</v>
      </c>
      <c r="E11" s="111">
        <f>'3º - Período 2018'!C18</f>
        <v>1</v>
      </c>
      <c r="F11" s="186">
        <f>'Janeiro - 2019'!C18</f>
        <v>1</v>
      </c>
      <c r="G11" s="179">
        <f>'Fevereiro - 2019'!C18</f>
        <v>4</v>
      </c>
      <c r="H11" s="120">
        <f t="shared" si="0"/>
        <v>10</v>
      </c>
    </row>
    <row r="12" spans="1:9" s="6" customFormat="1" ht="32.1" customHeight="1" thickBot="1" x14ac:dyDescent="0.3">
      <c r="B12" s="101" t="s">
        <v>89</v>
      </c>
      <c r="C12" s="106">
        <f>'1º Período - 2018'!C19</f>
        <v>15</v>
      </c>
      <c r="D12" s="107">
        <f>'2º Período - 2018'!C19</f>
        <v>13</v>
      </c>
      <c r="E12" s="108">
        <f>'3º - Período 2018'!C19</f>
        <v>5</v>
      </c>
      <c r="F12" s="185">
        <f>'Janeiro - 2019'!C19</f>
        <v>17</v>
      </c>
      <c r="G12" s="178">
        <f>'Fevereiro - 2019'!C19</f>
        <v>15</v>
      </c>
      <c r="H12" s="123">
        <f t="shared" si="0"/>
        <v>65</v>
      </c>
    </row>
    <row r="13" spans="1:9" s="6" customFormat="1" ht="32.1" customHeight="1" thickBot="1" x14ac:dyDescent="0.3">
      <c r="B13" s="99" t="s">
        <v>90</v>
      </c>
      <c r="C13" s="103">
        <f>'1º Período - 2018'!C21</f>
        <v>177</v>
      </c>
      <c r="D13" s="104">
        <f>'2º Período - 2018'!C21</f>
        <v>218</v>
      </c>
      <c r="E13" s="105">
        <f>'3º - Período 2018'!C21</f>
        <v>78</v>
      </c>
      <c r="F13" s="184">
        <f>'Janeiro - 2019'!C21</f>
        <v>201</v>
      </c>
      <c r="G13" s="180">
        <f>'Fevereiro - 2019'!C21</f>
        <v>220</v>
      </c>
      <c r="H13" s="121">
        <f t="shared" si="0"/>
        <v>894</v>
      </c>
    </row>
    <row r="14" spans="1:9" s="6" customFormat="1" ht="32.1" customHeight="1" thickBot="1" x14ac:dyDescent="0.3">
      <c r="B14" s="101" t="s">
        <v>91</v>
      </c>
      <c r="C14" s="106">
        <f>'1º Período - 2018'!C23</f>
        <v>58</v>
      </c>
      <c r="D14" s="107">
        <f>'2º Período - 2018'!C23</f>
        <v>28</v>
      </c>
      <c r="E14" s="108">
        <f>'3º - Período 2018'!C23</f>
        <v>23</v>
      </c>
      <c r="F14" s="185">
        <f>'Janeiro - 2019'!C23</f>
        <v>43</v>
      </c>
      <c r="G14" s="178">
        <f>'Fevereiro - 2019'!C23</f>
        <v>48</v>
      </c>
      <c r="H14" s="123">
        <f t="shared" si="0"/>
        <v>200</v>
      </c>
    </row>
    <row r="15" spans="1:9" s="6" customFormat="1" ht="32.1" customHeight="1" thickBot="1" x14ac:dyDescent="0.3">
      <c r="B15" s="99" t="s">
        <v>92</v>
      </c>
      <c r="C15" s="103">
        <f>'1º Período - 2018'!C27</f>
        <v>17</v>
      </c>
      <c r="D15" s="104">
        <f>'2º Período - 2018'!C27</f>
        <v>23</v>
      </c>
      <c r="E15" s="105">
        <f>'3º - Período 2018'!C27</f>
        <v>5</v>
      </c>
      <c r="F15" s="184">
        <f>'Janeiro - 2019'!C27</f>
        <v>14</v>
      </c>
      <c r="G15" s="180">
        <f>'Fevereiro - 2019'!C27</f>
        <v>24</v>
      </c>
      <c r="H15" s="121">
        <f t="shared" si="0"/>
        <v>83</v>
      </c>
    </row>
    <row r="16" spans="1:9" s="6" customFormat="1" ht="32.1" customHeight="1" thickBot="1" x14ac:dyDescent="0.3">
      <c r="B16" s="101" t="s">
        <v>93</v>
      </c>
      <c r="C16" s="106">
        <f>'1º Período - 2018'!C30</f>
        <v>56</v>
      </c>
      <c r="D16" s="107">
        <f>'2º Período - 2018'!C30</f>
        <v>66</v>
      </c>
      <c r="E16" s="108">
        <f>'3º - Período 2018'!C30</f>
        <v>38</v>
      </c>
      <c r="F16" s="185">
        <f>'Janeiro - 2019'!C30</f>
        <v>69</v>
      </c>
      <c r="G16" s="178">
        <f>'Fevereiro - 2019'!C30</f>
        <v>56</v>
      </c>
      <c r="H16" s="123">
        <f t="shared" si="0"/>
        <v>285</v>
      </c>
    </row>
    <row r="17" spans="2:8" s="6" customFormat="1" ht="32.1" customHeight="1" thickBot="1" x14ac:dyDescent="0.3">
      <c r="B17" s="99" t="s">
        <v>94</v>
      </c>
      <c r="C17" s="103">
        <f>'1º Período - 2018'!C35</f>
        <v>12</v>
      </c>
      <c r="D17" s="104">
        <f>'2º Período - 2018'!C35</f>
        <v>19</v>
      </c>
      <c r="E17" s="105">
        <f>'3º - Período 2018'!C35</f>
        <v>6</v>
      </c>
      <c r="F17" s="184">
        <f>'Janeiro - 2019'!C35</f>
        <v>11</v>
      </c>
      <c r="G17" s="180">
        <f>'Fevereiro - 2019'!C35</f>
        <v>9</v>
      </c>
      <c r="H17" s="121">
        <f t="shared" si="0"/>
        <v>57</v>
      </c>
    </row>
    <row r="18" spans="2:8" ht="32.1" customHeight="1" thickBot="1" x14ac:dyDescent="0.3">
      <c r="B18" s="101" t="s">
        <v>95</v>
      </c>
      <c r="C18" s="106">
        <f>'1º Período - 2018'!C37</f>
        <v>6</v>
      </c>
      <c r="D18" s="107">
        <f>'2º Período - 2018'!C37</f>
        <v>11</v>
      </c>
      <c r="E18" s="108">
        <f>'3º - Período 2018'!C37</f>
        <v>2</v>
      </c>
      <c r="F18" s="185">
        <f>'Janeiro - 2019'!C37</f>
        <v>19</v>
      </c>
      <c r="G18" s="178">
        <f>'Fevereiro - 2019'!C37</f>
        <v>14</v>
      </c>
      <c r="H18" s="123">
        <f t="shared" si="0"/>
        <v>52</v>
      </c>
    </row>
    <row r="19" spans="2:8" s="6" customFormat="1" ht="32.1" customHeight="1" thickBot="1" x14ac:dyDescent="0.3">
      <c r="B19" s="99" t="s">
        <v>96</v>
      </c>
      <c r="C19" s="103">
        <f>'1º Período - 2018'!C39</f>
        <v>23</v>
      </c>
      <c r="D19" s="104">
        <f>'2º Período - 2018'!C39</f>
        <v>26</v>
      </c>
      <c r="E19" s="105">
        <f>'3º - Período 2018'!C39</f>
        <v>7</v>
      </c>
      <c r="F19" s="184">
        <f>'Janeiro - 2019'!C39</f>
        <v>22</v>
      </c>
      <c r="G19" s="180">
        <f>'Fevereiro - 2019'!C39</f>
        <v>21</v>
      </c>
      <c r="H19" s="121">
        <f t="shared" si="0"/>
        <v>99</v>
      </c>
    </row>
    <row r="20" spans="2:8" s="6" customFormat="1" ht="32.1" customHeight="1" thickBot="1" x14ac:dyDescent="0.3">
      <c r="B20" s="101" t="s">
        <v>97</v>
      </c>
      <c r="C20" s="106">
        <f>'1º Período - 2018'!C42</f>
        <v>98</v>
      </c>
      <c r="D20" s="107">
        <f>'2º Período - 2018'!C42</f>
        <v>94</v>
      </c>
      <c r="E20" s="108">
        <f>'3º - Período 2018'!C42</f>
        <v>62</v>
      </c>
      <c r="F20" s="185">
        <f>'Janeiro - 2019'!C42</f>
        <v>84</v>
      </c>
      <c r="G20" s="178">
        <f>'Fevereiro - 2019'!C42</f>
        <v>86</v>
      </c>
      <c r="H20" s="123">
        <f t="shared" si="0"/>
        <v>424</v>
      </c>
    </row>
    <row r="21" spans="2:8" ht="32.1" customHeight="1" thickBot="1" x14ac:dyDescent="0.3">
      <c r="B21" s="98" t="s">
        <v>98</v>
      </c>
      <c r="C21" s="109">
        <f>'1º Período - 2018'!C44</f>
        <v>6</v>
      </c>
      <c r="D21" s="110">
        <f>'2º Período - 2018'!C44</f>
        <v>3</v>
      </c>
      <c r="E21" s="111">
        <f>'3º - Período 2018'!C44</f>
        <v>0</v>
      </c>
      <c r="F21" s="186">
        <f>'Janeiro - 2019'!C44</f>
        <v>8</v>
      </c>
      <c r="G21" s="179">
        <f>'Fevereiro - 2019'!C44</f>
        <v>8</v>
      </c>
      <c r="H21" s="120">
        <f t="shared" si="0"/>
        <v>25</v>
      </c>
    </row>
    <row r="22" spans="2:8" s="6" customFormat="1" ht="32.1" customHeight="1" thickBot="1" x14ac:dyDescent="0.3">
      <c r="B22" s="101" t="s">
        <v>99</v>
      </c>
      <c r="C22" s="106">
        <f>'1º Período - 2018'!C45</f>
        <v>30</v>
      </c>
      <c r="D22" s="107">
        <f>'2º Período - 2018'!C45</f>
        <v>53</v>
      </c>
      <c r="E22" s="108">
        <f>'3º - Período 2018'!C45</f>
        <v>23</v>
      </c>
      <c r="F22" s="185">
        <f>'Janeiro - 2019'!C45</f>
        <v>42</v>
      </c>
      <c r="G22" s="178">
        <f>'Fevereiro - 2019'!C45</f>
        <v>29</v>
      </c>
      <c r="H22" s="123">
        <f t="shared" si="0"/>
        <v>177</v>
      </c>
    </row>
    <row r="23" spans="2:8" s="6" customFormat="1" ht="32.1" customHeight="1" thickBot="1" x14ac:dyDescent="0.3">
      <c r="B23" s="99" t="s">
        <v>100</v>
      </c>
      <c r="C23" s="103">
        <f>'1º Período - 2018'!C47</f>
        <v>15</v>
      </c>
      <c r="D23" s="104">
        <f>'2º Período - 2018'!C47</f>
        <v>11</v>
      </c>
      <c r="E23" s="105">
        <f>'3º - Período 2018'!C47</f>
        <v>7</v>
      </c>
      <c r="F23" s="184">
        <f>'Janeiro - 2019'!C47</f>
        <v>15</v>
      </c>
      <c r="G23" s="180">
        <f>'Fevereiro - 2019'!C47</f>
        <v>12</v>
      </c>
      <c r="H23" s="121">
        <f t="shared" si="0"/>
        <v>60</v>
      </c>
    </row>
    <row r="24" spans="2:8" ht="32.1" customHeight="1" thickBot="1" x14ac:dyDescent="0.3">
      <c r="B24" s="101" t="s">
        <v>116</v>
      </c>
      <c r="C24" s="106">
        <f>'1º Período - 2018'!C51</f>
        <v>92</v>
      </c>
      <c r="D24" s="107">
        <f>'2º Período - 2018'!C51</f>
        <v>80</v>
      </c>
      <c r="E24" s="108">
        <f>'3º - Período 2018'!C51</f>
        <v>52</v>
      </c>
      <c r="F24" s="185">
        <f>'Janeiro - 2019'!C51</f>
        <v>75</v>
      </c>
      <c r="G24" s="178">
        <f>'Fevereiro - 2019'!C51</f>
        <v>121</v>
      </c>
      <c r="H24" s="123">
        <f t="shared" si="0"/>
        <v>420</v>
      </c>
    </row>
    <row r="25" spans="2:8" s="6" customFormat="1" ht="32.1" customHeight="1" thickBot="1" x14ac:dyDescent="0.3">
      <c r="B25" s="99" t="s">
        <v>101</v>
      </c>
      <c r="C25" s="103">
        <f>'1º Período - 2018'!C53</f>
        <v>46</v>
      </c>
      <c r="D25" s="104">
        <f>'2º Período - 2018'!C53</f>
        <v>51</v>
      </c>
      <c r="E25" s="105">
        <f>'3º - Período 2018'!C53</f>
        <v>15</v>
      </c>
      <c r="F25" s="184">
        <f>'Janeiro - 2019'!C53</f>
        <v>51</v>
      </c>
      <c r="G25" s="180">
        <f>'Fevereiro - 2019'!C53</f>
        <v>47</v>
      </c>
      <c r="H25" s="121">
        <f t="shared" si="0"/>
        <v>210</v>
      </c>
    </row>
    <row r="26" spans="2:8" ht="32.1" customHeight="1" thickBot="1" x14ac:dyDescent="0.3">
      <c r="B26" s="101" t="s">
        <v>102</v>
      </c>
      <c r="C26" s="106">
        <f>'1º Período - 2018'!C60</f>
        <v>17</v>
      </c>
      <c r="D26" s="107">
        <f>'2º Período - 2018'!C60</f>
        <v>11</v>
      </c>
      <c r="E26" s="108">
        <f>'3º - Período 2018'!C60</f>
        <v>5</v>
      </c>
      <c r="F26" s="185">
        <f>'Janeiro - 2019'!C60</f>
        <v>8</v>
      </c>
      <c r="G26" s="178">
        <f>'Fevereiro - 2019'!C60</f>
        <v>7</v>
      </c>
      <c r="H26" s="123">
        <f t="shared" si="0"/>
        <v>48</v>
      </c>
    </row>
    <row r="27" spans="2:8" s="6" customFormat="1" ht="32.1" customHeight="1" thickBot="1" x14ac:dyDescent="0.3">
      <c r="B27" s="99" t="s">
        <v>103</v>
      </c>
      <c r="C27" s="103">
        <f>'1º Período - 2018'!C62</f>
        <v>18</v>
      </c>
      <c r="D27" s="104">
        <f>'2º Período - 2018'!C62</f>
        <v>14</v>
      </c>
      <c r="E27" s="105">
        <f>'3º - Período 2018'!C62</f>
        <v>10</v>
      </c>
      <c r="F27" s="184">
        <f>'Janeiro - 2019'!C62</f>
        <v>24</v>
      </c>
      <c r="G27" s="180">
        <f>'Fevereiro - 2019'!C62</f>
        <v>21</v>
      </c>
      <c r="H27" s="121">
        <f t="shared" si="0"/>
        <v>87</v>
      </c>
    </row>
    <row r="28" spans="2:8" s="6" customFormat="1" ht="32.1" customHeight="1" thickBot="1" x14ac:dyDescent="0.3">
      <c r="B28" s="101" t="s">
        <v>104</v>
      </c>
      <c r="C28" s="106">
        <f>'1º Período - 2018'!C66</f>
        <v>10</v>
      </c>
      <c r="D28" s="107">
        <f>'2º Período - 2018'!C66</f>
        <v>13</v>
      </c>
      <c r="E28" s="108">
        <f>'3º - Período 2018'!C66</f>
        <v>7</v>
      </c>
      <c r="F28" s="185">
        <f>'Janeiro - 2019'!C66</f>
        <v>18</v>
      </c>
      <c r="G28" s="178">
        <f>'Fevereiro - 2019'!C66</f>
        <v>19</v>
      </c>
      <c r="H28" s="123">
        <f t="shared" si="0"/>
        <v>67</v>
      </c>
    </row>
    <row r="29" spans="2:8" s="6" customFormat="1" ht="32.1" customHeight="1" thickBot="1" x14ac:dyDescent="0.3">
      <c r="B29" s="99" t="s">
        <v>105</v>
      </c>
      <c r="C29" s="103">
        <f>'1º Período - 2018'!C69</f>
        <v>46</v>
      </c>
      <c r="D29" s="104">
        <f>'2º Período - 2018'!C69</f>
        <v>48</v>
      </c>
      <c r="E29" s="105">
        <f>'3º - Período 2018'!C69</f>
        <v>22</v>
      </c>
      <c r="F29" s="184">
        <f>'Janeiro - 2019'!C69</f>
        <v>56</v>
      </c>
      <c r="G29" s="180">
        <f>'Fevereiro - 2019'!C69</f>
        <v>42</v>
      </c>
      <c r="H29" s="121">
        <f t="shared" si="0"/>
        <v>214</v>
      </c>
    </row>
    <row r="30" spans="2:8" ht="32.1" customHeight="1" thickBot="1" x14ac:dyDescent="0.3">
      <c r="B30" s="100" t="s">
        <v>106</v>
      </c>
      <c r="C30" s="112">
        <f>'1º Período - 2018'!C71</f>
        <v>0</v>
      </c>
      <c r="D30" s="113">
        <f>'2º Período - 2018'!C71</f>
        <v>3</v>
      </c>
      <c r="E30" s="114">
        <f>'3º - Período 2018'!C71</f>
        <v>2</v>
      </c>
      <c r="F30" s="187">
        <f>'Janeiro - 2019'!C71</f>
        <v>2</v>
      </c>
      <c r="G30" s="181">
        <f>'Fevereiro - 2019'!C71</f>
        <v>7</v>
      </c>
      <c r="H30" s="124">
        <f t="shared" si="0"/>
        <v>14</v>
      </c>
    </row>
    <row r="31" spans="2:8" s="6" customFormat="1" ht="32.1" customHeight="1" thickBot="1" x14ac:dyDescent="0.3">
      <c r="B31" s="99" t="s">
        <v>107</v>
      </c>
      <c r="C31" s="103">
        <f>'1º Período - 2018'!C72</f>
        <v>37</v>
      </c>
      <c r="D31" s="104">
        <f>'2º Período - 2018'!C72</f>
        <v>32</v>
      </c>
      <c r="E31" s="105">
        <f>'3º - Período 2018'!C72</f>
        <v>22</v>
      </c>
      <c r="F31" s="184">
        <f>'Janeiro - 2019'!C72</f>
        <v>47</v>
      </c>
      <c r="G31" s="180">
        <f>'Fevereiro - 2019'!C72</f>
        <v>29</v>
      </c>
      <c r="H31" s="121">
        <f t="shared" si="0"/>
        <v>167</v>
      </c>
    </row>
    <row r="32" spans="2:8" s="6" customFormat="1" ht="32.1" customHeight="1" thickBot="1" x14ac:dyDescent="0.3">
      <c r="B32" s="101" t="s">
        <v>108</v>
      </c>
      <c r="C32" s="106">
        <f>'1º Período - 2018'!C79</f>
        <v>11</v>
      </c>
      <c r="D32" s="107">
        <f>'2º Período - 2018'!C79</f>
        <v>8</v>
      </c>
      <c r="E32" s="108">
        <f>'3º - Período 2018'!C79</f>
        <v>11</v>
      </c>
      <c r="F32" s="185">
        <f>'Janeiro - 2019'!C79</f>
        <v>32</v>
      </c>
      <c r="G32" s="178">
        <f>'Fevereiro - 2019'!C79</f>
        <v>21</v>
      </c>
      <c r="H32" s="123">
        <f t="shared" si="0"/>
        <v>83</v>
      </c>
    </row>
    <row r="33" spans="2:13" ht="32.1" customHeight="1" thickBot="1" x14ac:dyDescent="0.3">
      <c r="B33" s="98" t="s">
        <v>109</v>
      </c>
      <c r="C33" s="109">
        <f>'1º Período - 2018'!C81</f>
        <v>49</v>
      </c>
      <c r="D33" s="110">
        <f>'2º Período - 2018'!C81</f>
        <v>59</v>
      </c>
      <c r="E33" s="111">
        <f>'3º - Período 2018'!C81</f>
        <v>15</v>
      </c>
      <c r="F33" s="186">
        <f>'Janeiro - 2019'!C81</f>
        <v>60</v>
      </c>
      <c r="G33" s="179">
        <f>'Fevereiro - 2019'!C81</f>
        <v>50</v>
      </c>
      <c r="H33" s="120">
        <f t="shared" si="0"/>
        <v>233</v>
      </c>
    </row>
    <row r="34" spans="2:13" s="6" customFormat="1" ht="32.1" customHeight="1" thickBot="1" x14ac:dyDescent="0.3">
      <c r="B34" s="101" t="s">
        <v>110</v>
      </c>
      <c r="C34" s="106">
        <f>'1º Período - 2018'!C82</f>
        <v>5</v>
      </c>
      <c r="D34" s="107">
        <f>'2º Período - 2018'!C82</f>
        <v>0</v>
      </c>
      <c r="E34" s="108">
        <f>'3º - Período 2018'!C82</f>
        <v>1</v>
      </c>
      <c r="F34" s="185">
        <f>'Janeiro - 2019'!C82</f>
        <v>1</v>
      </c>
      <c r="G34" s="178">
        <f>'Fevereiro - 2019'!C82</f>
        <v>3</v>
      </c>
      <c r="H34" s="123">
        <f t="shared" si="0"/>
        <v>10</v>
      </c>
    </row>
    <row r="35" spans="2:13" s="6" customFormat="1" ht="32.1" customHeight="1" thickBot="1" x14ac:dyDescent="0.3">
      <c r="B35" s="99" t="s">
        <v>111</v>
      </c>
      <c r="C35" s="103">
        <f>'1º Período - 2018'!C84</f>
        <v>14</v>
      </c>
      <c r="D35" s="104">
        <f>'2º Período - 2018'!C84</f>
        <v>15</v>
      </c>
      <c r="E35" s="105">
        <f>'3º - Período 2018'!C84</f>
        <v>8</v>
      </c>
      <c r="F35" s="184">
        <f>'Janeiro - 2019'!C84</f>
        <v>6</v>
      </c>
      <c r="G35" s="180">
        <f>'Fevereiro - 2019'!C84</f>
        <v>16</v>
      </c>
      <c r="H35" s="121">
        <f t="shared" si="0"/>
        <v>59</v>
      </c>
    </row>
    <row r="36" spans="2:13" s="6" customFormat="1" ht="32.1" customHeight="1" thickBot="1" x14ac:dyDescent="0.3">
      <c r="B36" s="101" t="s">
        <v>112</v>
      </c>
      <c r="C36" s="106">
        <f>'1º Período - 2018'!C87</f>
        <v>32</v>
      </c>
      <c r="D36" s="107">
        <f>'2º Período - 2018'!C87</f>
        <v>25</v>
      </c>
      <c r="E36" s="108">
        <f>'3º - Período 2018'!C87</f>
        <v>11</v>
      </c>
      <c r="F36" s="185">
        <f>'Janeiro - 2019'!C87</f>
        <v>27</v>
      </c>
      <c r="G36" s="178">
        <f>'Fevereiro - 2019'!C87</f>
        <v>28</v>
      </c>
      <c r="H36" s="123">
        <f t="shared" si="0"/>
        <v>123</v>
      </c>
    </row>
    <row r="37" spans="2:13" s="6" customFormat="1" ht="32.1" customHeight="1" thickBot="1" x14ac:dyDescent="0.3">
      <c r="B37" s="99" t="s">
        <v>113</v>
      </c>
      <c r="C37" s="103">
        <f>'1º Período - 2018'!C90</f>
        <v>38</v>
      </c>
      <c r="D37" s="104">
        <f>'2º Período - 2018'!C90</f>
        <v>38</v>
      </c>
      <c r="E37" s="105">
        <f>'3º - Período 2018'!C90</f>
        <v>15</v>
      </c>
      <c r="F37" s="184">
        <f>'Janeiro - 2019'!C90</f>
        <v>43</v>
      </c>
      <c r="G37" s="180">
        <f>'Fevereiro - 2019'!C90</f>
        <v>61</v>
      </c>
      <c r="H37" s="121">
        <f t="shared" si="0"/>
        <v>195</v>
      </c>
    </row>
    <row r="38" spans="2:13" s="6" customFormat="1" ht="32.1" customHeight="1" thickBot="1" x14ac:dyDescent="0.3">
      <c r="B38" s="101" t="s">
        <v>114</v>
      </c>
      <c r="C38" s="106">
        <f>'1º Período - 2018'!C94</f>
        <v>20</v>
      </c>
      <c r="D38" s="107">
        <f>'2º Período - 2018'!C94</f>
        <v>22</v>
      </c>
      <c r="E38" s="108">
        <f>'3º - Período 2018'!C94</f>
        <v>14</v>
      </c>
      <c r="F38" s="185">
        <f>'Janeiro - 2019'!C94</f>
        <v>18</v>
      </c>
      <c r="G38" s="178">
        <f>'Fevereiro - 2019'!C94</f>
        <v>25</v>
      </c>
      <c r="H38" s="123">
        <f t="shared" si="0"/>
        <v>99</v>
      </c>
    </row>
    <row r="39" spans="2:13" s="6" customFormat="1" ht="32.1" customHeight="1" thickBot="1" x14ac:dyDescent="0.3">
      <c r="B39" s="118" t="s">
        <v>115</v>
      </c>
      <c r="C39" s="115">
        <f>'1º Período - 2018'!C96</f>
        <v>13</v>
      </c>
      <c r="D39" s="116">
        <f>'2º Período - 2018'!C96</f>
        <v>16</v>
      </c>
      <c r="E39" s="117">
        <f>'3º - Período 2018'!C96</f>
        <v>2</v>
      </c>
      <c r="F39" s="188">
        <f>'Janeiro - 2019'!C96</f>
        <v>24</v>
      </c>
      <c r="G39" s="182">
        <f>'Fevereiro - 2019'!C96</f>
        <v>7</v>
      </c>
      <c r="H39" s="122">
        <f t="shared" si="0"/>
        <v>62</v>
      </c>
    </row>
    <row r="40" spans="2:13" ht="20.100000000000001" customHeight="1" thickTop="1" thickBot="1" x14ac:dyDescent="0.3">
      <c r="B40" s="95" t="s">
        <v>68</v>
      </c>
      <c r="C40" s="134">
        <f t="shared" ref="C40:H40" si="1">SUM(C5:C39)</f>
        <v>1156</v>
      </c>
      <c r="D40" s="135">
        <f t="shared" si="1"/>
        <v>1214</v>
      </c>
      <c r="E40" s="133">
        <f t="shared" si="1"/>
        <v>546</v>
      </c>
      <c r="F40" s="189">
        <f t="shared" si="1"/>
        <v>1278</v>
      </c>
      <c r="G40" s="183">
        <f t="shared" si="1"/>
        <v>1268</v>
      </c>
      <c r="H40" s="96">
        <f t="shared" si="1"/>
        <v>5462</v>
      </c>
    </row>
    <row r="41" spans="2:13" ht="15.75" thickTop="1" x14ac:dyDescent="0.25">
      <c r="K41" s="97"/>
      <c r="L41" s="97"/>
      <c r="M41" s="97"/>
    </row>
  </sheetData>
  <mergeCells count="10">
    <mergeCell ref="A3:A4"/>
    <mergeCell ref="B2:H2"/>
    <mergeCell ref="B1:H1"/>
    <mergeCell ref="B3:B4"/>
    <mergeCell ref="C3:C4"/>
    <mergeCell ref="D3:D4"/>
    <mergeCell ref="E3:E4"/>
    <mergeCell ref="H3:H4"/>
    <mergeCell ref="F3:F4"/>
    <mergeCell ref="G3:G4"/>
  </mergeCells>
  <pageMargins left="1.9685039370078741" right="0.51181102362204722" top="0.78740157480314965" bottom="0.78740157480314965" header="0.31496062992125984" footer="0.31496062992125984"/>
  <pageSetup paperSize="9" scale="6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2"/>
  <sheetViews>
    <sheetView tabSelected="1" zoomScaleNormal="100" workbookViewId="0">
      <selection activeCell="E5" sqref="E5:E8"/>
    </sheetView>
  </sheetViews>
  <sheetFormatPr defaultRowHeight="15" x14ac:dyDescent="0.25"/>
  <cols>
    <col min="1" max="1" width="3.7109375" customWidth="1"/>
    <col min="2" max="2" width="21" bestFit="1" customWidth="1"/>
    <col min="3" max="3" width="16.42578125" customWidth="1"/>
    <col min="4" max="7" width="11.85546875" customWidth="1"/>
    <col min="8" max="9" width="8.7109375" customWidth="1"/>
    <col min="10" max="10" width="23.28515625" customWidth="1"/>
    <col min="11" max="12" width="6.5703125" customWidth="1"/>
    <col min="13" max="13" width="7" customWidth="1"/>
  </cols>
  <sheetData>
    <row r="1" spans="2:13" ht="104.25" customHeight="1" thickBot="1" x14ac:dyDescent="0.3"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2:13" ht="54" customHeight="1" thickTop="1" thickBot="1" x14ac:dyDescent="0.3">
      <c r="B2" s="232" t="s">
        <v>150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2:13" ht="18.95" customHeight="1" thickBot="1" x14ac:dyDescent="0.3">
      <c r="B3" s="292" t="s">
        <v>124</v>
      </c>
      <c r="C3" s="197" t="s">
        <v>153</v>
      </c>
      <c r="D3" s="210" t="s">
        <v>151</v>
      </c>
      <c r="E3" s="211"/>
      <c r="F3" s="210" t="s">
        <v>152</v>
      </c>
      <c r="G3" s="211"/>
      <c r="H3" s="234" t="s">
        <v>79</v>
      </c>
      <c r="I3" s="234"/>
      <c r="J3" s="234"/>
      <c r="K3" s="234"/>
      <c r="L3" s="234"/>
      <c r="M3" s="235"/>
    </row>
    <row r="4" spans="2:13" ht="56.25" customHeight="1" thickBot="1" x14ac:dyDescent="0.3">
      <c r="B4" s="293"/>
      <c r="C4" s="198"/>
      <c r="D4" s="212"/>
      <c r="E4" s="213"/>
      <c r="F4" s="212"/>
      <c r="G4" s="213"/>
      <c r="H4" s="234" t="s">
        <v>81</v>
      </c>
      <c r="I4" s="234"/>
      <c r="J4" s="234" t="s">
        <v>80</v>
      </c>
      <c r="K4" s="234"/>
      <c r="L4" s="234"/>
      <c r="M4" s="235"/>
    </row>
    <row r="5" spans="2:13" ht="15.95" customHeight="1" thickBot="1" x14ac:dyDescent="0.3">
      <c r="B5" s="236" t="s">
        <v>82</v>
      </c>
      <c r="C5" s="238">
        <f>H5+L5</f>
        <v>160</v>
      </c>
      <c r="D5" s="224">
        <f>'1º Período - 2018'!D5:D8+'2º Período - 2018'!D5:D8+'3º - Período 2018'!D5:D8+'Janeiro - 2019'!D5:D8+'Fevereiro - 2019'!D5:D8</f>
        <v>116</v>
      </c>
      <c r="E5" s="218">
        <f>D5/C5</f>
        <v>0.72499999999999998</v>
      </c>
      <c r="F5" s="216">
        <f>'1º Período - 2018'!F5+'2º Período - 2018'!F5+'3º - Período 2018'!F5+'Janeiro - 2019'!F5+'Fevereiro - 2019'!F5</f>
        <v>44</v>
      </c>
      <c r="G5" s="203">
        <f>F5/C5</f>
        <v>0.27500000000000002</v>
      </c>
      <c r="H5" s="240">
        <f>'1º Período - 2018'!H5+'2º Período - 2018'!H5+'3º - Período 2018'!H5+'Janeiro - 2019'!H5+'Fevereiro - 2019'!H5</f>
        <v>109</v>
      </c>
      <c r="I5" s="242">
        <f>H5/C5</f>
        <v>0.68125000000000002</v>
      </c>
      <c r="J5" s="22" t="s">
        <v>0</v>
      </c>
      <c r="K5" s="23">
        <f>'1º Período - 2018'!K5+'2º Período - 2018'!K5+'3º - Período 2018'!K5+'Janeiro - 2019'!K5+'Fevereiro - 2019'!K5</f>
        <v>1</v>
      </c>
      <c r="L5" s="244">
        <f>SUM(K5:K8)</f>
        <v>51</v>
      </c>
      <c r="M5" s="247">
        <f>L5/C5</f>
        <v>0.31874999999999998</v>
      </c>
    </row>
    <row r="6" spans="2:13" ht="15.95" customHeight="1" thickBot="1" x14ac:dyDescent="0.3">
      <c r="B6" s="237"/>
      <c r="C6" s="239"/>
      <c r="D6" s="278"/>
      <c r="E6" s="219"/>
      <c r="F6" s="279"/>
      <c r="G6" s="204"/>
      <c r="H6" s="241"/>
      <c r="I6" s="243"/>
      <c r="J6" s="24" t="s">
        <v>1</v>
      </c>
      <c r="K6" s="25">
        <f>'1º Período - 2018'!K6+'2º Período - 2018'!K6+'3º - Período 2018'!K6+'Janeiro - 2019'!K6+'Fevereiro - 2019'!K6</f>
        <v>21</v>
      </c>
      <c r="L6" s="245"/>
      <c r="M6" s="248"/>
    </row>
    <row r="7" spans="2:13" ht="15.95" customHeight="1" thickBot="1" x14ac:dyDescent="0.3">
      <c r="B7" s="237"/>
      <c r="C7" s="239"/>
      <c r="D7" s="278"/>
      <c r="E7" s="219"/>
      <c r="F7" s="279"/>
      <c r="G7" s="204"/>
      <c r="H7" s="241"/>
      <c r="I7" s="243"/>
      <c r="J7" s="24" t="s">
        <v>69</v>
      </c>
      <c r="K7" s="25">
        <f>'1º Período - 2018'!K7+'2º Período - 2018'!K7+'3º - Período 2018'!K7+'Janeiro - 2019'!K7+'Fevereiro - 2019'!K7</f>
        <v>20</v>
      </c>
      <c r="L7" s="245"/>
      <c r="M7" s="248"/>
    </row>
    <row r="8" spans="2:13" ht="15.95" customHeight="1" thickBot="1" x14ac:dyDescent="0.3">
      <c r="B8" s="237"/>
      <c r="C8" s="239"/>
      <c r="D8" s="225"/>
      <c r="E8" s="220"/>
      <c r="F8" s="217"/>
      <c r="G8" s="205"/>
      <c r="H8" s="241"/>
      <c r="I8" s="243"/>
      <c r="J8" s="26" t="s">
        <v>2</v>
      </c>
      <c r="K8" s="27">
        <f>'1º Período - 2018'!K8+'2º Período - 2018'!K8+'3º - Período 2018'!K8+'Janeiro - 2019'!K8+'Fevereiro - 2019'!K8</f>
        <v>9</v>
      </c>
      <c r="L8" s="246"/>
      <c r="M8" s="249"/>
    </row>
    <row r="9" spans="2:13" ht="15.95" customHeight="1" thickBot="1" x14ac:dyDescent="0.3">
      <c r="B9" s="250" t="s">
        <v>84</v>
      </c>
      <c r="C9" s="251">
        <f>H9+L9</f>
        <v>260</v>
      </c>
      <c r="D9" s="226">
        <f>'1º Período - 2018'!D9+'2º Período - 2018'!D9+'3º - Período 2018'!D9+'Janeiro - 2019'!D9+'Fevereiro - 2019'!D9</f>
        <v>144</v>
      </c>
      <c r="E9" s="221">
        <f>D9/C9</f>
        <v>0.55384615384615388</v>
      </c>
      <c r="F9" s="214">
        <f>'1º Período - 2018'!F9+'2º Período - 2018'!F9+'3º - Período 2018'!F9+'Janeiro - 2019'!F9+'Fevereiro - 2019'!F9</f>
        <v>116</v>
      </c>
      <c r="G9" s="206">
        <f>F9/C9</f>
        <v>0.44615384615384618</v>
      </c>
      <c r="H9" s="252">
        <f>'1º Período - 2018'!H9+'2º Período - 2018'!H9+'3º - Período 2018'!H9+'Janeiro - 2019'!H9+'Fevereiro - 2019'!H9</f>
        <v>198</v>
      </c>
      <c r="I9" s="253">
        <f>H9/C9</f>
        <v>0.7615384615384615</v>
      </c>
      <c r="J9" s="254" t="s">
        <v>3</v>
      </c>
      <c r="K9" s="214">
        <f>'1º Período - 2018'!K9+'2º Período - 2018'!K9+'3º - Período 2018'!K9+'Janeiro - 2019'!K9+'Fevereiro - 2019'!K9</f>
        <v>62</v>
      </c>
      <c r="L9" s="214">
        <f>K9</f>
        <v>62</v>
      </c>
      <c r="M9" s="258">
        <f>L9/C9</f>
        <v>0.23846153846153847</v>
      </c>
    </row>
    <row r="10" spans="2:13" ht="15.95" customHeight="1" thickBot="1" x14ac:dyDescent="0.3">
      <c r="B10" s="250"/>
      <c r="C10" s="251"/>
      <c r="D10" s="227"/>
      <c r="E10" s="222"/>
      <c r="F10" s="215"/>
      <c r="G10" s="207"/>
      <c r="H10" s="252"/>
      <c r="I10" s="253"/>
      <c r="J10" s="255"/>
      <c r="K10" s="215"/>
      <c r="L10" s="215"/>
      <c r="M10" s="259"/>
    </row>
    <row r="11" spans="2:13" ht="32.1" customHeight="1" thickBot="1" x14ac:dyDescent="0.3">
      <c r="B11" s="28" t="s">
        <v>83</v>
      </c>
      <c r="C11" s="29">
        <f>H11</f>
        <v>29</v>
      </c>
      <c r="D11" s="110">
        <f>'1º Período - 2018'!D11+'2º Período - 2018'!D11+'3º - Período 2018'!D11+'Janeiro - 2019'!D11+'Fevereiro - 2019'!D11</f>
        <v>29</v>
      </c>
      <c r="E11" s="147">
        <f>D11/C11</f>
        <v>1</v>
      </c>
      <c r="F11" s="33">
        <f>'1º Período - 2018'!F11+'2º Período - 2018'!F11+'3º - Período 2018'!F11+'Janeiro - 2019'!F11+'Fevereiro - 2019'!F11</f>
        <v>0</v>
      </c>
      <c r="G11" s="151">
        <f>F11/C11</f>
        <v>0</v>
      </c>
      <c r="H11" s="30">
        <f>'1º Período - 2018'!H11+'2º Período - 2018'!H11+'3º - Período 2018'!H11+'Janeiro - 2019'!H11+'Fevereiro - 2019'!H11</f>
        <v>29</v>
      </c>
      <c r="I11" s="31">
        <f>H11/C11</f>
        <v>1</v>
      </c>
      <c r="J11" s="32" t="s">
        <v>4</v>
      </c>
      <c r="K11" s="33">
        <f>'1º Período - 2018'!K11+'2º Período - 2018'!K11+'3º - Período 2018'!K11+'Janeiro - 2019'!K11+'Fevereiro - 2019'!K11</f>
        <v>0</v>
      </c>
      <c r="L11" s="33">
        <f>K11</f>
        <v>0</v>
      </c>
      <c r="M11" s="34">
        <f>L11/C11</f>
        <v>0</v>
      </c>
    </row>
    <row r="12" spans="2:13" ht="15.95" customHeight="1" thickBot="1" x14ac:dyDescent="0.3">
      <c r="B12" s="250" t="s">
        <v>85</v>
      </c>
      <c r="C12" s="251">
        <f>H12+L12</f>
        <v>269</v>
      </c>
      <c r="D12" s="226">
        <f>'1º Período - 2018'!D12+'2º Período - 2018'!D12+'3º - Período 2018'!D12+'Janeiro - 2019'!D12+'Fevereiro - 2019'!D12</f>
        <v>171</v>
      </c>
      <c r="E12" s="221">
        <f>D12/C12</f>
        <v>0.63568773234200748</v>
      </c>
      <c r="F12" s="214">
        <f>'1º Período - 2018'!F12+'2º Período - 2018'!F12+'3º - Período 2018'!F12+'Janeiro - 2019'!F12+'Fevereiro - 2019'!F12</f>
        <v>98</v>
      </c>
      <c r="G12" s="206">
        <f>F12/C12</f>
        <v>0.36431226765799257</v>
      </c>
      <c r="H12" s="252">
        <f>'1º Período - 2018'!H12+'2º Período - 2018'!H12+'3º - Período 2018'!H12+'Janeiro - 2019'!H12+'Fevereiro - 2019'!H12</f>
        <v>231</v>
      </c>
      <c r="I12" s="253">
        <f>H12/C12</f>
        <v>0.85873605947955389</v>
      </c>
      <c r="J12" s="254" t="s">
        <v>5</v>
      </c>
      <c r="K12" s="214">
        <f>'1º Período - 2018'!K12+'2º Período - 2018'!K12+'3º - Período 2018'!K12+'Janeiro - 2019'!K12+'Fevereiro - 2019'!K12</f>
        <v>38</v>
      </c>
      <c r="L12" s="214">
        <f>K12</f>
        <v>38</v>
      </c>
      <c r="M12" s="258">
        <f>L12/C12</f>
        <v>0.14126394052044611</v>
      </c>
    </row>
    <row r="13" spans="2:13" ht="15.95" customHeight="1" thickBot="1" x14ac:dyDescent="0.3">
      <c r="B13" s="250"/>
      <c r="C13" s="251"/>
      <c r="D13" s="227"/>
      <c r="E13" s="222"/>
      <c r="F13" s="215"/>
      <c r="G13" s="207"/>
      <c r="H13" s="252"/>
      <c r="I13" s="253"/>
      <c r="J13" s="255"/>
      <c r="K13" s="215"/>
      <c r="L13" s="215"/>
      <c r="M13" s="259"/>
    </row>
    <row r="14" spans="2:13" ht="15.95" customHeight="1" thickBot="1" x14ac:dyDescent="0.3">
      <c r="B14" s="237" t="s">
        <v>86</v>
      </c>
      <c r="C14" s="239">
        <f>H14</f>
        <v>80</v>
      </c>
      <c r="D14" s="224">
        <f>'1º Período - 2018'!D14+'2º Período - 2018'!D14+'3º - Período 2018'!D14+'Janeiro - 2019'!D14+'Fevereiro - 2019'!D14</f>
        <v>65</v>
      </c>
      <c r="E14" s="218">
        <f>D14/C14</f>
        <v>0.8125</v>
      </c>
      <c r="F14" s="216">
        <f>'1º Período - 2018'!F14+'2º Período - 2018'!F14+'3º - Período 2018'!F14+'Janeiro - 2019'!F14+'Fevereiro - 2019'!F14</f>
        <v>15</v>
      </c>
      <c r="G14" s="203">
        <f>F14/C14</f>
        <v>0.1875</v>
      </c>
      <c r="H14" s="241">
        <f>'1º Período - 2018'!H14+'2º Período - 2018'!H14+'3º - Período 2018'!H14+'Janeiro - 2019'!H14+'Fevereiro - 2019'!H14</f>
        <v>80</v>
      </c>
      <c r="I14" s="243">
        <f>H14/C14</f>
        <v>1</v>
      </c>
      <c r="J14" s="262" t="s">
        <v>4</v>
      </c>
      <c r="K14" s="216">
        <f>'1º Período - 2018'!K14+'2º Período - 2018'!K14+'3º - Período 2018'!K14+'Janeiro - 2019'!K14+'Fevereiro - 2019'!K14</f>
        <v>0</v>
      </c>
      <c r="L14" s="216">
        <f>K14</f>
        <v>0</v>
      </c>
      <c r="M14" s="264">
        <f>L14/C14</f>
        <v>0</v>
      </c>
    </row>
    <row r="15" spans="2:13" ht="15.95" customHeight="1" thickBot="1" x14ac:dyDescent="0.3">
      <c r="B15" s="237"/>
      <c r="C15" s="239"/>
      <c r="D15" s="225"/>
      <c r="E15" s="220"/>
      <c r="F15" s="217"/>
      <c r="G15" s="205"/>
      <c r="H15" s="241"/>
      <c r="I15" s="243"/>
      <c r="J15" s="263"/>
      <c r="K15" s="217"/>
      <c r="L15" s="217"/>
      <c r="M15" s="265"/>
    </row>
    <row r="16" spans="2:13" ht="15.95" customHeight="1" thickBot="1" x14ac:dyDescent="0.3">
      <c r="B16" s="250" t="s">
        <v>87</v>
      </c>
      <c r="C16" s="251">
        <f>H16+L16</f>
        <v>142</v>
      </c>
      <c r="D16" s="226">
        <f>'1º Período - 2018'!D16+'2º Período - 2018'!D16+'3º - Período 2018'!D16+'Janeiro - 2019'!D16+'Fevereiro - 2019'!D16</f>
        <v>87</v>
      </c>
      <c r="E16" s="221">
        <f>D16/C16</f>
        <v>0.61267605633802813</v>
      </c>
      <c r="F16" s="214">
        <f>'1º Período - 2018'!F16+'2º Período - 2018'!F16+'3º - Período 2018'!F16+'Janeiro - 2019'!F16+'Fevereiro - 2019'!F16</f>
        <v>55</v>
      </c>
      <c r="G16" s="206">
        <f>F16/C16</f>
        <v>0.38732394366197181</v>
      </c>
      <c r="H16" s="252">
        <f>'1º Período - 2018'!H16+'2º Período - 2018'!H16+'3º - Período 2018'!H16+'Janeiro - 2019'!H16+'Fevereiro - 2019'!H16</f>
        <v>111</v>
      </c>
      <c r="I16" s="253">
        <f>H16/C16</f>
        <v>0.78169014084507038</v>
      </c>
      <c r="J16" s="60" t="s">
        <v>6</v>
      </c>
      <c r="K16" s="61">
        <f>'1º Período - 2018'!K16+'2º Período - 2018'!K16+'3º - Período 2018'!K16+'Janeiro - 2019'!K16+'Fevereiro - 2019'!K16</f>
        <v>16</v>
      </c>
      <c r="L16" s="214">
        <f>SUM(K16:K17)</f>
        <v>31</v>
      </c>
      <c r="M16" s="260">
        <f>L16/C16</f>
        <v>0.21830985915492956</v>
      </c>
    </row>
    <row r="17" spans="2:13" ht="15.95" customHeight="1" thickBot="1" x14ac:dyDescent="0.3">
      <c r="B17" s="250"/>
      <c r="C17" s="251"/>
      <c r="D17" s="227"/>
      <c r="E17" s="222"/>
      <c r="F17" s="215"/>
      <c r="G17" s="207"/>
      <c r="H17" s="252"/>
      <c r="I17" s="253"/>
      <c r="J17" s="62" t="s">
        <v>7</v>
      </c>
      <c r="K17" s="63">
        <f>'1º Período - 2018'!K17+'2º Período - 2018'!K17+'3º - Período 2018'!K17+'Janeiro - 2019'!K17+'Fevereiro - 2019'!K17</f>
        <v>15</v>
      </c>
      <c r="L17" s="215"/>
      <c r="M17" s="261"/>
    </row>
    <row r="18" spans="2:13" ht="32.1" customHeight="1" thickBot="1" x14ac:dyDescent="0.3">
      <c r="B18" s="28" t="s">
        <v>88</v>
      </c>
      <c r="C18" s="29">
        <f>H18</f>
        <v>10</v>
      </c>
      <c r="D18" s="110">
        <f>'1º Período - 2018'!D18+'2º Período - 2018'!D18+'3º - Período 2018'!D18+'Janeiro - 2019'!D18+'Fevereiro - 2019'!D18</f>
        <v>10</v>
      </c>
      <c r="E18" s="147">
        <f>D18/C18</f>
        <v>1</v>
      </c>
      <c r="F18" s="33">
        <f>'1º Período - 2018'!F18+'2º Período - 2018'!F18+'3º - Período 2018'!F18+'Janeiro - 2019'!F18+'Fevereiro - 2019'!F18</f>
        <v>0</v>
      </c>
      <c r="G18" s="151">
        <f>F18/C18</f>
        <v>0</v>
      </c>
      <c r="H18" s="30">
        <f>'1º Período - 2018'!H18+'2º Período - 2018'!H18+'3º - Período 2018'!H18+'Janeiro - 2019'!H18+'Fevereiro - 2019'!H18</f>
        <v>10</v>
      </c>
      <c r="I18" s="31">
        <f>H18/C18</f>
        <v>1</v>
      </c>
      <c r="J18" s="32" t="s">
        <v>4</v>
      </c>
      <c r="K18" s="33">
        <f>'1º Período - 2018'!K18+'2º Período - 2018'!K18+'3º - Período 2018'!K18+'Janeiro - 2019'!K18+'Fevereiro - 2019'!K18</f>
        <v>0</v>
      </c>
      <c r="L18" s="35">
        <f>K18</f>
        <v>0</v>
      </c>
      <c r="M18" s="36">
        <f>L18/C18</f>
        <v>0</v>
      </c>
    </row>
    <row r="19" spans="2:13" ht="15.95" customHeight="1" thickBot="1" x14ac:dyDescent="0.3">
      <c r="B19" s="250" t="s">
        <v>89</v>
      </c>
      <c r="C19" s="251">
        <f>H19+L19</f>
        <v>65</v>
      </c>
      <c r="D19" s="226">
        <f>'1º Período - 2018'!D19+'2º Período - 2018'!D19+'3º - Período 2018'!D19+'Janeiro - 2019'!D19+'Fevereiro - 2019'!D19</f>
        <v>34</v>
      </c>
      <c r="E19" s="221">
        <f>D19/C19</f>
        <v>0.52307692307692311</v>
      </c>
      <c r="F19" s="214">
        <f>'1º Período - 2018'!F19+'2º Período - 2018'!F19+'3º - Período 2018'!F19+'Janeiro - 2019'!F19+'Fevereiro - 2019'!F19</f>
        <v>31</v>
      </c>
      <c r="G19" s="206">
        <f>F19/C19</f>
        <v>0.47692307692307695</v>
      </c>
      <c r="H19" s="252">
        <f>'1º Período - 2018'!H19+'2º Período - 2018'!H19+'3º - Período 2018'!H19+'Janeiro - 2019'!H19+'Fevereiro - 2019'!H19</f>
        <v>55</v>
      </c>
      <c r="I19" s="253">
        <f>H19/C19</f>
        <v>0.84615384615384615</v>
      </c>
      <c r="J19" s="254" t="s">
        <v>120</v>
      </c>
      <c r="K19" s="214">
        <f>'1º Período - 2018'!K19+'2º Período - 2018'!K19+'3º - Período 2018'!K19+'Janeiro - 2019'!K19+'Fevereiro - 2019'!K19</f>
        <v>10</v>
      </c>
      <c r="L19" s="266">
        <f>K19</f>
        <v>10</v>
      </c>
      <c r="M19" s="260">
        <f>L19/C19</f>
        <v>0.15384615384615385</v>
      </c>
    </row>
    <row r="20" spans="2:13" ht="15.95" customHeight="1" thickBot="1" x14ac:dyDescent="0.3">
      <c r="B20" s="250"/>
      <c r="C20" s="251"/>
      <c r="D20" s="227"/>
      <c r="E20" s="222"/>
      <c r="F20" s="215"/>
      <c r="G20" s="207"/>
      <c r="H20" s="252"/>
      <c r="I20" s="253"/>
      <c r="J20" s="255"/>
      <c r="K20" s="215"/>
      <c r="L20" s="268"/>
      <c r="M20" s="261"/>
    </row>
    <row r="21" spans="2:13" ht="15.95" customHeight="1" thickBot="1" x14ac:dyDescent="0.3">
      <c r="B21" s="237" t="s">
        <v>90</v>
      </c>
      <c r="C21" s="239">
        <f>H21</f>
        <v>894</v>
      </c>
      <c r="D21" s="224">
        <f>'1º Período - 2018'!D21+'2º Período - 2018'!D21+'3º - Período 2018'!D21+'Janeiro - 2019'!D21+'Fevereiro - 2019'!D21</f>
        <v>559</v>
      </c>
      <c r="E21" s="218">
        <f>D21/C21</f>
        <v>0.62527964205816555</v>
      </c>
      <c r="F21" s="216">
        <f>'1º Período - 2018'!F21+'2º Período - 2018'!F21+'3º - Período 2018'!F21+'Janeiro - 2019'!F21+'Fevereiro - 2019'!F21</f>
        <v>335</v>
      </c>
      <c r="G21" s="203">
        <f>F21/C21</f>
        <v>0.37472035794183445</v>
      </c>
      <c r="H21" s="241">
        <f>'1º Período - 2018'!H21+'2º Período - 2018'!H21+'3º - Período 2018'!H21+'Janeiro - 2019'!H21+'Fevereiro - 2019'!H21</f>
        <v>894</v>
      </c>
      <c r="I21" s="243">
        <f>H21/C21</f>
        <v>1</v>
      </c>
      <c r="J21" s="262" t="s">
        <v>4</v>
      </c>
      <c r="K21" s="216">
        <f>'1º Período - 2018'!K21+'2º Período - 2018'!K21+'3º - Período 2018'!K21+'Janeiro - 2019'!K21+'Fevereiro - 2019'!K21</f>
        <v>0</v>
      </c>
      <c r="L21" s="270">
        <f>K21</f>
        <v>0</v>
      </c>
      <c r="M21" s="272">
        <f>1-I21</f>
        <v>0</v>
      </c>
    </row>
    <row r="22" spans="2:13" ht="15.95" customHeight="1" thickBot="1" x14ac:dyDescent="0.3">
      <c r="B22" s="237"/>
      <c r="C22" s="239"/>
      <c r="D22" s="225"/>
      <c r="E22" s="220"/>
      <c r="F22" s="217"/>
      <c r="G22" s="205"/>
      <c r="H22" s="241"/>
      <c r="I22" s="243"/>
      <c r="J22" s="263"/>
      <c r="K22" s="217"/>
      <c r="L22" s="271"/>
      <c r="M22" s="273"/>
    </row>
    <row r="23" spans="2:13" ht="15.95" customHeight="1" thickBot="1" x14ac:dyDescent="0.3">
      <c r="B23" s="250" t="s">
        <v>91</v>
      </c>
      <c r="C23" s="251">
        <f>H23+L23</f>
        <v>200</v>
      </c>
      <c r="D23" s="226">
        <f>'1º Período - 2018'!D23+'2º Período - 2018'!D23+'3º - Período 2018'!D23+'Janeiro - 2019'!D23+'Fevereiro - 2019'!D23</f>
        <v>128</v>
      </c>
      <c r="E23" s="221">
        <f>D23/C23</f>
        <v>0.64</v>
      </c>
      <c r="F23" s="214">
        <f>'1º Período - 2018'!F23+'2º Período - 2018'!F23+'3º - Período 2018'!F23+'Janeiro - 2019'!F23+'Fevereiro - 2019'!F23</f>
        <v>72</v>
      </c>
      <c r="G23" s="206">
        <f>F23/C23</f>
        <v>0.36</v>
      </c>
      <c r="H23" s="252">
        <f>'1º Período - 2018'!H23+'2º Período - 2018'!H23+'3º - Período 2018'!H23+'Janeiro - 2019'!H23+'Fevereiro - 2019'!H23</f>
        <v>177</v>
      </c>
      <c r="I23" s="253">
        <f>H23/C23</f>
        <v>0.88500000000000001</v>
      </c>
      <c r="J23" s="60" t="s">
        <v>8</v>
      </c>
      <c r="K23" s="61">
        <f>'1º Período - 2018'!K23+'2º Período - 2018'!K23+'3º - Período 2018'!K23+'Janeiro - 2019'!K23+'Fevereiro - 2019'!K23</f>
        <v>4</v>
      </c>
      <c r="L23" s="266">
        <f>SUM(K23:K26)</f>
        <v>23</v>
      </c>
      <c r="M23" s="260">
        <f>L23/C23</f>
        <v>0.115</v>
      </c>
    </row>
    <row r="24" spans="2:13" ht="15.95" customHeight="1" thickBot="1" x14ac:dyDescent="0.3">
      <c r="B24" s="250"/>
      <c r="C24" s="251"/>
      <c r="D24" s="276"/>
      <c r="E24" s="223"/>
      <c r="F24" s="277"/>
      <c r="G24" s="209"/>
      <c r="H24" s="252"/>
      <c r="I24" s="253"/>
      <c r="J24" s="64" t="s">
        <v>70</v>
      </c>
      <c r="K24" s="65">
        <f>'1º Período - 2018'!K24+'2º Período - 2018'!K24+'3º - Período 2018'!K24+'Janeiro - 2019'!K24+'Fevereiro - 2019'!K24</f>
        <v>8</v>
      </c>
      <c r="L24" s="267"/>
      <c r="M24" s="269"/>
    </row>
    <row r="25" spans="2:13" ht="15.95" customHeight="1" thickBot="1" x14ac:dyDescent="0.3">
      <c r="B25" s="250"/>
      <c r="C25" s="251"/>
      <c r="D25" s="276"/>
      <c r="E25" s="223"/>
      <c r="F25" s="277"/>
      <c r="G25" s="209"/>
      <c r="H25" s="252"/>
      <c r="I25" s="253"/>
      <c r="J25" s="66" t="s">
        <v>9</v>
      </c>
      <c r="K25" s="67">
        <f>'1º Período - 2018'!K25+'2º Período - 2018'!K25+'3º - Período 2018'!K25+'Janeiro - 2019'!K25+'Fevereiro - 2019'!K25</f>
        <v>7</v>
      </c>
      <c r="L25" s="267"/>
      <c r="M25" s="269"/>
    </row>
    <row r="26" spans="2:13" ht="15.95" customHeight="1" thickBot="1" x14ac:dyDescent="0.3">
      <c r="B26" s="250"/>
      <c r="C26" s="251"/>
      <c r="D26" s="227"/>
      <c r="E26" s="222"/>
      <c r="F26" s="215"/>
      <c r="G26" s="207"/>
      <c r="H26" s="252"/>
      <c r="I26" s="253"/>
      <c r="J26" s="62" t="s">
        <v>10</v>
      </c>
      <c r="K26" s="63">
        <f>'1º Período - 2018'!K26+'2º Período - 2018'!K26+'3º - Período 2018'!K26+'Janeiro - 2019'!K26+'Fevereiro - 2019'!K26</f>
        <v>4</v>
      </c>
      <c r="L26" s="268"/>
      <c r="M26" s="261"/>
    </row>
    <row r="27" spans="2:13" ht="15.95" customHeight="1" thickBot="1" x14ac:dyDescent="0.3">
      <c r="B27" s="237" t="s">
        <v>92</v>
      </c>
      <c r="C27" s="239">
        <f>H27+L27</f>
        <v>83</v>
      </c>
      <c r="D27" s="224">
        <f>'1º Período - 2018'!D27+'2º Período - 2018'!D27+'3º - Período 2018'!D27+'Janeiro - 2019'!D27+'Fevereiro - 2019'!D27</f>
        <v>58</v>
      </c>
      <c r="E27" s="218">
        <f>D27/C27</f>
        <v>0.6987951807228916</v>
      </c>
      <c r="F27" s="216">
        <f>'1º Período - 2018'!F27+'2º Período - 2018'!F27+'3º - Período 2018'!F27+'Janeiro - 2019'!F27+'Fevereiro - 2019'!F27</f>
        <v>25</v>
      </c>
      <c r="G27" s="203">
        <f>F27/C27</f>
        <v>0.30120481927710846</v>
      </c>
      <c r="H27" s="241">
        <f>'1º Período - 2018'!H27+'2º Período - 2018'!H27+'3º - Período 2018'!H27+'Janeiro - 2019'!H27+'Fevereiro - 2019'!H27</f>
        <v>58</v>
      </c>
      <c r="I27" s="243">
        <f>H27/C27</f>
        <v>0.6987951807228916</v>
      </c>
      <c r="J27" s="37" t="s">
        <v>11</v>
      </c>
      <c r="K27" s="38">
        <f>'1º Período - 2018'!K27+'2º Período - 2018'!K27+'3º - Período 2018'!K27+'Janeiro - 2019'!K27+'Fevereiro - 2019'!K27</f>
        <v>10</v>
      </c>
      <c r="L27" s="270">
        <f>SUM(K27:K29)</f>
        <v>25</v>
      </c>
      <c r="M27" s="272">
        <f>L27/C27</f>
        <v>0.30120481927710846</v>
      </c>
    </row>
    <row r="28" spans="2:13" ht="15.95" customHeight="1" thickBot="1" x14ac:dyDescent="0.3">
      <c r="B28" s="237"/>
      <c r="C28" s="239"/>
      <c r="D28" s="278"/>
      <c r="E28" s="219"/>
      <c r="F28" s="279"/>
      <c r="G28" s="204"/>
      <c r="H28" s="241"/>
      <c r="I28" s="243"/>
      <c r="J28" s="39" t="s">
        <v>12</v>
      </c>
      <c r="K28" s="40">
        <f>'1º Período - 2018'!K28+'2º Período - 2018'!K28+'3º - Período 2018'!K28+'Janeiro - 2019'!K28+'Fevereiro - 2019'!K28</f>
        <v>11</v>
      </c>
      <c r="L28" s="274"/>
      <c r="M28" s="275"/>
    </row>
    <row r="29" spans="2:13" ht="15.95" customHeight="1" thickBot="1" x14ac:dyDescent="0.3">
      <c r="B29" s="237"/>
      <c r="C29" s="239"/>
      <c r="D29" s="225"/>
      <c r="E29" s="220"/>
      <c r="F29" s="217"/>
      <c r="G29" s="205"/>
      <c r="H29" s="241"/>
      <c r="I29" s="243"/>
      <c r="J29" s="41" t="s">
        <v>13</v>
      </c>
      <c r="K29" s="42">
        <f>'1º Período - 2018'!K29+'2º Período - 2018'!K29+'3º - Período 2018'!K29+'Janeiro - 2019'!K29+'Fevereiro - 2019'!K29</f>
        <v>4</v>
      </c>
      <c r="L29" s="271"/>
      <c r="M29" s="273"/>
    </row>
    <row r="30" spans="2:13" ht="15.95" customHeight="1" thickBot="1" x14ac:dyDescent="0.3">
      <c r="B30" s="250" t="s">
        <v>93</v>
      </c>
      <c r="C30" s="251">
        <f>H30+L30</f>
        <v>285</v>
      </c>
      <c r="D30" s="226">
        <f>'1º Período - 2018'!D30+'2º Período - 2018'!D30+'3º - Período 2018'!D30+'Janeiro - 2019'!D30+'Fevereiro - 2019'!D30</f>
        <v>162</v>
      </c>
      <c r="E30" s="221">
        <f>D30/C30</f>
        <v>0.56842105263157894</v>
      </c>
      <c r="F30" s="214">
        <f>'1º Período - 2018'!F30+'2º Período - 2018'!F30+'3º - Período 2018'!F30+'Janeiro - 2019'!F30+'Fevereiro - 2019'!F30</f>
        <v>123</v>
      </c>
      <c r="G30" s="206">
        <f>F30/C30</f>
        <v>0.43157894736842106</v>
      </c>
      <c r="H30" s="252">
        <f>'1º Período - 2018'!H30+'2º Período - 2018'!H30+'3º - Período 2018'!H30+'Janeiro - 2019'!H30+'Fevereiro - 2019'!H30</f>
        <v>164</v>
      </c>
      <c r="I30" s="253">
        <f>H30/C30</f>
        <v>0.57543859649122808</v>
      </c>
      <c r="J30" s="60" t="s">
        <v>14</v>
      </c>
      <c r="K30" s="61">
        <f>'1º Período - 2018'!K30+'2º Período - 2018'!K30+'3º - Período 2018'!K30+'Janeiro - 2019'!K30+'Fevereiro - 2019'!K30</f>
        <v>15</v>
      </c>
      <c r="L30" s="266">
        <f>SUM(K30:K34)</f>
        <v>121</v>
      </c>
      <c r="M30" s="260">
        <f>L30/C30</f>
        <v>0.42456140350877192</v>
      </c>
    </row>
    <row r="31" spans="2:13" ht="15.95" customHeight="1" thickBot="1" x14ac:dyDescent="0.3">
      <c r="B31" s="250"/>
      <c r="C31" s="251"/>
      <c r="D31" s="276"/>
      <c r="E31" s="223"/>
      <c r="F31" s="277"/>
      <c r="G31" s="209"/>
      <c r="H31" s="252"/>
      <c r="I31" s="253"/>
      <c r="J31" s="66" t="s">
        <v>15</v>
      </c>
      <c r="K31" s="67">
        <f>'1º Período - 2018'!K31+'2º Período - 2018'!K31+'3º - Período 2018'!K31+'Janeiro - 2019'!K31+'Fevereiro - 2019'!K31</f>
        <v>50</v>
      </c>
      <c r="L31" s="267"/>
      <c r="M31" s="269"/>
    </row>
    <row r="32" spans="2:13" ht="15.95" customHeight="1" thickBot="1" x14ac:dyDescent="0.3">
      <c r="B32" s="250"/>
      <c r="C32" s="251"/>
      <c r="D32" s="276"/>
      <c r="E32" s="223"/>
      <c r="F32" s="277"/>
      <c r="G32" s="209"/>
      <c r="H32" s="252"/>
      <c r="I32" s="253"/>
      <c r="J32" s="66" t="s">
        <v>16</v>
      </c>
      <c r="K32" s="67">
        <f>'1º Período - 2018'!K32+'2º Período - 2018'!K32+'3º - Período 2018'!K32+'Janeiro - 2019'!K32+'Fevereiro - 2019'!K32</f>
        <v>27</v>
      </c>
      <c r="L32" s="267"/>
      <c r="M32" s="269"/>
    </row>
    <row r="33" spans="2:13" ht="15.95" customHeight="1" thickBot="1" x14ac:dyDescent="0.3">
      <c r="B33" s="250"/>
      <c r="C33" s="251"/>
      <c r="D33" s="276"/>
      <c r="E33" s="223"/>
      <c r="F33" s="277"/>
      <c r="G33" s="209"/>
      <c r="H33" s="252"/>
      <c r="I33" s="253"/>
      <c r="J33" s="66" t="s">
        <v>17</v>
      </c>
      <c r="K33" s="67">
        <f>'1º Período - 2018'!K33+'2º Período - 2018'!K33+'3º - Período 2018'!K33+'Janeiro - 2019'!K33+'Fevereiro - 2019'!K33</f>
        <v>7</v>
      </c>
      <c r="L33" s="267"/>
      <c r="M33" s="269"/>
    </row>
    <row r="34" spans="2:13" ht="15.95" customHeight="1" thickBot="1" x14ac:dyDescent="0.3">
      <c r="B34" s="250"/>
      <c r="C34" s="251"/>
      <c r="D34" s="227"/>
      <c r="E34" s="222"/>
      <c r="F34" s="215"/>
      <c r="G34" s="207"/>
      <c r="H34" s="252"/>
      <c r="I34" s="253"/>
      <c r="J34" s="62" t="s">
        <v>71</v>
      </c>
      <c r="K34" s="63">
        <f>'1º Período - 2018'!K34+'2º Período - 2018'!K34+'3º - Período 2018'!K34+'Janeiro - 2019'!K34+'Fevereiro - 2019'!K34</f>
        <v>22</v>
      </c>
      <c r="L34" s="268"/>
      <c r="M34" s="261"/>
    </row>
    <row r="35" spans="2:13" ht="15.95" customHeight="1" thickBot="1" x14ac:dyDescent="0.3">
      <c r="B35" s="237" t="s">
        <v>94</v>
      </c>
      <c r="C35" s="239">
        <f>H35</f>
        <v>57</v>
      </c>
      <c r="D35" s="224">
        <f>'1º Período - 2018'!D35+'2º Período - 2018'!D35+'3º - Período 2018'!D35+'Janeiro - 2019'!D35+'Fevereiro - 2019'!D35</f>
        <v>43</v>
      </c>
      <c r="E35" s="218">
        <f>D35/C35</f>
        <v>0.75438596491228072</v>
      </c>
      <c r="F35" s="216">
        <f>'1º Período - 2018'!F35+'2º Período - 2018'!F35+'3º - Período 2018'!F35+'Janeiro - 2019'!F35+'Fevereiro - 2019'!F35</f>
        <v>14</v>
      </c>
      <c r="G35" s="203">
        <f>F35/C35</f>
        <v>0.24561403508771928</v>
      </c>
      <c r="H35" s="241">
        <f>'1º Período - 2018'!H35+'2º Período - 2018'!H35+'3º - Período 2018'!H35+'Janeiro - 2019'!H35+'Fevereiro - 2019'!H35</f>
        <v>57</v>
      </c>
      <c r="I35" s="243">
        <f>H35/C35</f>
        <v>1</v>
      </c>
      <c r="J35" s="262" t="s">
        <v>4</v>
      </c>
      <c r="K35" s="216">
        <f>'1º Período - 2018'!K35+'2º Período - 2018'!K35+'3º - Período 2018'!K35+'Janeiro - 2019'!K35+'Fevereiro - 2019'!K35</f>
        <v>0</v>
      </c>
      <c r="L35" s="270">
        <f>K35</f>
        <v>0</v>
      </c>
      <c r="M35" s="272">
        <f>L35/C35</f>
        <v>0</v>
      </c>
    </row>
    <row r="36" spans="2:13" ht="15.95" customHeight="1" thickBot="1" x14ac:dyDescent="0.3">
      <c r="B36" s="237"/>
      <c r="C36" s="239"/>
      <c r="D36" s="225"/>
      <c r="E36" s="220"/>
      <c r="F36" s="217"/>
      <c r="G36" s="205"/>
      <c r="H36" s="241"/>
      <c r="I36" s="243"/>
      <c r="J36" s="263"/>
      <c r="K36" s="217"/>
      <c r="L36" s="271"/>
      <c r="M36" s="273"/>
    </row>
    <row r="37" spans="2:13" ht="15.95" customHeight="1" thickBot="1" x14ac:dyDescent="0.3">
      <c r="B37" s="250" t="s">
        <v>95</v>
      </c>
      <c r="C37" s="251">
        <f>H37+L37</f>
        <v>52</v>
      </c>
      <c r="D37" s="226">
        <f>'1º Período - 2018'!D37+'2º Período - 2018'!D37+'3º - Período 2018'!D37+'Janeiro - 2019'!D37+'Fevereiro - 2019'!D37</f>
        <v>35</v>
      </c>
      <c r="E37" s="221">
        <f>D37/C37</f>
        <v>0.67307692307692313</v>
      </c>
      <c r="F37" s="214">
        <f>'1º Período - 2018'!F37+'2º Período - 2018'!F37+'3º - Período 2018'!F37+'Janeiro - 2019'!F37+'Fevereiro - 2019'!F37</f>
        <v>17</v>
      </c>
      <c r="G37" s="206">
        <f>F37/C37</f>
        <v>0.32692307692307693</v>
      </c>
      <c r="H37" s="252">
        <f>'1º Período - 2018'!H37+'2º Período - 2018'!H37+'3º - Período 2018'!H37+'Janeiro - 2019'!H37+'Fevereiro - 2019'!H37</f>
        <v>32</v>
      </c>
      <c r="I37" s="253">
        <f>H37/C37</f>
        <v>0.61538461538461542</v>
      </c>
      <c r="J37" s="254" t="s">
        <v>18</v>
      </c>
      <c r="K37" s="214">
        <f>'1º Período - 2018'!K37+'2º Período - 2018'!K37+'3º - Período 2018'!K37+'Janeiro - 2019'!K37+'Fevereiro - 2019'!K37</f>
        <v>20</v>
      </c>
      <c r="L37" s="266">
        <f>K37</f>
        <v>20</v>
      </c>
      <c r="M37" s="260">
        <f>L37/C37</f>
        <v>0.38461538461538464</v>
      </c>
    </row>
    <row r="38" spans="2:13" ht="15.75" thickBot="1" x14ac:dyDescent="0.3">
      <c r="B38" s="250"/>
      <c r="C38" s="251"/>
      <c r="D38" s="227"/>
      <c r="E38" s="222"/>
      <c r="F38" s="215"/>
      <c r="G38" s="207"/>
      <c r="H38" s="252"/>
      <c r="I38" s="253"/>
      <c r="J38" s="255"/>
      <c r="K38" s="215"/>
      <c r="L38" s="268"/>
      <c r="M38" s="261"/>
    </row>
    <row r="39" spans="2:13" ht="15.95" customHeight="1" thickBot="1" x14ac:dyDescent="0.3">
      <c r="B39" s="237" t="s">
        <v>96</v>
      </c>
      <c r="C39" s="239">
        <f>H39+L39</f>
        <v>99</v>
      </c>
      <c r="D39" s="224">
        <f>'1º Período - 2018'!D39+'2º Período - 2018'!D39+'3º - Período 2018'!D39+'Janeiro - 2019'!D39+'Fevereiro - 2019'!D39</f>
        <v>70</v>
      </c>
      <c r="E39" s="218">
        <f>D39/C39</f>
        <v>0.70707070707070707</v>
      </c>
      <c r="F39" s="216">
        <f>'1º Período - 2018'!F39+'2º Período - 2018'!F39+'3º - Período 2018'!F39+'Janeiro - 2019'!F39+'Fevereiro - 2019'!F39</f>
        <v>29</v>
      </c>
      <c r="G39" s="203">
        <f>F39/C39</f>
        <v>0.29292929292929293</v>
      </c>
      <c r="H39" s="241">
        <f>'1º Período - 2018'!H39+'2º Período - 2018'!H39+'3º - Período 2018'!H39+'Janeiro - 2019'!H39+'Fevereiro - 2019'!H39</f>
        <v>45</v>
      </c>
      <c r="I39" s="243">
        <f>H39/C39</f>
        <v>0.45454545454545453</v>
      </c>
      <c r="J39" s="37" t="s">
        <v>19</v>
      </c>
      <c r="K39" s="38">
        <f>'1º Período - 2018'!K39+'2º Período - 2018'!K39+'3º - Período 2018'!K39+'Janeiro - 2019'!K39+'Fevereiro - 2019'!K39</f>
        <v>6</v>
      </c>
      <c r="L39" s="270">
        <f>SUM(K39:K41)</f>
        <v>54</v>
      </c>
      <c r="M39" s="272">
        <f>L39/C39</f>
        <v>0.54545454545454541</v>
      </c>
    </row>
    <row r="40" spans="2:13" ht="15.75" thickBot="1" x14ac:dyDescent="0.3">
      <c r="B40" s="237"/>
      <c r="C40" s="239"/>
      <c r="D40" s="278"/>
      <c r="E40" s="219"/>
      <c r="F40" s="279"/>
      <c r="G40" s="204"/>
      <c r="H40" s="241"/>
      <c r="I40" s="243"/>
      <c r="J40" s="39" t="s">
        <v>20</v>
      </c>
      <c r="K40" s="40">
        <f>'1º Período - 2018'!K40+'2º Período - 2018'!K40+'3º - Período 2018'!K40+'Janeiro - 2019'!K40+'Fevereiro - 2019'!K40</f>
        <v>11</v>
      </c>
      <c r="L40" s="274"/>
      <c r="M40" s="275"/>
    </row>
    <row r="41" spans="2:13" ht="15.95" customHeight="1" thickBot="1" x14ac:dyDescent="0.3">
      <c r="B41" s="237"/>
      <c r="C41" s="239"/>
      <c r="D41" s="225"/>
      <c r="E41" s="220"/>
      <c r="F41" s="217"/>
      <c r="G41" s="205"/>
      <c r="H41" s="241"/>
      <c r="I41" s="243"/>
      <c r="J41" s="41" t="s">
        <v>72</v>
      </c>
      <c r="K41" s="42">
        <f>'1º Período - 2018'!K41+'2º Período - 2018'!K41+'3º - Período 2018'!K41+'Janeiro - 2019'!K41+'Fevereiro - 2019'!K41</f>
        <v>37</v>
      </c>
      <c r="L41" s="271"/>
      <c r="M41" s="273"/>
    </row>
    <row r="42" spans="2:13" ht="15.95" customHeight="1" thickBot="1" x14ac:dyDescent="0.3">
      <c r="B42" s="250" t="s">
        <v>97</v>
      </c>
      <c r="C42" s="251">
        <f>H42+L42</f>
        <v>424</v>
      </c>
      <c r="D42" s="226">
        <f>'1º Período - 2018'!D42+'2º Período - 2018'!D42+'3º - Período 2018'!D42+'Janeiro - 2019'!D42+'Fevereiro - 2019'!D42</f>
        <v>267</v>
      </c>
      <c r="E42" s="221">
        <f>D42/C42</f>
        <v>0.62971698113207553</v>
      </c>
      <c r="F42" s="214">
        <f>'1º Período - 2018'!F42+'2º Período - 2018'!F42+'3º - Período 2018'!F42+'Janeiro - 2019'!F42+'Fevereiro - 2019'!F42</f>
        <v>157</v>
      </c>
      <c r="G42" s="206">
        <f>F42/C42</f>
        <v>0.37028301886792453</v>
      </c>
      <c r="H42" s="252">
        <f>'1º Período - 2018'!H42+'2º Período - 2018'!H42+'3º - Período 2018'!H42+'Janeiro - 2019'!H42+'Fevereiro - 2019'!H42</f>
        <v>300</v>
      </c>
      <c r="I42" s="253">
        <f>H42/C42</f>
        <v>0.70754716981132071</v>
      </c>
      <c r="J42" s="60" t="s">
        <v>21</v>
      </c>
      <c r="K42" s="61">
        <f>'1º Período - 2018'!K42+'2º Período - 2018'!K42+'3º - Período 2018'!K42+'Janeiro - 2019'!K42+'Fevereiro - 2019'!K42</f>
        <v>50</v>
      </c>
      <c r="L42" s="266">
        <f>SUM(K42:K43)</f>
        <v>124</v>
      </c>
      <c r="M42" s="260">
        <f>L42/C42</f>
        <v>0.29245283018867924</v>
      </c>
    </row>
    <row r="43" spans="2:13" ht="15.75" thickBot="1" x14ac:dyDescent="0.3">
      <c r="B43" s="250"/>
      <c r="C43" s="251"/>
      <c r="D43" s="227"/>
      <c r="E43" s="222"/>
      <c r="F43" s="215"/>
      <c r="G43" s="207"/>
      <c r="H43" s="252"/>
      <c r="I43" s="253"/>
      <c r="J43" s="62" t="s">
        <v>22</v>
      </c>
      <c r="K43" s="63">
        <f>'1º Período - 2018'!K43+'2º Período - 2018'!K43+'3º - Período 2018'!K43+'Janeiro - 2019'!K43+'Fevereiro - 2019'!K43</f>
        <v>74</v>
      </c>
      <c r="L43" s="268"/>
      <c r="M43" s="261"/>
    </row>
    <row r="44" spans="2:13" ht="32.1" customHeight="1" thickBot="1" x14ac:dyDescent="0.3">
      <c r="B44" s="28" t="s">
        <v>98</v>
      </c>
      <c r="C44" s="29">
        <f>H44</f>
        <v>25</v>
      </c>
      <c r="D44" s="110">
        <f>'1º Período - 2018'!D44+'2º Período - 2018'!D44+'3º - Período 2018'!D44+'Janeiro - 2019'!D44+'Fevereiro - 2019'!D44</f>
        <v>25</v>
      </c>
      <c r="E44" s="147">
        <f>D44/C44</f>
        <v>1</v>
      </c>
      <c r="F44" s="33">
        <f>'1º Período - 2018'!F44+'2º Período - 2018'!F44+'3º - Período 2018'!F44+'Janeiro - 2019'!F44+'Fevereiro - 2019'!F44</f>
        <v>0</v>
      </c>
      <c r="G44" s="151">
        <f>F44/C44</f>
        <v>0</v>
      </c>
      <c r="H44" s="30">
        <f>'1º Período - 2018'!H44+'2º Período - 2018'!H44+'3º - Período 2018'!H44+'Janeiro - 2019'!H44+'Fevereiro - 2019'!H44</f>
        <v>25</v>
      </c>
      <c r="I44" s="31">
        <f>H44/C44</f>
        <v>1</v>
      </c>
      <c r="J44" s="32" t="s">
        <v>4</v>
      </c>
      <c r="K44" s="43">
        <f>'1º Período - 2018'!K44+'2º Período - 2018'!K44+'3º - Período 2018'!K44+'Janeiro - 2019'!K44+'Fevereiro - 2019'!K44</f>
        <v>0</v>
      </c>
      <c r="L44" s="44">
        <f>K44</f>
        <v>0</v>
      </c>
      <c r="M44" s="36">
        <f>L44/C44</f>
        <v>0</v>
      </c>
    </row>
    <row r="45" spans="2:13" ht="15.95" customHeight="1" thickBot="1" x14ac:dyDescent="0.3">
      <c r="B45" s="250" t="s">
        <v>99</v>
      </c>
      <c r="C45" s="251">
        <f>H45+L45</f>
        <v>177</v>
      </c>
      <c r="D45" s="226">
        <f>'1º Período - 2018'!D45+'2º Período - 2018'!D45+'3º - Período 2018'!D45+'Janeiro - 2019'!D45+'Fevereiro - 2019'!D45</f>
        <v>94</v>
      </c>
      <c r="E45" s="221">
        <f>D45/C45</f>
        <v>0.53107344632768361</v>
      </c>
      <c r="F45" s="214">
        <f>'1º Período - 2018'!F45+'2º Período - 2018'!F45+'3º - Período 2018'!F45+'Janeiro - 2019'!F45+'Fevereiro - 2019'!F45</f>
        <v>83</v>
      </c>
      <c r="G45" s="206">
        <f>F45/C45</f>
        <v>0.46892655367231639</v>
      </c>
      <c r="H45" s="252">
        <f>'1º Período - 2018'!H45+'2º Período - 2018'!H45+'3º - Período 2018'!H45+'Janeiro - 2019'!H45+'Fevereiro - 2019'!H45</f>
        <v>123</v>
      </c>
      <c r="I45" s="253">
        <f>H45/C45</f>
        <v>0.69491525423728817</v>
      </c>
      <c r="J45" s="254" t="s">
        <v>23</v>
      </c>
      <c r="K45" s="214">
        <f>'1º Período - 2018'!K45+'2º Período - 2018'!K45+'3º - Período 2018'!K45+'Janeiro - 2019'!K45+'Fevereiro - 2019'!K45</f>
        <v>54</v>
      </c>
      <c r="L45" s="266">
        <f>K45</f>
        <v>54</v>
      </c>
      <c r="M45" s="260">
        <f>L45/C45</f>
        <v>0.30508474576271188</v>
      </c>
    </row>
    <row r="46" spans="2:13" ht="15.95" customHeight="1" thickBot="1" x14ac:dyDescent="0.3">
      <c r="B46" s="250"/>
      <c r="C46" s="251"/>
      <c r="D46" s="227"/>
      <c r="E46" s="222"/>
      <c r="F46" s="215"/>
      <c r="G46" s="207"/>
      <c r="H46" s="252"/>
      <c r="I46" s="253"/>
      <c r="J46" s="255"/>
      <c r="K46" s="215"/>
      <c r="L46" s="268"/>
      <c r="M46" s="261"/>
    </row>
    <row r="47" spans="2:13" ht="15.95" customHeight="1" thickBot="1" x14ac:dyDescent="0.3">
      <c r="B47" s="237" t="s">
        <v>100</v>
      </c>
      <c r="C47" s="239">
        <f>H47+L47</f>
        <v>60</v>
      </c>
      <c r="D47" s="224">
        <f>'1º Período - 2018'!D47+'2º Período - 2018'!D47+'3º - Período 2018'!D47+'Janeiro - 2019'!D47+'Fevereiro - 2019'!D47</f>
        <v>40</v>
      </c>
      <c r="E47" s="218">
        <f>D47/C47</f>
        <v>0.66666666666666663</v>
      </c>
      <c r="F47" s="216">
        <f>'1º Período - 2018'!F47+'2º Período - 2018'!F47+'3º - Período 2018'!F47+'Janeiro - 2019'!F47+'Fevereiro - 2019'!F47</f>
        <v>20</v>
      </c>
      <c r="G47" s="203">
        <f>F47/C47</f>
        <v>0.33333333333333331</v>
      </c>
      <c r="H47" s="241">
        <f>'1º Período - 2018'!H47+'2º Período - 2018'!H47+'3º - Período 2018'!H47+'Janeiro - 2019'!H47+'Fevereiro - 2019'!H47</f>
        <v>19</v>
      </c>
      <c r="I47" s="243">
        <f>H47/C47</f>
        <v>0.31666666666666665</v>
      </c>
      <c r="J47" s="37" t="s">
        <v>24</v>
      </c>
      <c r="K47" s="38">
        <f>'1º Período - 2018'!K47+'2º Período - 2018'!K47+'3º - Período 2018'!K47+'Janeiro - 2019'!K47+'Fevereiro - 2019'!K47</f>
        <v>4</v>
      </c>
      <c r="L47" s="270">
        <f>SUM(K47:K50)</f>
        <v>41</v>
      </c>
      <c r="M47" s="272">
        <f>L47/C47</f>
        <v>0.68333333333333335</v>
      </c>
    </row>
    <row r="48" spans="2:13" ht="15.95" customHeight="1" thickBot="1" x14ac:dyDescent="0.3">
      <c r="B48" s="237"/>
      <c r="C48" s="239"/>
      <c r="D48" s="278"/>
      <c r="E48" s="219"/>
      <c r="F48" s="279"/>
      <c r="G48" s="204"/>
      <c r="H48" s="241"/>
      <c r="I48" s="243"/>
      <c r="J48" s="39" t="s">
        <v>25</v>
      </c>
      <c r="K48" s="40">
        <f>'1º Período - 2018'!K48+'2º Período - 2018'!K48+'3º - Período 2018'!K48+'Janeiro - 2019'!K48+'Fevereiro - 2019'!K48</f>
        <v>19</v>
      </c>
      <c r="L48" s="274"/>
      <c r="M48" s="275"/>
    </row>
    <row r="49" spans="2:13" ht="15.95" customHeight="1" thickBot="1" x14ac:dyDescent="0.3">
      <c r="B49" s="237"/>
      <c r="C49" s="239"/>
      <c r="D49" s="278"/>
      <c r="E49" s="219"/>
      <c r="F49" s="279"/>
      <c r="G49" s="204"/>
      <c r="H49" s="241"/>
      <c r="I49" s="243"/>
      <c r="J49" s="45" t="s">
        <v>26</v>
      </c>
      <c r="K49" s="46">
        <f>'1º Período - 2018'!K49+'2º Período - 2018'!K49+'3º - Período 2018'!K49+'Janeiro - 2019'!K49+'Fevereiro - 2019'!K49</f>
        <v>14</v>
      </c>
      <c r="L49" s="274"/>
      <c r="M49" s="280"/>
    </row>
    <row r="50" spans="2:13" ht="15.75" thickBot="1" x14ac:dyDescent="0.3">
      <c r="B50" s="237"/>
      <c r="C50" s="239"/>
      <c r="D50" s="225"/>
      <c r="E50" s="220"/>
      <c r="F50" s="217"/>
      <c r="G50" s="205"/>
      <c r="H50" s="241"/>
      <c r="I50" s="243"/>
      <c r="J50" s="41" t="s">
        <v>122</v>
      </c>
      <c r="K50" s="42">
        <f>'1º Período - 2018'!K50+'2º Período - 2018'!K50+'3º - Período 2018'!K50+'Janeiro - 2019'!K50+'Fevereiro - 2019'!K50</f>
        <v>4</v>
      </c>
      <c r="L50" s="271"/>
      <c r="M50" s="273"/>
    </row>
    <row r="51" spans="2:13" ht="15.75" thickBot="1" x14ac:dyDescent="0.3">
      <c r="B51" s="250" t="s">
        <v>116</v>
      </c>
      <c r="C51" s="251">
        <f>H51+L51</f>
        <v>420</v>
      </c>
      <c r="D51" s="226">
        <f>'1º Período - 2018'!D51+'2º Período - 2018'!D51+'3º - Período 2018'!D51+'Janeiro - 2019'!D51+'Fevereiro - 2019'!D51</f>
        <v>251</v>
      </c>
      <c r="E51" s="221">
        <f>D51/C51</f>
        <v>0.59761904761904761</v>
      </c>
      <c r="F51" s="214">
        <f>'1º Período - 2018'!F51+'2º Período - 2018'!F51+'3º - Período 2018'!F51+'Janeiro - 2019'!F51+'Fevereiro - 2019'!F51</f>
        <v>169</v>
      </c>
      <c r="G51" s="206">
        <f>F51/C51</f>
        <v>0.40238095238095239</v>
      </c>
      <c r="H51" s="252">
        <f>'1º Período - 2018'!H51+'2º Período - 2018'!H51+'3º - Período 2018'!H51+'Janeiro - 2019'!H51+'Fevereiro - 2019'!H51</f>
        <v>382</v>
      </c>
      <c r="I51" s="253">
        <f>H51/C51</f>
        <v>0.90952380952380951</v>
      </c>
      <c r="J51" s="60" t="s">
        <v>27</v>
      </c>
      <c r="K51" s="61">
        <f>'1º Período - 2018'!K51+'2º Período - 2018'!K51+'3º - Período 2018'!K51+'Janeiro - 2019'!K51+'Fevereiro - 2019'!K51</f>
        <v>27</v>
      </c>
      <c r="L51" s="266">
        <f>SUM(K51:K52)</f>
        <v>38</v>
      </c>
      <c r="M51" s="260">
        <f>L51/C51</f>
        <v>9.0476190476190474E-2</v>
      </c>
    </row>
    <row r="52" spans="2:13" ht="15.95" customHeight="1" thickBot="1" x14ac:dyDescent="0.3">
      <c r="B52" s="250"/>
      <c r="C52" s="251"/>
      <c r="D52" s="227"/>
      <c r="E52" s="222"/>
      <c r="F52" s="215"/>
      <c r="G52" s="207"/>
      <c r="H52" s="252"/>
      <c r="I52" s="253"/>
      <c r="J52" s="62" t="s">
        <v>28</v>
      </c>
      <c r="K52" s="63">
        <f>'1º Período - 2018'!K52+'2º Período - 2018'!K52+'3º - Período 2018'!K52+'Janeiro - 2019'!K52+'Fevereiro - 2019'!K52</f>
        <v>11</v>
      </c>
      <c r="L52" s="268"/>
      <c r="M52" s="261"/>
    </row>
    <row r="53" spans="2:13" ht="15.95" customHeight="1" thickBot="1" x14ac:dyDescent="0.3">
      <c r="B53" s="237" t="s">
        <v>101</v>
      </c>
      <c r="C53" s="239">
        <f>H53+L53</f>
        <v>210</v>
      </c>
      <c r="D53" s="224">
        <f>'1º Período - 2018'!D53+'2º Período - 2018'!D53+'3º - Período 2018'!D53+'Janeiro - 2019'!D53+'Fevereiro - 2019'!D53</f>
        <v>133</v>
      </c>
      <c r="E53" s="218">
        <f>D53/C53</f>
        <v>0.6333333333333333</v>
      </c>
      <c r="F53" s="216">
        <f>'1º Período - 2018'!F53+'2º Período - 2018'!F53+'3º - Período 2018'!F53+'Janeiro - 2019'!F53+'Fevereiro - 2019'!F53</f>
        <v>77</v>
      </c>
      <c r="G53" s="203">
        <f>F53/C53</f>
        <v>0.36666666666666664</v>
      </c>
      <c r="H53" s="241">
        <f>'1º Período - 2018'!H53+'2º Período - 2018'!H53+'3º - Período 2018'!H53+'Janeiro - 2019'!H53+'Fevereiro - 2019'!H53</f>
        <v>161</v>
      </c>
      <c r="I53" s="243">
        <f>H53/C53</f>
        <v>0.76666666666666672</v>
      </c>
      <c r="J53" s="37" t="s">
        <v>29</v>
      </c>
      <c r="K53" s="38">
        <f>'1º Período - 2018'!K53+'2º Período - 2018'!K53+'3º - Período 2018'!K53+'Janeiro - 2019'!K53+'Fevereiro - 2019'!K53</f>
        <v>5</v>
      </c>
      <c r="L53" s="270">
        <f>SUM(K53:K59)</f>
        <v>49</v>
      </c>
      <c r="M53" s="272">
        <f>L53/C53</f>
        <v>0.23333333333333334</v>
      </c>
    </row>
    <row r="54" spans="2:13" ht="15.95" customHeight="1" thickBot="1" x14ac:dyDescent="0.3">
      <c r="B54" s="237"/>
      <c r="C54" s="239"/>
      <c r="D54" s="278"/>
      <c r="E54" s="219"/>
      <c r="F54" s="279"/>
      <c r="G54" s="204"/>
      <c r="H54" s="241"/>
      <c r="I54" s="243"/>
      <c r="J54" s="39" t="s">
        <v>30</v>
      </c>
      <c r="K54" s="40">
        <f>'1º Período - 2018'!K54+'2º Período - 2018'!K54+'3º - Período 2018'!K54+'Janeiro - 2019'!K54+'Fevereiro - 2019'!K54</f>
        <v>10</v>
      </c>
      <c r="L54" s="274"/>
      <c r="M54" s="275"/>
    </row>
    <row r="55" spans="2:13" ht="15.95" customHeight="1" thickBot="1" x14ac:dyDescent="0.3">
      <c r="B55" s="237"/>
      <c r="C55" s="239"/>
      <c r="D55" s="278"/>
      <c r="E55" s="219"/>
      <c r="F55" s="279"/>
      <c r="G55" s="204"/>
      <c r="H55" s="241"/>
      <c r="I55" s="243"/>
      <c r="J55" s="39" t="s">
        <v>31</v>
      </c>
      <c r="K55" s="40">
        <f>'1º Período - 2018'!K55+'2º Período - 2018'!K55+'3º - Período 2018'!K55+'Janeiro - 2019'!K55+'Fevereiro - 2019'!K55</f>
        <v>2</v>
      </c>
      <c r="L55" s="274"/>
      <c r="M55" s="275"/>
    </row>
    <row r="56" spans="2:13" ht="15.95" customHeight="1" thickBot="1" x14ac:dyDescent="0.3">
      <c r="B56" s="237"/>
      <c r="C56" s="239"/>
      <c r="D56" s="278"/>
      <c r="E56" s="219"/>
      <c r="F56" s="279"/>
      <c r="G56" s="204"/>
      <c r="H56" s="241"/>
      <c r="I56" s="243"/>
      <c r="J56" s="39" t="s">
        <v>32</v>
      </c>
      <c r="K56" s="40">
        <f>'1º Período - 2018'!K56+'2º Período - 2018'!K56+'3º - Período 2018'!K56+'Janeiro - 2019'!K56+'Fevereiro - 2019'!K56</f>
        <v>9</v>
      </c>
      <c r="L56" s="274"/>
      <c r="M56" s="275"/>
    </row>
    <row r="57" spans="2:13" ht="15.95" customHeight="1" thickBot="1" x14ac:dyDescent="0.3">
      <c r="B57" s="237"/>
      <c r="C57" s="239"/>
      <c r="D57" s="278"/>
      <c r="E57" s="219"/>
      <c r="F57" s="279"/>
      <c r="G57" s="204"/>
      <c r="H57" s="241"/>
      <c r="I57" s="243"/>
      <c r="J57" s="39" t="s">
        <v>33</v>
      </c>
      <c r="K57" s="40">
        <f>'1º Período - 2018'!K57+'2º Período - 2018'!K57+'3º - Período 2018'!K57+'Janeiro - 2019'!K57+'Fevereiro - 2019'!K57</f>
        <v>5</v>
      </c>
      <c r="L57" s="274"/>
      <c r="M57" s="275"/>
    </row>
    <row r="58" spans="2:13" ht="15.75" thickBot="1" x14ac:dyDescent="0.3">
      <c r="B58" s="237"/>
      <c r="C58" s="239"/>
      <c r="D58" s="278"/>
      <c r="E58" s="219"/>
      <c r="F58" s="279"/>
      <c r="G58" s="204"/>
      <c r="H58" s="241"/>
      <c r="I58" s="243"/>
      <c r="J58" s="45" t="s">
        <v>73</v>
      </c>
      <c r="K58" s="46">
        <f>'1º Período - 2018'!K58+'2º Período - 2018'!K58+'3º - Período 2018'!K58+'Janeiro - 2019'!K58+'Fevereiro - 2019'!K58</f>
        <v>14</v>
      </c>
      <c r="L58" s="274"/>
      <c r="M58" s="275"/>
    </row>
    <row r="59" spans="2:13" ht="15.95" customHeight="1" thickBot="1" x14ac:dyDescent="0.3">
      <c r="B59" s="237"/>
      <c r="C59" s="239"/>
      <c r="D59" s="225"/>
      <c r="E59" s="220"/>
      <c r="F59" s="217"/>
      <c r="G59" s="205"/>
      <c r="H59" s="241"/>
      <c r="I59" s="243"/>
      <c r="J59" s="41" t="s">
        <v>34</v>
      </c>
      <c r="K59" s="42">
        <f>'1º Período - 2018'!K59+'2º Período - 2018'!K59+'3º - Período 2018'!K59+'Janeiro - 2019'!K59+'Fevereiro - 2019'!K59</f>
        <v>4</v>
      </c>
      <c r="L59" s="271"/>
      <c r="M59" s="273"/>
    </row>
    <row r="60" spans="2:13" ht="15.95" customHeight="1" thickBot="1" x14ac:dyDescent="0.3">
      <c r="B60" s="250" t="s">
        <v>102</v>
      </c>
      <c r="C60" s="251">
        <f>H60+L60</f>
        <v>48</v>
      </c>
      <c r="D60" s="226">
        <f>'1º Período - 2018'!D60+'2º Período - 2018'!D60+'3º - Período 2018'!D60+'Janeiro - 2019'!D60+'Fevereiro - 2019'!D60</f>
        <v>34</v>
      </c>
      <c r="E60" s="221">
        <f>D60/C60</f>
        <v>0.70833333333333337</v>
      </c>
      <c r="F60" s="214">
        <f>'1º Período - 2018'!F60+'2º Período - 2018'!F60+'3º - Período 2018'!F60+'Janeiro - 2019'!F60+'Fevereiro - 2019'!F60</f>
        <v>14</v>
      </c>
      <c r="G60" s="206">
        <f>F60/C60</f>
        <v>0.29166666666666669</v>
      </c>
      <c r="H60" s="252">
        <f>'1º Período - 2018'!H60+'2º Período - 2018'!H60+'3º - Período 2018'!H60+'Janeiro - 2019'!H60+'Fevereiro - 2019'!H60</f>
        <v>47</v>
      </c>
      <c r="I60" s="253">
        <f>H60/C60</f>
        <v>0.97916666666666663</v>
      </c>
      <c r="J60" s="254" t="s">
        <v>35</v>
      </c>
      <c r="K60" s="214">
        <f>'1º Período - 2018'!K60+'2º Período - 2018'!K60+'3º - Período 2018'!K60+'Janeiro - 2019'!K60+'Fevereiro - 2019'!K60</f>
        <v>1</v>
      </c>
      <c r="L60" s="266">
        <f>K60</f>
        <v>1</v>
      </c>
      <c r="M60" s="260">
        <f>L60/C60</f>
        <v>2.0833333333333332E-2</v>
      </c>
    </row>
    <row r="61" spans="2:13" ht="15.95" customHeight="1" thickBot="1" x14ac:dyDescent="0.3">
      <c r="B61" s="250"/>
      <c r="C61" s="251"/>
      <c r="D61" s="227"/>
      <c r="E61" s="222"/>
      <c r="F61" s="215"/>
      <c r="G61" s="207"/>
      <c r="H61" s="252"/>
      <c r="I61" s="253"/>
      <c r="J61" s="255"/>
      <c r="K61" s="215"/>
      <c r="L61" s="268"/>
      <c r="M61" s="261"/>
    </row>
    <row r="62" spans="2:13" ht="15.95" customHeight="1" thickBot="1" x14ac:dyDescent="0.3">
      <c r="B62" s="237" t="s">
        <v>103</v>
      </c>
      <c r="C62" s="239">
        <f>H62+L62</f>
        <v>87</v>
      </c>
      <c r="D62" s="224">
        <f>'1º Período - 2018'!D62+'2º Período - 2018'!D62+'3º - Período 2018'!D62+'Janeiro - 2019'!D62+'Fevereiro - 2019'!D62</f>
        <v>51</v>
      </c>
      <c r="E62" s="218">
        <f>D62/C62</f>
        <v>0.58620689655172409</v>
      </c>
      <c r="F62" s="216">
        <f>'1º Período - 2018'!F62+'2º Período - 2018'!F62+'3º - Período 2018'!F62+'Janeiro - 2019'!F62+'Fevereiro - 2019'!F62</f>
        <v>36</v>
      </c>
      <c r="G62" s="203">
        <f>F62/C62</f>
        <v>0.41379310344827586</v>
      </c>
      <c r="H62" s="241">
        <f>'1º Período - 2018'!H62+'2º Período - 2018'!H62+'3º - Período 2018'!H62+'Janeiro - 2019'!H62+'Fevereiro - 2019'!H62</f>
        <v>26</v>
      </c>
      <c r="I62" s="243">
        <f>H62/C62</f>
        <v>0.2988505747126437</v>
      </c>
      <c r="J62" s="37" t="s">
        <v>36</v>
      </c>
      <c r="K62" s="38">
        <f>'1º Período - 2018'!K62+'2º Período - 2018'!K62+'3º - Período 2018'!K62+'Janeiro - 2019'!K62+'Fevereiro - 2019'!K62</f>
        <v>4</v>
      </c>
      <c r="L62" s="270">
        <f>SUM(K62:K65)</f>
        <v>61</v>
      </c>
      <c r="M62" s="272">
        <f>L62/C62</f>
        <v>0.70114942528735635</v>
      </c>
    </row>
    <row r="63" spans="2:13" ht="15.75" thickBot="1" x14ac:dyDescent="0.3">
      <c r="B63" s="237"/>
      <c r="C63" s="239"/>
      <c r="D63" s="278"/>
      <c r="E63" s="219"/>
      <c r="F63" s="279"/>
      <c r="G63" s="204"/>
      <c r="H63" s="241"/>
      <c r="I63" s="243"/>
      <c r="J63" s="39" t="s">
        <v>37</v>
      </c>
      <c r="K63" s="40">
        <f>'1º Período - 2018'!K63+'2º Período - 2018'!K63+'3º - Período 2018'!K63+'Janeiro - 2019'!K63+'Fevereiro - 2019'!K63</f>
        <v>6</v>
      </c>
      <c r="L63" s="274"/>
      <c r="M63" s="275"/>
    </row>
    <row r="64" spans="2:13" ht="15.95" customHeight="1" thickBot="1" x14ac:dyDescent="0.3">
      <c r="B64" s="237"/>
      <c r="C64" s="239"/>
      <c r="D64" s="278"/>
      <c r="E64" s="219"/>
      <c r="F64" s="279"/>
      <c r="G64" s="204"/>
      <c r="H64" s="241"/>
      <c r="I64" s="243"/>
      <c r="J64" s="39" t="s">
        <v>38</v>
      </c>
      <c r="K64" s="40">
        <f>'1º Período - 2018'!K64+'2º Período - 2018'!K64+'3º - Período 2018'!K64+'Janeiro - 2019'!K64+'Fevereiro - 2019'!K64</f>
        <v>20</v>
      </c>
      <c r="L64" s="274"/>
      <c r="M64" s="275"/>
    </row>
    <row r="65" spans="2:13" ht="15.95" customHeight="1" thickBot="1" x14ac:dyDescent="0.3">
      <c r="B65" s="237"/>
      <c r="C65" s="239"/>
      <c r="D65" s="225"/>
      <c r="E65" s="220"/>
      <c r="F65" s="217"/>
      <c r="G65" s="205"/>
      <c r="H65" s="241"/>
      <c r="I65" s="243"/>
      <c r="J65" s="41" t="s">
        <v>74</v>
      </c>
      <c r="K65" s="42">
        <f>'1º Período - 2018'!K65+'2º Período - 2018'!K65+'3º - Período 2018'!K65+'Janeiro - 2019'!K65+'Fevereiro - 2019'!K65</f>
        <v>31</v>
      </c>
      <c r="L65" s="271"/>
      <c r="M65" s="273"/>
    </row>
    <row r="66" spans="2:13" ht="15.95" customHeight="1" thickBot="1" x14ac:dyDescent="0.3">
      <c r="B66" s="250" t="s">
        <v>104</v>
      </c>
      <c r="C66" s="251">
        <f>H66+L66</f>
        <v>67</v>
      </c>
      <c r="D66" s="226">
        <f>'1º Período - 2018'!D66+'2º Período - 2018'!D66+'3º - Período 2018'!D66+'Janeiro - 2019'!D66+'Fevereiro - 2019'!D66</f>
        <v>44</v>
      </c>
      <c r="E66" s="221">
        <f>D66/C66</f>
        <v>0.65671641791044777</v>
      </c>
      <c r="F66" s="214">
        <f>'1º Período - 2018'!F66+'2º Período - 2018'!F66+'3º - Período 2018'!F66+'Janeiro - 2019'!F66+'Fevereiro - 2019'!F66</f>
        <v>23</v>
      </c>
      <c r="G66" s="206">
        <f>F66/C66</f>
        <v>0.34328358208955223</v>
      </c>
      <c r="H66" s="252">
        <f>'1º Período - 2018'!H66+'2º Período - 2018'!H66+'3º - Período 2018'!H66+'Janeiro - 2019'!H66+'Fevereiro - 2019'!H66</f>
        <v>30</v>
      </c>
      <c r="I66" s="253">
        <f>H66/C66</f>
        <v>0.44776119402985076</v>
      </c>
      <c r="J66" s="60" t="s">
        <v>39</v>
      </c>
      <c r="K66" s="61">
        <f>'1º Período - 2018'!K66+'2º Período - 2018'!K66+'3º - Período 2018'!K66+'Janeiro - 2019'!K66+'Fevereiro - 2019'!K66</f>
        <v>9</v>
      </c>
      <c r="L66" s="266">
        <f>SUM(K66:K68)</f>
        <v>37</v>
      </c>
      <c r="M66" s="260">
        <f>L66/C66</f>
        <v>0.55223880597014929</v>
      </c>
    </row>
    <row r="67" spans="2:13" ht="15.75" thickBot="1" x14ac:dyDescent="0.3">
      <c r="B67" s="250"/>
      <c r="C67" s="251"/>
      <c r="D67" s="276"/>
      <c r="E67" s="223"/>
      <c r="F67" s="277"/>
      <c r="G67" s="209"/>
      <c r="H67" s="252"/>
      <c r="I67" s="253"/>
      <c r="J67" s="66" t="s">
        <v>40</v>
      </c>
      <c r="K67" s="67">
        <f>'1º Período - 2018'!K67+'2º Período - 2018'!K67+'3º - Período 2018'!K67+'Janeiro - 2019'!K67+'Fevereiro - 2019'!K67</f>
        <v>3</v>
      </c>
      <c r="L67" s="267"/>
      <c r="M67" s="269"/>
    </row>
    <row r="68" spans="2:13" ht="15.95" customHeight="1" thickBot="1" x14ac:dyDescent="0.3">
      <c r="B68" s="250"/>
      <c r="C68" s="251"/>
      <c r="D68" s="227"/>
      <c r="E68" s="222"/>
      <c r="F68" s="215"/>
      <c r="G68" s="207"/>
      <c r="H68" s="252"/>
      <c r="I68" s="253"/>
      <c r="J68" s="62" t="s">
        <v>41</v>
      </c>
      <c r="K68" s="63">
        <f>'1º Período - 2018'!K68+'2º Período - 2018'!K68+'3º - Período 2018'!K68+'Janeiro - 2019'!K68+'Fevereiro - 2019'!K68</f>
        <v>25</v>
      </c>
      <c r="L68" s="268"/>
      <c r="M68" s="261"/>
    </row>
    <row r="69" spans="2:13" ht="15.95" customHeight="1" thickBot="1" x14ac:dyDescent="0.3">
      <c r="B69" s="237" t="s">
        <v>105</v>
      </c>
      <c r="C69" s="239">
        <f>H69+L69</f>
        <v>214</v>
      </c>
      <c r="D69" s="224">
        <f>'1º Período - 2018'!D69+'2º Período - 2018'!D69+'3º - Período 2018'!D69+'Janeiro - 2019'!D69+'Fevereiro - 2019'!D69</f>
        <v>132</v>
      </c>
      <c r="E69" s="218">
        <f>D69/C69</f>
        <v>0.61682242990654201</v>
      </c>
      <c r="F69" s="216">
        <f>'1º Período - 2018'!F69+'2º Período - 2018'!F69+'3º - Período 2018'!F69+'Janeiro - 2019'!F69+'Fevereiro - 2019'!F69</f>
        <v>82</v>
      </c>
      <c r="G69" s="203">
        <f>F69/C69</f>
        <v>0.38317757009345793</v>
      </c>
      <c r="H69" s="241">
        <f>'1º Período - 2018'!H69+'2º Período - 2018'!H69+'3º - Período 2018'!H69+'Janeiro - 2019'!H69+'Fevereiro - 2019'!H69</f>
        <v>193</v>
      </c>
      <c r="I69" s="243">
        <f>H69/C69</f>
        <v>0.90186915887850472</v>
      </c>
      <c r="J69" s="262" t="s">
        <v>42</v>
      </c>
      <c r="K69" s="216">
        <f>'1º Período - 2018'!K69+'2º Período - 2018'!K69+'3º - Período 2018'!K69+'Janeiro - 2019'!K69+'Fevereiro - 2019'!K69</f>
        <v>21</v>
      </c>
      <c r="L69" s="270">
        <f>K69</f>
        <v>21</v>
      </c>
      <c r="M69" s="272">
        <f>1-I69</f>
        <v>9.8130841121495282E-2</v>
      </c>
    </row>
    <row r="70" spans="2:13" ht="15.95" customHeight="1" thickBot="1" x14ac:dyDescent="0.3">
      <c r="B70" s="237"/>
      <c r="C70" s="239"/>
      <c r="D70" s="225"/>
      <c r="E70" s="220"/>
      <c r="F70" s="217"/>
      <c r="G70" s="205"/>
      <c r="H70" s="241"/>
      <c r="I70" s="243"/>
      <c r="J70" s="263"/>
      <c r="K70" s="217"/>
      <c r="L70" s="271"/>
      <c r="M70" s="273"/>
    </row>
    <row r="71" spans="2:13" ht="32.1" customHeight="1" thickBot="1" x14ac:dyDescent="0.3">
      <c r="B71" s="68" t="s">
        <v>106</v>
      </c>
      <c r="C71" s="69">
        <f>H71</f>
        <v>14</v>
      </c>
      <c r="D71" s="113">
        <f>'1º Período - 2018'!D71+'2º Período - 2018'!D71+'3º - Período 2018'!D71+'Janeiro - 2019'!D71+'Fevereiro - 2019'!D71</f>
        <v>14</v>
      </c>
      <c r="E71" s="148">
        <f>D71/C71</f>
        <v>1</v>
      </c>
      <c r="F71" s="73">
        <f>'1º Período - 2018'!F71+'2º Período - 2018'!F71+'3º - Período 2018'!F71+'Janeiro - 2019'!F71+'Fevereiro - 2019'!F71</f>
        <v>0</v>
      </c>
      <c r="G71" s="152">
        <f>F71/C71</f>
        <v>0</v>
      </c>
      <c r="H71" s="70">
        <f>'1º Período - 2018'!H71+'2º Período - 2018'!H71+'3º - Período 2018'!H71+'Janeiro - 2019'!H71+'Fevereiro - 2019'!H71</f>
        <v>14</v>
      </c>
      <c r="I71" s="71">
        <f>H71/C71</f>
        <v>1</v>
      </c>
      <c r="J71" s="72" t="s">
        <v>4</v>
      </c>
      <c r="K71" s="73">
        <f>'1º Período - 2018'!K71+'2º Período - 2018'!K71+'3º - Período 2018'!K71+'Janeiro - 2019'!K71+'Fevereiro - 2019'!K71</f>
        <v>0</v>
      </c>
      <c r="L71" s="74">
        <f>K71</f>
        <v>0</v>
      </c>
      <c r="M71" s="75">
        <f>L71/C71</f>
        <v>0</v>
      </c>
    </row>
    <row r="72" spans="2:13" ht="15.95" customHeight="1" thickBot="1" x14ac:dyDescent="0.3">
      <c r="B72" s="237" t="s">
        <v>107</v>
      </c>
      <c r="C72" s="239">
        <f>H72+L72</f>
        <v>167</v>
      </c>
      <c r="D72" s="224">
        <f>'1º Período - 2018'!D72+'2º Período - 2018'!D72+'3º - Período 2018'!D72+'Janeiro - 2019'!D72+'Fevereiro - 2019'!D72</f>
        <v>99</v>
      </c>
      <c r="E72" s="218">
        <f>D72/C72</f>
        <v>0.59281437125748504</v>
      </c>
      <c r="F72" s="216">
        <f>'1º Período - 2018'!F72+'2º Período - 2018'!F72+'3º - Período 2018'!F72+'Janeiro - 2019'!F72+'Fevereiro - 2019'!F72</f>
        <v>68</v>
      </c>
      <c r="G72" s="203">
        <f>F72/C72</f>
        <v>0.40718562874251496</v>
      </c>
      <c r="H72" s="241">
        <f>'1º Período - 2018'!H72+'2º Período - 2018'!H72+'3º - Período 2018'!H72+'Janeiro - 2019'!H72+'Fevereiro - 2019'!H72</f>
        <v>68</v>
      </c>
      <c r="I72" s="243">
        <f>H72/C72</f>
        <v>0.40718562874251496</v>
      </c>
      <c r="J72" s="37" t="s">
        <v>43</v>
      </c>
      <c r="K72" s="38">
        <f>'1º Período - 2018'!K72+'2º Período - 2018'!K72+'3º - Período 2018'!K72+'Janeiro - 2019'!K72+'Fevereiro - 2019'!K72</f>
        <v>25</v>
      </c>
      <c r="L72" s="216">
        <f>SUM(K72:K78)</f>
        <v>99</v>
      </c>
      <c r="M72" s="264">
        <f>L72/C72</f>
        <v>0.59281437125748504</v>
      </c>
    </row>
    <row r="73" spans="2:13" ht="15.95" customHeight="1" thickBot="1" x14ac:dyDescent="0.3">
      <c r="B73" s="237"/>
      <c r="C73" s="239"/>
      <c r="D73" s="278"/>
      <c r="E73" s="219"/>
      <c r="F73" s="279"/>
      <c r="G73" s="204"/>
      <c r="H73" s="241"/>
      <c r="I73" s="243"/>
      <c r="J73" s="39" t="s">
        <v>44</v>
      </c>
      <c r="K73" s="40">
        <f>'1º Período - 2018'!K73+'2º Período - 2018'!K73+'3º - Período 2018'!K73+'Janeiro - 2019'!K73+'Fevereiro - 2019'!K73</f>
        <v>2</v>
      </c>
      <c r="L73" s="279"/>
      <c r="M73" s="281"/>
    </row>
    <row r="74" spans="2:13" ht="15.95" customHeight="1" thickBot="1" x14ac:dyDescent="0.3">
      <c r="B74" s="237"/>
      <c r="C74" s="239"/>
      <c r="D74" s="278"/>
      <c r="E74" s="219"/>
      <c r="F74" s="279"/>
      <c r="G74" s="204"/>
      <c r="H74" s="241"/>
      <c r="I74" s="243"/>
      <c r="J74" s="39" t="s">
        <v>45</v>
      </c>
      <c r="K74" s="40">
        <f>'1º Período - 2018'!K74+'2º Período - 2018'!K74+'3º - Período 2018'!K74+'Janeiro - 2019'!K74+'Fevereiro - 2019'!K74</f>
        <v>15</v>
      </c>
      <c r="L74" s="279"/>
      <c r="M74" s="281"/>
    </row>
    <row r="75" spans="2:13" ht="15.75" thickBot="1" x14ac:dyDescent="0.3">
      <c r="B75" s="237"/>
      <c r="C75" s="239"/>
      <c r="D75" s="278"/>
      <c r="E75" s="219"/>
      <c r="F75" s="279"/>
      <c r="G75" s="204"/>
      <c r="H75" s="241"/>
      <c r="I75" s="243"/>
      <c r="J75" s="39" t="s">
        <v>46</v>
      </c>
      <c r="K75" s="40">
        <f>'1º Período - 2018'!K75+'2º Período - 2018'!K75+'3º - Período 2018'!K75+'Janeiro - 2019'!K75+'Fevereiro - 2019'!K75</f>
        <v>17</v>
      </c>
      <c r="L75" s="279"/>
      <c r="M75" s="281"/>
    </row>
    <row r="76" spans="2:13" ht="15.95" customHeight="1" thickBot="1" x14ac:dyDescent="0.3">
      <c r="B76" s="237"/>
      <c r="C76" s="239"/>
      <c r="D76" s="278"/>
      <c r="E76" s="219"/>
      <c r="F76" s="279"/>
      <c r="G76" s="204"/>
      <c r="H76" s="241"/>
      <c r="I76" s="243"/>
      <c r="J76" s="39" t="s">
        <v>47</v>
      </c>
      <c r="K76" s="40">
        <f>'1º Período - 2018'!K76+'2º Período - 2018'!K76+'3º - Período 2018'!K76+'Janeiro - 2019'!K76+'Fevereiro - 2019'!K76</f>
        <v>5</v>
      </c>
      <c r="L76" s="279"/>
      <c r="M76" s="281"/>
    </row>
    <row r="77" spans="2:13" ht="15.95" customHeight="1" thickBot="1" x14ac:dyDescent="0.3">
      <c r="B77" s="237"/>
      <c r="C77" s="239"/>
      <c r="D77" s="278"/>
      <c r="E77" s="219"/>
      <c r="F77" s="279"/>
      <c r="G77" s="204"/>
      <c r="H77" s="241"/>
      <c r="I77" s="243"/>
      <c r="J77" s="45" t="s">
        <v>75</v>
      </c>
      <c r="K77" s="46">
        <f>'1º Período - 2018'!K77+'2º Período - 2018'!K77+'3º - Período 2018'!K77+'Janeiro - 2019'!K77+'Fevereiro - 2019'!K77</f>
        <v>17</v>
      </c>
      <c r="L77" s="279"/>
      <c r="M77" s="281"/>
    </row>
    <row r="78" spans="2:13" ht="15.75" thickBot="1" x14ac:dyDescent="0.3">
      <c r="B78" s="237"/>
      <c r="C78" s="239"/>
      <c r="D78" s="225"/>
      <c r="E78" s="220"/>
      <c r="F78" s="217"/>
      <c r="G78" s="205"/>
      <c r="H78" s="241"/>
      <c r="I78" s="243"/>
      <c r="J78" s="41" t="s">
        <v>48</v>
      </c>
      <c r="K78" s="42">
        <f>'1º Período - 2018'!K78+'2º Período - 2018'!K78+'3º - Período 2018'!K78+'Janeiro - 2019'!K78+'Fevereiro - 2019'!K78</f>
        <v>18</v>
      </c>
      <c r="L78" s="217"/>
      <c r="M78" s="265"/>
    </row>
    <row r="79" spans="2:13" ht="15.75" thickBot="1" x14ac:dyDescent="0.3">
      <c r="B79" s="250" t="s">
        <v>108</v>
      </c>
      <c r="C79" s="251">
        <f>H79+L79</f>
        <v>83</v>
      </c>
      <c r="D79" s="226">
        <f>'1º Período - 2018'!D79+'2º Período - 2018'!D79+'3º - Período 2018'!D79+'Janeiro - 2019'!D79+'Fevereiro - 2019'!D79</f>
        <v>45</v>
      </c>
      <c r="E79" s="221">
        <f>D79/C79</f>
        <v>0.54216867469879515</v>
      </c>
      <c r="F79" s="214">
        <f>'1º Período - 2018'!F79+'2º Período - 2018'!F79+'3º - Período 2018'!F79+'Janeiro - 2019'!F79+'Fevereiro - 2019'!F79</f>
        <v>38</v>
      </c>
      <c r="G79" s="206">
        <f>F79/C79</f>
        <v>0.45783132530120479</v>
      </c>
      <c r="H79" s="252">
        <f>'1º Período - 2018'!H79+'2º Período - 2018'!H79+'3º - Período 2018'!H79+'Janeiro - 2019'!H79+'Fevereiro - 2019'!H79</f>
        <v>41</v>
      </c>
      <c r="I79" s="253">
        <f>H79/C79</f>
        <v>0.49397590361445781</v>
      </c>
      <c r="J79" s="76" t="s">
        <v>49</v>
      </c>
      <c r="K79" s="61">
        <f>'1º Período - 2018'!K79+'2º Período - 2018'!K79+'3º - Período 2018'!K79+'Janeiro - 2019'!K79+'Fevereiro - 2019'!K79</f>
        <v>29</v>
      </c>
      <c r="L79" s="214">
        <f>SUM(K79:K80)</f>
        <v>42</v>
      </c>
      <c r="M79" s="258">
        <f>L79/C79</f>
        <v>0.50602409638554213</v>
      </c>
    </row>
    <row r="80" spans="2:13" ht="15.75" thickBot="1" x14ac:dyDescent="0.3">
      <c r="B80" s="250"/>
      <c r="C80" s="251"/>
      <c r="D80" s="227"/>
      <c r="E80" s="222"/>
      <c r="F80" s="215"/>
      <c r="G80" s="207"/>
      <c r="H80" s="252"/>
      <c r="I80" s="253"/>
      <c r="J80" s="77" t="s">
        <v>119</v>
      </c>
      <c r="K80" s="63">
        <f>'1º Período - 2018'!K80+'2º Período - 2018'!K80+'3º - Período 2018'!K80+'Janeiro - 2019'!K80+'Fevereiro - 2019'!K80</f>
        <v>13</v>
      </c>
      <c r="L80" s="215"/>
      <c r="M80" s="259"/>
    </row>
    <row r="81" spans="2:13" ht="32.1" customHeight="1" thickBot="1" x14ac:dyDescent="0.3">
      <c r="B81" s="28" t="s">
        <v>109</v>
      </c>
      <c r="C81" s="29">
        <f>H81+L81</f>
        <v>233</v>
      </c>
      <c r="D81" s="110">
        <f>'1º Período - 2018'!D81+'2º Período - 2018'!D81+'3º - Período 2018'!D81+'Janeiro - 2019'!D81+'Fevereiro - 2019'!D81</f>
        <v>145</v>
      </c>
      <c r="E81" s="147">
        <f>D81/C81</f>
        <v>0.62231759656652363</v>
      </c>
      <c r="F81" s="33">
        <f>'1º Período - 2018'!F81+'2º Período - 2018'!F81+'3º - Período 2018'!F81+'Janeiro - 2019'!F81+'Fevereiro - 2019'!F81</f>
        <v>88</v>
      </c>
      <c r="G81" s="151">
        <f>F81/C81</f>
        <v>0.37768240343347642</v>
      </c>
      <c r="H81" s="30">
        <f>'1º Período - 2018'!H81+'2º Período - 2018'!H81+'3º - Período 2018'!H81+'Janeiro - 2019'!H81+'Fevereiro - 2019'!H81</f>
        <v>171</v>
      </c>
      <c r="I81" s="31">
        <f>H81/C81</f>
        <v>0.73390557939914158</v>
      </c>
      <c r="J81" s="32" t="s">
        <v>76</v>
      </c>
      <c r="K81" s="33">
        <f>'1º Período - 2018'!K81+'2º Período - 2018'!K81+'3º - Período 2018'!K81+'Janeiro - 2019'!K81+'Fevereiro - 2019'!K81</f>
        <v>62</v>
      </c>
      <c r="L81" s="33">
        <f>K81</f>
        <v>62</v>
      </c>
      <c r="M81" s="34">
        <f>L81/C81</f>
        <v>0.26609442060085836</v>
      </c>
    </row>
    <row r="82" spans="2:13" ht="15.75" thickBot="1" x14ac:dyDescent="0.3">
      <c r="B82" s="250" t="s">
        <v>110</v>
      </c>
      <c r="C82" s="251">
        <f>H82+L82</f>
        <v>10</v>
      </c>
      <c r="D82" s="226">
        <f>'1º Período - 2018'!D82+'2º Período - 2018'!D82+'3º - Período 2018'!D82+'Janeiro - 2019'!D82+'Fevereiro - 2019'!D82</f>
        <v>7</v>
      </c>
      <c r="E82" s="221">
        <f>D82/C82</f>
        <v>0.7</v>
      </c>
      <c r="F82" s="214">
        <f>'1º Período - 2018'!F82+'2º Período - 2018'!F82+'3º - Período 2018'!F82+'Janeiro - 2019'!F82+'Fevereiro - 2019'!F82</f>
        <v>3</v>
      </c>
      <c r="G82" s="206">
        <f>F82/C82</f>
        <v>0.3</v>
      </c>
      <c r="H82" s="252">
        <f>'1º Período - 2018'!H82+'2º Período - 2018'!H82+'3º - Período 2018'!H82+'Janeiro - 2019'!H82+'Fevereiro - 2019'!H82</f>
        <v>3</v>
      </c>
      <c r="I82" s="253">
        <f>H82/C82</f>
        <v>0.3</v>
      </c>
      <c r="J82" s="78" t="s">
        <v>77</v>
      </c>
      <c r="K82" s="79">
        <f>'1º Período - 2018'!K82+'2º Período - 2018'!K82+'3º - Período 2018'!K82+'Janeiro - 2019'!K82+'Fevereiro - 2019'!K82</f>
        <v>6</v>
      </c>
      <c r="L82" s="214">
        <f>SUM(K82:K83)</f>
        <v>7</v>
      </c>
      <c r="M82" s="258">
        <f>L82/C82</f>
        <v>0.7</v>
      </c>
    </row>
    <row r="83" spans="2:13" ht="15.95" customHeight="1" thickBot="1" x14ac:dyDescent="0.3">
      <c r="B83" s="250"/>
      <c r="C83" s="251"/>
      <c r="D83" s="227"/>
      <c r="E83" s="222"/>
      <c r="F83" s="215"/>
      <c r="G83" s="207"/>
      <c r="H83" s="252"/>
      <c r="I83" s="253"/>
      <c r="J83" s="62" t="s">
        <v>50</v>
      </c>
      <c r="K83" s="63">
        <f>'1º Período - 2018'!K83+'2º Período - 2018'!K83+'3º - Período 2018'!K83+'Janeiro - 2019'!K83+'Fevereiro - 2019'!K83</f>
        <v>1</v>
      </c>
      <c r="L83" s="215"/>
      <c r="M83" s="259"/>
    </row>
    <row r="84" spans="2:13" ht="15.95" customHeight="1" thickBot="1" x14ac:dyDescent="0.3">
      <c r="B84" s="237" t="s">
        <v>111</v>
      </c>
      <c r="C84" s="239">
        <f>H84+L84</f>
        <v>59</v>
      </c>
      <c r="D84" s="224">
        <f>'1º Período - 2018'!D84+'2º Período - 2018'!D84+'3º - Período 2018'!D84+'Janeiro - 2019'!D84+'Fevereiro - 2019'!D84</f>
        <v>44</v>
      </c>
      <c r="E84" s="218">
        <f>D84/C84</f>
        <v>0.74576271186440679</v>
      </c>
      <c r="F84" s="216">
        <f>'1º Período - 2018'!F84+'2º Período - 2018'!F84+'3º - Período 2018'!F84+'Janeiro - 2019'!F84+'Fevereiro - 2019'!F84</f>
        <v>15</v>
      </c>
      <c r="G84" s="203">
        <f>F84/C84</f>
        <v>0.25423728813559321</v>
      </c>
      <c r="H84" s="241">
        <f>'1º Período - 2018'!H84+'2º Período - 2018'!H84+'3º - Período 2018'!H84+'Janeiro - 2019'!H84+'Fevereiro - 2019'!H84</f>
        <v>48</v>
      </c>
      <c r="I84" s="243">
        <f>H84/C84</f>
        <v>0.81355932203389836</v>
      </c>
      <c r="J84" s="37" t="s">
        <v>51</v>
      </c>
      <c r="K84" s="38">
        <f>'1º Período - 2018'!K84+'2º Período - 2018'!K84+'3º - Período 2018'!K84+'Janeiro - 2019'!K84+'Fevereiro - 2019'!K84</f>
        <v>4</v>
      </c>
      <c r="L84" s="216">
        <f>SUM(K84:K86)</f>
        <v>11</v>
      </c>
      <c r="M84" s="264">
        <f>L84/C84</f>
        <v>0.1864406779661017</v>
      </c>
    </row>
    <row r="85" spans="2:13" ht="15.95" customHeight="1" thickBot="1" x14ac:dyDescent="0.3">
      <c r="B85" s="237"/>
      <c r="C85" s="239"/>
      <c r="D85" s="278"/>
      <c r="E85" s="219"/>
      <c r="F85" s="279"/>
      <c r="G85" s="204"/>
      <c r="H85" s="241"/>
      <c r="I85" s="243"/>
      <c r="J85" s="39" t="s">
        <v>52</v>
      </c>
      <c r="K85" s="40">
        <f>'1º Período - 2018'!K85+'2º Período - 2018'!K85+'3º - Período 2018'!K85+'Janeiro - 2019'!K85+'Fevereiro - 2019'!K85</f>
        <v>4</v>
      </c>
      <c r="L85" s="279"/>
      <c r="M85" s="281"/>
    </row>
    <row r="86" spans="2:13" ht="15.75" thickBot="1" x14ac:dyDescent="0.3">
      <c r="B86" s="237"/>
      <c r="C86" s="239"/>
      <c r="D86" s="225"/>
      <c r="E86" s="220"/>
      <c r="F86" s="217"/>
      <c r="G86" s="205"/>
      <c r="H86" s="241"/>
      <c r="I86" s="243"/>
      <c r="J86" s="41" t="s">
        <v>53</v>
      </c>
      <c r="K86" s="42">
        <f>'1º Período - 2018'!K86+'2º Período - 2018'!K86+'3º - Período 2018'!K86+'Janeiro - 2019'!K86+'Fevereiro - 2019'!K86</f>
        <v>3</v>
      </c>
      <c r="L86" s="217"/>
      <c r="M86" s="265"/>
    </row>
    <row r="87" spans="2:13" ht="15.95" customHeight="1" thickBot="1" x14ac:dyDescent="0.3">
      <c r="B87" s="250" t="s">
        <v>112</v>
      </c>
      <c r="C87" s="251">
        <f>H87+L87</f>
        <v>123</v>
      </c>
      <c r="D87" s="226">
        <f>'1º Período - 2018'!D87+'2º Período - 2018'!D87+'3º - Período 2018'!D87+'Janeiro - 2019'!D87+'Fevereiro - 2019'!D87</f>
        <v>79</v>
      </c>
      <c r="E87" s="221">
        <f>D87/C87</f>
        <v>0.64227642276422769</v>
      </c>
      <c r="F87" s="214">
        <f>'1º Período - 2018'!F87+'2º Período - 2018'!F87+'3º - Período 2018'!F87+'Janeiro - 2019'!F87+'Fevereiro - 2019'!F87</f>
        <v>44</v>
      </c>
      <c r="G87" s="206">
        <f>F87/C87</f>
        <v>0.35772357723577236</v>
      </c>
      <c r="H87" s="252">
        <f>'1º Período - 2018'!H87+'2º Período - 2018'!H87+'3º - Período 2018'!H87+'Janeiro - 2019'!H87+'Fevereiro - 2019'!H87</f>
        <v>49</v>
      </c>
      <c r="I87" s="253">
        <f>H87/C87</f>
        <v>0.3983739837398374</v>
      </c>
      <c r="J87" s="60" t="s">
        <v>54</v>
      </c>
      <c r="K87" s="61">
        <f>'1º Período - 2018'!K87+'2º Período - 2018'!K87+'3º - Período 2018'!K87+'Janeiro - 2019'!K87+'Fevereiro - 2019'!K87</f>
        <v>43</v>
      </c>
      <c r="L87" s="214">
        <f>SUM(K87:K89)</f>
        <v>74</v>
      </c>
      <c r="M87" s="258">
        <f>L87/C87</f>
        <v>0.60162601626016265</v>
      </c>
    </row>
    <row r="88" spans="2:13" ht="15.75" thickBot="1" x14ac:dyDescent="0.3">
      <c r="B88" s="250"/>
      <c r="C88" s="251"/>
      <c r="D88" s="276"/>
      <c r="E88" s="223"/>
      <c r="F88" s="277"/>
      <c r="G88" s="209"/>
      <c r="H88" s="252"/>
      <c r="I88" s="253"/>
      <c r="J88" s="80" t="s">
        <v>55</v>
      </c>
      <c r="K88" s="81">
        <f>'1º Período - 2018'!K88+'2º Período - 2018'!K88+'3º - Período 2018'!K88+'Janeiro - 2019'!K88+'Fevereiro - 2019'!K88</f>
        <v>16</v>
      </c>
      <c r="L88" s="277"/>
      <c r="M88" s="282"/>
    </row>
    <row r="89" spans="2:13" ht="15.95" customHeight="1" thickBot="1" x14ac:dyDescent="0.3">
      <c r="B89" s="250"/>
      <c r="C89" s="251"/>
      <c r="D89" s="227"/>
      <c r="E89" s="222"/>
      <c r="F89" s="215"/>
      <c r="G89" s="207"/>
      <c r="H89" s="252"/>
      <c r="I89" s="253"/>
      <c r="J89" s="62" t="s">
        <v>121</v>
      </c>
      <c r="K89" s="63">
        <f>'1º Período - 2018'!K89+'2º Período - 2018'!K89+'3º - Período 2018'!K89+'Janeiro - 2019'!K89+'Fevereiro - 2019'!K89</f>
        <v>15</v>
      </c>
      <c r="L89" s="215"/>
      <c r="M89" s="259"/>
    </row>
    <row r="90" spans="2:13" ht="15.95" customHeight="1" thickBot="1" x14ac:dyDescent="0.3">
      <c r="B90" s="237" t="s">
        <v>113</v>
      </c>
      <c r="C90" s="239">
        <f>H90+L90</f>
        <v>195</v>
      </c>
      <c r="D90" s="224">
        <f>'1º Período - 2018'!D90+'2º Período - 2018'!D90+'3º - Período 2018'!D90+'Janeiro - 2019'!D90+'Fevereiro - 2019'!D90</f>
        <v>116</v>
      </c>
      <c r="E90" s="218">
        <f>D90/C90</f>
        <v>0.59487179487179487</v>
      </c>
      <c r="F90" s="216">
        <f>'1º Período - 2018'!F90+'2º Período - 2018'!F90+'3º - Período 2018'!F90+'Janeiro - 2019'!F90+'Fevereiro - 2019'!F90</f>
        <v>79</v>
      </c>
      <c r="G90" s="203">
        <f>F90/C90</f>
        <v>0.40512820512820513</v>
      </c>
      <c r="H90" s="241">
        <f>'1º Período - 2018'!H90+'2º Período - 2018'!H90+'3º - Período 2018'!H90+'Janeiro - 2019'!H90+'Fevereiro - 2019'!H90</f>
        <v>104</v>
      </c>
      <c r="I90" s="243">
        <f>H90/C90</f>
        <v>0.53333333333333333</v>
      </c>
      <c r="J90" s="37" t="s">
        <v>56</v>
      </c>
      <c r="K90" s="38">
        <f>'1º Período - 2018'!K90+'2º Período - 2018'!K90+'3º - Período 2018'!K90+'Janeiro - 2019'!K90+'Fevereiro - 2019'!K90</f>
        <v>19</v>
      </c>
      <c r="L90" s="216">
        <f>SUM(K90:K93)</f>
        <v>91</v>
      </c>
      <c r="M90" s="264">
        <f>L90/C90</f>
        <v>0.46666666666666667</v>
      </c>
    </row>
    <row r="91" spans="2:13" ht="15.95" customHeight="1" thickBot="1" x14ac:dyDescent="0.3">
      <c r="B91" s="237"/>
      <c r="C91" s="239"/>
      <c r="D91" s="278"/>
      <c r="E91" s="219"/>
      <c r="F91" s="279"/>
      <c r="G91" s="204"/>
      <c r="H91" s="241"/>
      <c r="I91" s="243"/>
      <c r="J91" s="39" t="s">
        <v>57</v>
      </c>
      <c r="K91" s="40">
        <f>'1º Período - 2018'!K91+'2º Período - 2018'!K91+'3º - Período 2018'!K91+'Janeiro - 2019'!K91+'Fevereiro - 2019'!K91</f>
        <v>16</v>
      </c>
      <c r="L91" s="279"/>
      <c r="M91" s="281"/>
    </row>
    <row r="92" spans="2:13" ht="15.95" customHeight="1" thickBot="1" x14ac:dyDescent="0.3">
      <c r="B92" s="237"/>
      <c r="C92" s="239"/>
      <c r="D92" s="278"/>
      <c r="E92" s="219"/>
      <c r="F92" s="279"/>
      <c r="G92" s="204"/>
      <c r="H92" s="241"/>
      <c r="I92" s="243"/>
      <c r="J92" s="39" t="s">
        <v>58</v>
      </c>
      <c r="K92" s="40">
        <f>'1º Período - 2018'!K92+'2º Período - 2018'!K92+'3º - Período 2018'!K92+'Janeiro - 2019'!K92+'Fevereiro - 2019'!K92</f>
        <v>14</v>
      </c>
      <c r="L92" s="279"/>
      <c r="M92" s="281"/>
    </row>
    <row r="93" spans="2:13" ht="15.95" customHeight="1" thickBot="1" x14ac:dyDescent="0.3">
      <c r="B93" s="237"/>
      <c r="C93" s="239"/>
      <c r="D93" s="225"/>
      <c r="E93" s="220"/>
      <c r="F93" s="217"/>
      <c r="G93" s="205"/>
      <c r="H93" s="241"/>
      <c r="I93" s="243"/>
      <c r="J93" s="41" t="s">
        <v>59</v>
      </c>
      <c r="K93" s="42">
        <f>'1º Período - 2018'!K93+'2º Período - 2018'!K93+'3º - Período 2018'!K93+'Janeiro - 2019'!K93+'Fevereiro - 2019'!K93</f>
        <v>42</v>
      </c>
      <c r="L93" s="217"/>
      <c r="M93" s="265"/>
    </row>
    <row r="94" spans="2:13" ht="15.95" customHeight="1" thickBot="1" x14ac:dyDescent="0.3">
      <c r="B94" s="250" t="s">
        <v>114</v>
      </c>
      <c r="C94" s="251">
        <f>H94+L94</f>
        <v>99</v>
      </c>
      <c r="D94" s="226">
        <f>'1º Período - 2018'!D94+'2º Período - 2018'!D94+'3º - Período 2018'!D94+'Janeiro - 2019'!D94+'Fevereiro - 2019'!D94</f>
        <v>61</v>
      </c>
      <c r="E94" s="221">
        <f>D94/C94</f>
        <v>0.61616161616161613</v>
      </c>
      <c r="F94" s="214">
        <f>'1º Período - 2018'!F94+'2º Período - 2018'!F94+'3º - Período 2018'!F94+'Janeiro - 2019'!F94+'Fevereiro - 2019'!F94</f>
        <v>38</v>
      </c>
      <c r="G94" s="206">
        <f>F94/C94</f>
        <v>0.38383838383838381</v>
      </c>
      <c r="H94" s="252">
        <f>'1º Período - 2018'!H94+'2º Período - 2018'!H94+'3º - Período 2018'!H94+'Janeiro - 2019'!H94+'Fevereiro - 2019'!H94</f>
        <v>62</v>
      </c>
      <c r="I94" s="253">
        <f>H94/C94</f>
        <v>0.6262626262626263</v>
      </c>
      <c r="J94" s="60" t="s">
        <v>60</v>
      </c>
      <c r="K94" s="61">
        <f>'1º Período - 2018'!K94+'2º Período - 2018'!K94+'3º - Período 2018'!K94+'Janeiro - 2019'!K94+'Fevereiro - 2019'!K94</f>
        <v>9</v>
      </c>
      <c r="L94" s="214">
        <f>SUM(K94:K95)</f>
        <v>37</v>
      </c>
      <c r="M94" s="258">
        <f>L94/C94</f>
        <v>0.37373737373737376</v>
      </c>
    </row>
    <row r="95" spans="2:13" ht="15.95" customHeight="1" thickBot="1" x14ac:dyDescent="0.3">
      <c r="B95" s="250"/>
      <c r="C95" s="251"/>
      <c r="D95" s="227"/>
      <c r="E95" s="222"/>
      <c r="F95" s="215"/>
      <c r="G95" s="207"/>
      <c r="H95" s="252"/>
      <c r="I95" s="253"/>
      <c r="J95" s="62" t="s">
        <v>61</v>
      </c>
      <c r="K95" s="63">
        <f>'1º Período - 2018'!K95+'2º Período - 2018'!K95+'3º - Período 2018'!K95+'Janeiro - 2019'!K95+'Fevereiro - 2019'!K95</f>
        <v>28</v>
      </c>
      <c r="L95" s="215"/>
      <c r="M95" s="259"/>
    </row>
    <row r="96" spans="2:13" ht="15.75" thickBot="1" x14ac:dyDescent="0.3">
      <c r="B96" s="237" t="s">
        <v>115</v>
      </c>
      <c r="C96" s="239">
        <f>H96+L96</f>
        <v>62</v>
      </c>
      <c r="D96" s="224">
        <f>'1º Período - 2018'!D96+'2º Período - 2018'!D96+'3º - Período 2018'!D96+'Janeiro - 2019'!D96+'Fevereiro - 2019'!D96</f>
        <v>39</v>
      </c>
      <c r="E96" s="218">
        <f>D96/C96</f>
        <v>0.62903225806451613</v>
      </c>
      <c r="F96" s="216">
        <f>'1º Período - 2018'!F96+'2º Período - 2018'!F96+'3º - Período 2018'!F96+'Janeiro - 2019'!F96+'Fevereiro - 2019'!F96</f>
        <v>23</v>
      </c>
      <c r="G96" s="203">
        <f>F96/C96</f>
        <v>0.37096774193548387</v>
      </c>
      <c r="H96" s="241">
        <f>'1º Período - 2018'!H96+'2º Período - 2018'!H96+'3º - Período 2018'!H96+'Janeiro - 2019'!H96+'Fevereiro - 2019'!H96</f>
        <v>22</v>
      </c>
      <c r="I96" s="243">
        <f>H96/C96</f>
        <v>0.35483870967741937</v>
      </c>
      <c r="J96" s="37" t="s">
        <v>62</v>
      </c>
      <c r="K96" s="38">
        <f>'1º Período - 2018'!K96+'2º Período - 2018'!K96+'3º - Período 2018'!K96+'Janeiro - 2019'!K96+'Fevereiro - 2019'!K96</f>
        <v>4</v>
      </c>
      <c r="L96" s="216">
        <f>SUM(K96:K101)</f>
        <v>40</v>
      </c>
      <c r="M96" s="264">
        <f>1-I96</f>
        <v>0.64516129032258063</v>
      </c>
    </row>
    <row r="97" spans="2:13" ht="15.95" customHeight="1" thickBot="1" x14ac:dyDescent="0.3">
      <c r="B97" s="237"/>
      <c r="C97" s="239"/>
      <c r="D97" s="278"/>
      <c r="E97" s="219"/>
      <c r="F97" s="279"/>
      <c r="G97" s="204"/>
      <c r="H97" s="241"/>
      <c r="I97" s="243"/>
      <c r="J97" s="39" t="s">
        <v>63</v>
      </c>
      <c r="K97" s="40">
        <f>'1º Período - 2018'!K97+'2º Período - 2018'!K97+'3º - Período 2018'!K97+'Janeiro - 2019'!K97+'Fevereiro - 2019'!K97</f>
        <v>5</v>
      </c>
      <c r="L97" s="279"/>
      <c r="M97" s="281"/>
    </row>
    <row r="98" spans="2:13" ht="15.95" customHeight="1" thickBot="1" x14ac:dyDescent="0.3">
      <c r="B98" s="237"/>
      <c r="C98" s="239"/>
      <c r="D98" s="278"/>
      <c r="E98" s="219"/>
      <c r="F98" s="279"/>
      <c r="G98" s="204"/>
      <c r="H98" s="241"/>
      <c r="I98" s="243"/>
      <c r="J98" s="39" t="s">
        <v>64</v>
      </c>
      <c r="K98" s="40">
        <f>'1º Período - 2018'!K98+'2º Período - 2018'!K98+'3º - Período 2018'!K98+'Janeiro - 2019'!K98+'Fevereiro - 2019'!K98</f>
        <v>1</v>
      </c>
      <c r="L98" s="279"/>
      <c r="M98" s="281"/>
    </row>
    <row r="99" spans="2:13" ht="15.95" customHeight="1" thickBot="1" x14ac:dyDescent="0.3">
      <c r="B99" s="237"/>
      <c r="C99" s="239"/>
      <c r="D99" s="278"/>
      <c r="E99" s="219"/>
      <c r="F99" s="279"/>
      <c r="G99" s="204"/>
      <c r="H99" s="241"/>
      <c r="I99" s="243"/>
      <c r="J99" s="39" t="s">
        <v>65</v>
      </c>
      <c r="K99" s="40">
        <f>'1º Período - 2018'!K99+'2º Período - 2018'!K99+'3º - Período 2018'!K99+'Janeiro - 2019'!K99+'Fevereiro - 2019'!K99</f>
        <v>18</v>
      </c>
      <c r="L99" s="279"/>
      <c r="M99" s="281"/>
    </row>
    <row r="100" spans="2:13" ht="15.95" customHeight="1" thickBot="1" x14ac:dyDescent="0.3">
      <c r="B100" s="237"/>
      <c r="C100" s="239"/>
      <c r="D100" s="278"/>
      <c r="E100" s="219"/>
      <c r="F100" s="279"/>
      <c r="G100" s="204"/>
      <c r="H100" s="241"/>
      <c r="I100" s="243"/>
      <c r="J100" s="39" t="s">
        <v>66</v>
      </c>
      <c r="K100" s="40">
        <f>'1º Período - 2018'!K100+'2º Período - 2018'!K100+'3º - Período 2018'!K100+'Janeiro - 2019'!K100+'Fevereiro - 2019'!K100</f>
        <v>3</v>
      </c>
      <c r="L100" s="279"/>
      <c r="M100" s="281"/>
    </row>
    <row r="101" spans="2:13" ht="15.95" customHeight="1" thickBot="1" x14ac:dyDescent="0.3">
      <c r="B101" s="284"/>
      <c r="C101" s="285"/>
      <c r="D101" s="289"/>
      <c r="E101" s="291"/>
      <c r="F101" s="290"/>
      <c r="G101" s="208"/>
      <c r="H101" s="286"/>
      <c r="I101" s="287"/>
      <c r="J101" s="45" t="s">
        <v>78</v>
      </c>
      <c r="K101" s="46">
        <f>'1º Período - 2018'!K101+'2º Período - 2018'!K101+'3º - Período 2018'!K101+'Janeiro - 2019'!K101+'Fevereiro - 2019'!K101</f>
        <v>9</v>
      </c>
      <c r="L101" s="279"/>
      <c r="M101" s="288"/>
    </row>
    <row r="102" spans="2:13" ht="20.100000000000001" customHeight="1" thickTop="1" thickBot="1" x14ac:dyDescent="0.3">
      <c r="B102" s="126" t="s">
        <v>68</v>
      </c>
      <c r="C102" s="127">
        <f>SUM(C5:C101)</f>
        <v>5462</v>
      </c>
      <c r="D102" s="135">
        <f>SUM(D5:D101)</f>
        <v>3431</v>
      </c>
      <c r="E102" s="149">
        <f>D102/C102</f>
        <v>0.62815818381545219</v>
      </c>
      <c r="F102" s="150">
        <f>SUM(F5:F101)</f>
        <v>2031</v>
      </c>
      <c r="G102" s="153">
        <f>F102/C102</f>
        <v>0.37184181618454776</v>
      </c>
      <c r="H102" s="128">
        <f>SUM(H5:H101)</f>
        <v>4138</v>
      </c>
      <c r="I102" s="129">
        <f>H102/C102</f>
        <v>0.75759794946905901</v>
      </c>
      <c r="J102" s="256"/>
      <c r="K102" s="257"/>
      <c r="L102" s="130">
        <f>SUM(L5:L101)</f>
        <v>1324</v>
      </c>
      <c r="M102" s="131">
        <f>L102/C102</f>
        <v>0.24240205053094105</v>
      </c>
    </row>
    <row r="103" spans="2:13" ht="15.75" thickTop="1" x14ac:dyDescent="0.25"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</row>
    <row r="104" spans="2:13" ht="31.5" customHeight="1" x14ac:dyDescent="0.25">
      <c r="D104" s="143"/>
      <c r="E104" s="143"/>
      <c r="L104" s="9"/>
      <c r="M104" s="9"/>
    </row>
    <row r="105" spans="2:13" ht="27" customHeight="1" x14ac:dyDescent="0.25">
      <c r="L105" s="10"/>
      <c r="M105" s="12"/>
    </row>
    <row r="106" spans="2:13" ht="27" customHeight="1" x14ac:dyDescent="0.25">
      <c r="L106" s="10"/>
      <c r="M106" s="12"/>
    </row>
    <row r="107" spans="2:13" ht="27" customHeight="1" x14ac:dyDescent="0.25">
      <c r="L107" s="10"/>
      <c r="M107" s="12"/>
    </row>
    <row r="108" spans="2:13" ht="27" customHeight="1" x14ac:dyDescent="0.25">
      <c r="L108" s="21"/>
      <c r="M108" s="20"/>
    </row>
    <row r="109" spans="2:13" ht="27" customHeight="1" x14ac:dyDescent="0.25">
      <c r="L109" s="21"/>
      <c r="M109" s="20"/>
    </row>
    <row r="110" spans="2:13" ht="27" customHeight="1" x14ac:dyDescent="0.25">
      <c r="L110" s="21"/>
      <c r="M110" s="20"/>
    </row>
    <row r="111" spans="2:13" ht="27" customHeight="1" x14ac:dyDescent="0.25">
      <c r="L111" s="21"/>
      <c r="M111" s="20"/>
    </row>
    <row r="112" spans="2:13" ht="27" customHeight="1" x14ac:dyDescent="0.25">
      <c r="L112" s="21"/>
      <c r="M112" s="20"/>
    </row>
    <row r="113" spans="12:13" ht="27" customHeight="1" x14ac:dyDescent="0.25">
      <c r="L113" s="21"/>
      <c r="M113" s="20"/>
    </row>
    <row r="114" spans="12:13" ht="27" customHeight="1" x14ac:dyDescent="0.25">
      <c r="L114" s="10"/>
      <c r="M114" s="12"/>
    </row>
    <row r="115" spans="12:13" ht="27" customHeight="1" x14ac:dyDescent="0.25">
      <c r="L115" s="21"/>
      <c r="M115" s="20"/>
    </row>
    <row r="116" spans="12:13" ht="27" customHeight="1" x14ac:dyDescent="0.25">
      <c r="L116" s="21"/>
      <c r="M116" s="20"/>
    </row>
    <row r="117" spans="12:13" ht="27" customHeight="1" x14ac:dyDescent="0.25">
      <c r="L117" s="21"/>
      <c r="M117" s="20"/>
    </row>
    <row r="118" spans="12:13" ht="27" customHeight="1" x14ac:dyDescent="0.25">
      <c r="L118" s="21"/>
      <c r="M118" s="20"/>
    </row>
    <row r="119" spans="12:13" ht="27" customHeight="1" x14ac:dyDescent="0.25">
      <c r="L119" s="21"/>
      <c r="M119" s="20"/>
    </row>
    <row r="120" spans="12:13" ht="27" customHeight="1" x14ac:dyDescent="0.25">
      <c r="L120" s="21"/>
      <c r="M120" s="20"/>
    </row>
    <row r="121" spans="12:13" ht="27" customHeight="1" x14ac:dyDescent="0.25">
      <c r="L121" s="21"/>
      <c r="M121" s="20"/>
    </row>
    <row r="122" spans="12:13" ht="27" customHeight="1" x14ac:dyDescent="0.25">
      <c r="L122" s="21"/>
      <c r="M122" s="20"/>
    </row>
    <row r="123" spans="12:13" ht="27" customHeight="1" x14ac:dyDescent="0.25">
      <c r="L123" s="21"/>
      <c r="M123" s="20"/>
    </row>
    <row r="124" spans="12:13" ht="27" customHeight="1" x14ac:dyDescent="0.25">
      <c r="L124" s="21"/>
      <c r="M124" s="20"/>
    </row>
    <row r="125" spans="12:13" ht="27" customHeight="1" x14ac:dyDescent="0.25">
      <c r="L125" s="21"/>
      <c r="M125" s="20"/>
    </row>
    <row r="126" spans="12:13" ht="27" customHeight="1" x14ac:dyDescent="0.25">
      <c r="L126" s="21"/>
      <c r="M126" s="20"/>
    </row>
    <row r="127" spans="12:13" ht="27" customHeight="1" x14ac:dyDescent="0.25">
      <c r="L127" s="21"/>
      <c r="M127" s="20"/>
    </row>
    <row r="128" spans="12:13" ht="27" customHeight="1" x14ac:dyDescent="0.25">
      <c r="L128" s="21"/>
      <c r="M128" s="20"/>
    </row>
    <row r="129" spans="2:13" ht="27" customHeight="1" x14ac:dyDescent="0.25">
      <c r="L129" s="21"/>
      <c r="M129" s="20"/>
    </row>
    <row r="130" spans="2:13" ht="27" customHeight="1" x14ac:dyDescent="0.25">
      <c r="L130" s="21"/>
      <c r="M130" s="20"/>
    </row>
    <row r="131" spans="2:13" ht="27" customHeight="1" x14ac:dyDescent="0.25">
      <c r="L131" s="21"/>
      <c r="M131" s="20"/>
    </row>
    <row r="132" spans="2:13" ht="27" customHeight="1" x14ac:dyDescent="0.25">
      <c r="L132" s="21"/>
      <c r="M132" s="20"/>
    </row>
    <row r="133" spans="2:13" ht="27" customHeight="1" x14ac:dyDescent="0.25">
      <c r="L133" s="21"/>
      <c r="M133" s="20"/>
    </row>
    <row r="134" spans="2:13" ht="27" customHeight="1" x14ac:dyDescent="0.25">
      <c r="L134" s="21"/>
      <c r="M134" s="20"/>
    </row>
    <row r="135" spans="2:13" ht="27" customHeight="1" x14ac:dyDescent="0.25">
      <c r="L135" s="21"/>
      <c r="M135" s="20"/>
    </row>
    <row r="136" spans="2:13" ht="27" customHeight="1" x14ac:dyDescent="0.25">
      <c r="L136" s="21"/>
      <c r="M136" s="20"/>
    </row>
    <row r="137" spans="2:13" ht="27" customHeight="1" x14ac:dyDescent="0.25">
      <c r="L137" s="21"/>
      <c r="M137" s="20"/>
    </row>
    <row r="138" spans="2:13" ht="27" customHeight="1" x14ac:dyDescent="0.25">
      <c r="L138" s="21"/>
      <c r="M138" s="20"/>
    </row>
    <row r="139" spans="2:13" ht="27" customHeight="1" x14ac:dyDescent="0.25">
      <c r="L139" s="21"/>
      <c r="M139" s="20"/>
    </row>
    <row r="140" spans="2:13" s="17" customFormat="1" x14ac:dyDescent="0.25">
      <c r="B140" s="11"/>
      <c r="C140" s="10"/>
      <c r="D140" s="145"/>
      <c r="E140" s="146"/>
      <c r="F140" s="145"/>
      <c r="G140" s="146"/>
      <c r="H140" s="11"/>
      <c r="I140" s="12"/>
      <c r="J140" s="10"/>
      <c r="K140" s="13"/>
      <c r="L140" s="13"/>
      <c r="M140" s="12"/>
    </row>
    <row r="141" spans="2:13" s="17" customFormat="1" x14ac:dyDescent="0.25">
      <c r="B141" s="228"/>
      <c r="C141" s="229"/>
      <c r="D141" s="145"/>
      <c r="E141" s="146"/>
      <c r="F141" s="145"/>
      <c r="G141" s="146"/>
      <c r="H141" s="228"/>
      <c r="I141" s="231"/>
      <c r="J141" s="229"/>
      <c r="K141" s="229"/>
      <c r="L141" s="229"/>
      <c r="M141" s="231"/>
    </row>
    <row r="142" spans="2:13" s="17" customFormat="1" x14ac:dyDescent="0.25">
      <c r="B142" s="228"/>
      <c r="C142" s="229"/>
      <c r="D142" s="145"/>
      <c r="E142" s="146"/>
      <c r="F142" s="145"/>
      <c r="G142" s="146"/>
      <c r="H142" s="228"/>
      <c r="I142" s="231"/>
      <c r="J142" s="229"/>
      <c r="K142" s="229"/>
      <c r="L142" s="229"/>
      <c r="M142" s="231"/>
    </row>
    <row r="143" spans="2:13" s="17" customFormat="1" x14ac:dyDescent="0.25">
      <c r="B143" s="228"/>
      <c r="C143" s="229"/>
      <c r="D143" s="145"/>
      <c r="E143" s="146"/>
      <c r="F143" s="145"/>
      <c r="G143" s="146"/>
      <c r="H143" s="228"/>
      <c r="I143" s="231"/>
      <c r="J143" s="10"/>
      <c r="K143" s="10"/>
      <c r="L143" s="229"/>
      <c r="M143" s="231"/>
    </row>
    <row r="144" spans="2:13" s="17" customFormat="1" x14ac:dyDescent="0.25">
      <c r="B144" s="228"/>
      <c r="C144" s="229"/>
      <c r="D144" s="145"/>
      <c r="E144" s="146"/>
      <c r="F144" s="145"/>
      <c r="G144" s="146"/>
      <c r="H144" s="228"/>
      <c r="I144" s="231"/>
      <c r="J144" s="10"/>
      <c r="K144" s="10"/>
      <c r="L144" s="229"/>
      <c r="M144" s="231"/>
    </row>
    <row r="145" spans="2:13" s="17" customFormat="1" x14ac:dyDescent="0.25">
      <c r="B145" s="228"/>
      <c r="C145" s="229"/>
      <c r="D145" s="145"/>
      <c r="E145" s="146"/>
      <c r="F145" s="145"/>
      <c r="G145" s="146"/>
      <c r="H145" s="228"/>
      <c r="I145" s="231"/>
      <c r="J145" s="10"/>
      <c r="K145" s="10"/>
      <c r="L145" s="229"/>
      <c r="M145" s="231"/>
    </row>
    <row r="146" spans="2:13" s="17" customFormat="1" x14ac:dyDescent="0.25">
      <c r="B146" s="228"/>
      <c r="C146" s="229"/>
      <c r="D146" s="145"/>
      <c r="E146" s="146"/>
      <c r="F146" s="145"/>
      <c r="G146" s="146"/>
      <c r="H146" s="228"/>
      <c r="I146" s="231"/>
      <c r="J146" s="10"/>
      <c r="K146" s="10"/>
      <c r="L146" s="229"/>
      <c r="M146" s="231"/>
    </row>
    <row r="147" spans="2:13" s="17" customFormat="1" x14ac:dyDescent="0.25">
      <c r="B147" s="228"/>
      <c r="C147" s="229"/>
      <c r="D147" s="145"/>
      <c r="E147" s="146"/>
      <c r="F147" s="145"/>
      <c r="G147" s="146"/>
      <c r="H147" s="228"/>
      <c r="I147" s="231"/>
      <c r="J147" s="10"/>
      <c r="K147" s="10"/>
      <c r="L147" s="229"/>
      <c r="M147" s="231"/>
    </row>
    <row r="148" spans="2:13" s="17" customFormat="1" x14ac:dyDescent="0.25">
      <c r="B148" s="228"/>
      <c r="C148" s="229"/>
      <c r="D148" s="145"/>
      <c r="E148" s="146"/>
      <c r="F148" s="145"/>
      <c r="G148" s="146"/>
      <c r="H148" s="228"/>
      <c r="I148" s="231"/>
      <c r="J148" s="10"/>
      <c r="K148" s="10"/>
      <c r="L148" s="229"/>
      <c r="M148" s="231"/>
    </row>
    <row r="149" spans="2:13" s="17" customFormat="1" x14ac:dyDescent="0.25">
      <c r="B149" s="228"/>
      <c r="C149" s="229"/>
      <c r="D149" s="145"/>
      <c r="E149" s="146"/>
      <c r="F149" s="145"/>
      <c r="G149" s="146"/>
      <c r="H149" s="228"/>
      <c r="I149" s="231"/>
      <c r="J149" s="10"/>
      <c r="K149" s="10"/>
      <c r="L149" s="229"/>
      <c r="M149" s="231"/>
    </row>
    <row r="150" spans="2:13" s="17" customFormat="1" x14ac:dyDescent="0.25">
      <c r="B150" s="228"/>
      <c r="C150" s="229"/>
      <c r="D150" s="145"/>
      <c r="E150" s="146"/>
      <c r="F150" s="145"/>
      <c r="G150" s="146"/>
      <c r="H150" s="228"/>
      <c r="I150" s="231"/>
      <c r="J150" s="10"/>
      <c r="K150" s="10"/>
      <c r="L150" s="229"/>
      <c r="M150" s="231"/>
    </row>
    <row r="151" spans="2:13" s="17" customFormat="1" x14ac:dyDescent="0.25">
      <c r="B151" s="228"/>
      <c r="C151" s="229"/>
      <c r="D151" s="145"/>
      <c r="E151" s="146"/>
      <c r="F151" s="145"/>
      <c r="G151" s="146"/>
      <c r="H151" s="228"/>
      <c r="I151" s="231"/>
      <c r="J151" s="10"/>
      <c r="K151" s="10"/>
      <c r="L151" s="229"/>
      <c r="M151" s="231"/>
    </row>
    <row r="152" spans="2:13" s="17" customFormat="1" x14ac:dyDescent="0.25">
      <c r="B152" s="228"/>
      <c r="C152" s="229"/>
      <c r="D152" s="145"/>
      <c r="E152" s="146"/>
      <c r="F152" s="145"/>
      <c r="G152" s="146"/>
      <c r="H152" s="228"/>
      <c r="I152" s="231"/>
      <c r="J152" s="10"/>
      <c r="K152" s="10"/>
      <c r="L152" s="229"/>
      <c r="M152" s="231"/>
    </row>
    <row r="153" spans="2:13" s="17" customFormat="1" x14ac:dyDescent="0.25">
      <c r="B153" s="228"/>
      <c r="C153" s="229"/>
      <c r="D153" s="145"/>
      <c r="E153" s="146"/>
      <c r="F153" s="145"/>
      <c r="G153" s="146"/>
      <c r="H153" s="228"/>
      <c r="I153" s="231"/>
      <c r="J153" s="10"/>
      <c r="K153" s="10"/>
      <c r="L153" s="229"/>
      <c r="M153" s="231"/>
    </row>
    <row r="154" spans="2:13" s="17" customFormat="1" x14ac:dyDescent="0.25">
      <c r="B154" s="228"/>
      <c r="C154" s="229"/>
      <c r="D154" s="145"/>
      <c r="E154" s="146"/>
      <c r="F154" s="145"/>
      <c r="G154" s="146"/>
      <c r="H154" s="228"/>
      <c r="I154" s="231"/>
      <c r="J154" s="10"/>
      <c r="K154" s="10"/>
      <c r="L154" s="229"/>
      <c r="M154" s="231"/>
    </row>
    <row r="155" spans="2:13" s="17" customFormat="1" x14ac:dyDescent="0.25">
      <c r="B155" s="228"/>
      <c r="C155" s="229"/>
      <c r="D155" s="145"/>
      <c r="E155" s="146"/>
      <c r="F155" s="145"/>
      <c r="G155" s="146"/>
      <c r="H155" s="228"/>
      <c r="I155" s="231"/>
      <c r="J155" s="10"/>
      <c r="K155" s="10"/>
      <c r="L155" s="229"/>
      <c r="M155" s="231"/>
    </row>
    <row r="156" spans="2:13" s="17" customFormat="1" x14ac:dyDescent="0.25">
      <c r="B156" s="228"/>
      <c r="C156" s="229"/>
      <c r="D156" s="145"/>
      <c r="E156" s="146"/>
      <c r="F156" s="145"/>
      <c r="G156" s="146"/>
      <c r="H156" s="228"/>
      <c r="I156" s="231"/>
      <c r="J156" s="229"/>
      <c r="K156" s="229"/>
      <c r="L156" s="229"/>
      <c r="M156" s="231"/>
    </row>
    <row r="157" spans="2:13" s="17" customFormat="1" x14ac:dyDescent="0.25">
      <c r="B157" s="228"/>
      <c r="C157" s="229"/>
      <c r="D157" s="145"/>
      <c r="E157" s="146"/>
      <c r="F157" s="145"/>
      <c r="G157" s="146"/>
      <c r="H157" s="228"/>
      <c r="I157" s="231"/>
      <c r="J157" s="229"/>
      <c r="K157" s="229"/>
      <c r="L157" s="229"/>
      <c r="M157" s="231"/>
    </row>
    <row r="158" spans="2:13" s="17" customFormat="1" x14ac:dyDescent="0.25">
      <c r="B158" s="228"/>
      <c r="C158" s="229"/>
      <c r="D158" s="145"/>
      <c r="E158" s="146"/>
      <c r="F158" s="145"/>
      <c r="G158" s="146"/>
      <c r="H158" s="228"/>
      <c r="I158" s="231"/>
      <c r="J158" s="10"/>
      <c r="K158" s="10"/>
      <c r="L158" s="229"/>
      <c r="M158" s="231"/>
    </row>
    <row r="159" spans="2:13" s="17" customFormat="1" x14ac:dyDescent="0.25">
      <c r="B159" s="228"/>
      <c r="C159" s="229"/>
      <c r="D159" s="145"/>
      <c r="E159" s="146"/>
      <c r="F159" s="145"/>
      <c r="G159" s="146"/>
      <c r="H159" s="228"/>
      <c r="I159" s="231"/>
      <c r="J159" s="10"/>
      <c r="K159" s="10"/>
      <c r="L159" s="229"/>
      <c r="M159" s="231"/>
    </row>
    <row r="160" spans="2:13" s="17" customFormat="1" x14ac:dyDescent="0.25">
      <c r="B160" s="228"/>
      <c r="C160" s="229"/>
      <c r="D160" s="145"/>
      <c r="E160" s="146"/>
      <c r="F160" s="145"/>
      <c r="G160" s="146"/>
      <c r="H160" s="228"/>
      <c r="I160" s="231"/>
      <c r="J160" s="10"/>
      <c r="K160" s="10"/>
      <c r="L160" s="229"/>
      <c r="M160" s="231"/>
    </row>
    <row r="161" spans="2:13" s="17" customFormat="1" x14ac:dyDescent="0.25">
      <c r="B161" s="228"/>
      <c r="C161" s="229"/>
      <c r="D161" s="145"/>
      <c r="E161" s="146"/>
      <c r="F161" s="145"/>
      <c r="G161" s="146"/>
      <c r="H161" s="228"/>
      <c r="I161" s="231"/>
      <c r="J161" s="10"/>
      <c r="K161" s="10"/>
      <c r="L161" s="229"/>
      <c r="M161" s="231"/>
    </row>
    <row r="162" spans="2:13" s="17" customFormat="1" x14ac:dyDescent="0.25">
      <c r="B162" s="228"/>
      <c r="C162" s="229"/>
      <c r="D162" s="145"/>
      <c r="E162" s="146"/>
      <c r="F162" s="145"/>
      <c r="G162" s="146"/>
      <c r="H162" s="228"/>
      <c r="I162" s="231"/>
      <c r="J162" s="10"/>
      <c r="K162" s="10"/>
      <c r="L162" s="229"/>
      <c r="M162" s="231"/>
    </row>
    <row r="163" spans="2:13" s="17" customFormat="1" x14ac:dyDescent="0.25">
      <c r="B163" s="228"/>
      <c r="C163" s="229"/>
      <c r="D163" s="145"/>
      <c r="E163" s="146"/>
      <c r="F163" s="145"/>
      <c r="G163" s="146"/>
      <c r="H163" s="228"/>
      <c r="I163" s="231"/>
      <c r="J163" s="10"/>
      <c r="K163" s="10"/>
      <c r="L163" s="229"/>
      <c r="M163" s="231"/>
    </row>
    <row r="164" spans="2:13" s="17" customFormat="1" x14ac:dyDescent="0.25">
      <c r="B164" s="228"/>
      <c r="C164" s="229"/>
      <c r="D164" s="145"/>
      <c r="E164" s="146"/>
      <c r="F164" s="145"/>
      <c r="G164" s="146"/>
      <c r="H164" s="228"/>
      <c r="I164" s="231"/>
      <c r="J164" s="10"/>
      <c r="K164" s="10"/>
      <c r="L164" s="229"/>
      <c r="M164" s="231"/>
    </row>
    <row r="165" spans="2:13" s="17" customFormat="1" x14ac:dyDescent="0.25">
      <c r="B165" s="228"/>
      <c r="C165" s="229"/>
      <c r="D165" s="145"/>
      <c r="E165" s="146"/>
      <c r="F165" s="145"/>
      <c r="G165" s="146"/>
      <c r="H165" s="228"/>
      <c r="I165" s="231"/>
      <c r="J165" s="229"/>
      <c r="K165" s="229"/>
      <c r="L165" s="229"/>
      <c r="M165" s="231"/>
    </row>
    <row r="166" spans="2:13" s="17" customFormat="1" x14ac:dyDescent="0.25">
      <c r="B166" s="228"/>
      <c r="C166" s="229"/>
      <c r="D166" s="145"/>
      <c r="E166" s="146"/>
      <c r="F166" s="145"/>
      <c r="G166" s="146"/>
      <c r="H166" s="228"/>
      <c r="I166" s="231"/>
      <c r="J166" s="229"/>
      <c r="K166" s="229"/>
      <c r="L166" s="229"/>
      <c r="M166" s="231"/>
    </row>
    <row r="167" spans="2:13" s="17" customFormat="1" x14ac:dyDescent="0.25">
      <c r="B167" s="11"/>
      <c r="C167" s="10"/>
      <c r="D167" s="145"/>
      <c r="E167" s="146"/>
      <c r="F167" s="145"/>
      <c r="G167" s="146"/>
      <c r="H167" s="11"/>
      <c r="I167" s="12"/>
      <c r="J167" s="10"/>
      <c r="K167" s="10"/>
      <c r="L167" s="10"/>
      <c r="M167" s="12"/>
    </row>
    <row r="168" spans="2:13" s="17" customFormat="1" x14ac:dyDescent="0.25">
      <c r="B168" s="228"/>
      <c r="C168" s="229"/>
      <c r="D168" s="145"/>
      <c r="E168" s="146"/>
      <c r="F168" s="145"/>
      <c r="G168" s="146"/>
      <c r="H168" s="228"/>
      <c r="I168" s="231"/>
      <c r="J168" s="10"/>
      <c r="K168" s="10"/>
      <c r="L168" s="229"/>
      <c r="M168" s="231"/>
    </row>
    <row r="169" spans="2:13" s="17" customFormat="1" x14ac:dyDescent="0.25">
      <c r="B169" s="228"/>
      <c r="C169" s="229"/>
      <c r="D169" s="145"/>
      <c r="E169" s="146"/>
      <c r="F169" s="145"/>
      <c r="G169" s="146"/>
      <c r="H169" s="228"/>
      <c r="I169" s="231"/>
      <c r="J169" s="10"/>
      <c r="K169" s="10"/>
      <c r="L169" s="229"/>
      <c r="M169" s="231"/>
    </row>
    <row r="170" spans="2:13" s="17" customFormat="1" x14ac:dyDescent="0.25">
      <c r="B170" s="228"/>
      <c r="C170" s="229"/>
      <c r="D170" s="145"/>
      <c r="E170" s="146"/>
      <c r="F170" s="145"/>
      <c r="G170" s="146"/>
      <c r="H170" s="228"/>
      <c r="I170" s="231"/>
      <c r="J170" s="10"/>
      <c r="K170" s="10"/>
      <c r="L170" s="229"/>
      <c r="M170" s="231"/>
    </row>
    <row r="171" spans="2:13" s="17" customFormat="1" x14ac:dyDescent="0.25">
      <c r="B171" s="228"/>
      <c r="C171" s="229"/>
      <c r="D171" s="145"/>
      <c r="E171" s="146"/>
      <c r="F171" s="145"/>
      <c r="G171" s="146"/>
      <c r="H171" s="228"/>
      <c r="I171" s="231"/>
      <c r="J171" s="10"/>
      <c r="K171" s="10"/>
      <c r="L171" s="229"/>
      <c r="M171" s="231"/>
    </row>
    <row r="172" spans="2:13" s="17" customFormat="1" x14ac:dyDescent="0.25">
      <c r="B172" s="228"/>
      <c r="C172" s="229"/>
      <c r="D172" s="145"/>
      <c r="E172" s="146"/>
      <c r="F172" s="145"/>
      <c r="G172" s="146"/>
      <c r="H172" s="228"/>
      <c r="I172" s="231"/>
      <c r="J172" s="10"/>
      <c r="K172" s="10"/>
      <c r="L172" s="229"/>
      <c r="M172" s="231"/>
    </row>
    <row r="173" spans="2:13" s="17" customFormat="1" x14ac:dyDescent="0.25">
      <c r="B173" s="228"/>
      <c r="C173" s="229"/>
      <c r="D173" s="145"/>
      <c r="E173" s="146"/>
      <c r="F173" s="145"/>
      <c r="G173" s="146"/>
      <c r="H173" s="228"/>
      <c r="I173" s="231"/>
      <c r="J173" s="10"/>
      <c r="K173" s="10"/>
      <c r="L173" s="229"/>
      <c r="M173" s="231"/>
    </row>
    <row r="174" spans="2:13" s="17" customFormat="1" x14ac:dyDescent="0.25">
      <c r="B174" s="228"/>
      <c r="C174" s="229"/>
      <c r="D174" s="145"/>
      <c r="E174" s="146"/>
      <c r="F174" s="145"/>
      <c r="G174" s="146"/>
      <c r="H174" s="228"/>
      <c r="I174" s="231"/>
      <c r="J174" s="10"/>
      <c r="K174" s="10"/>
      <c r="L174" s="229"/>
      <c r="M174" s="231"/>
    </row>
    <row r="175" spans="2:13" s="17" customFormat="1" x14ac:dyDescent="0.25">
      <c r="B175" s="228"/>
      <c r="C175" s="229"/>
      <c r="D175" s="145"/>
      <c r="E175" s="146"/>
      <c r="F175" s="145"/>
      <c r="G175" s="146"/>
      <c r="H175" s="228"/>
      <c r="I175" s="231"/>
      <c r="J175" s="10"/>
      <c r="K175" s="10"/>
      <c r="L175" s="229"/>
      <c r="M175" s="231"/>
    </row>
    <row r="176" spans="2:13" s="17" customFormat="1" x14ac:dyDescent="0.25">
      <c r="B176" s="228"/>
      <c r="C176" s="229"/>
      <c r="D176" s="145"/>
      <c r="E176" s="146"/>
      <c r="F176" s="145"/>
      <c r="G176" s="146"/>
      <c r="H176" s="228"/>
      <c r="I176" s="231"/>
      <c r="J176" s="10"/>
      <c r="K176" s="10"/>
      <c r="L176" s="229"/>
      <c r="M176" s="231"/>
    </row>
    <row r="177" spans="2:13" s="17" customFormat="1" x14ac:dyDescent="0.25">
      <c r="B177" s="11"/>
      <c r="C177" s="10"/>
      <c r="D177" s="145"/>
      <c r="E177" s="146"/>
      <c r="F177" s="145"/>
      <c r="G177" s="146"/>
      <c r="H177" s="11"/>
      <c r="I177" s="12"/>
      <c r="J177" s="10"/>
      <c r="K177" s="10"/>
      <c r="L177" s="10"/>
      <c r="M177" s="12"/>
    </row>
    <row r="178" spans="2:13" s="17" customFormat="1" x14ac:dyDescent="0.25">
      <c r="B178" s="228"/>
      <c r="C178" s="229"/>
      <c r="D178" s="145"/>
      <c r="E178" s="146"/>
      <c r="F178" s="145"/>
      <c r="G178" s="146"/>
      <c r="H178" s="228"/>
      <c r="I178" s="231"/>
      <c r="J178" s="10"/>
      <c r="K178" s="10"/>
      <c r="L178" s="229"/>
      <c r="M178" s="231"/>
    </row>
    <row r="179" spans="2:13" s="17" customFormat="1" x14ac:dyDescent="0.25">
      <c r="B179" s="228"/>
      <c r="C179" s="229"/>
      <c r="D179" s="145"/>
      <c r="E179" s="146"/>
      <c r="F179" s="145"/>
      <c r="G179" s="146"/>
      <c r="H179" s="228"/>
      <c r="I179" s="231"/>
      <c r="J179" s="10"/>
      <c r="K179" s="10"/>
      <c r="L179" s="229"/>
      <c r="M179" s="231"/>
    </row>
    <row r="180" spans="2:13" s="17" customFormat="1" x14ac:dyDescent="0.25">
      <c r="B180" s="228"/>
      <c r="C180" s="229"/>
      <c r="D180" s="145"/>
      <c r="E180" s="146"/>
      <c r="F180" s="145"/>
      <c r="G180" s="146"/>
      <c r="H180" s="228"/>
      <c r="I180" s="231"/>
      <c r="J180" s="10"/>
      <c r="K180" s="10"/>
      <c r="L180" s="229"/>
      <c r="M180" s="231"/>
    </row>
    <row r="181" spans="2:13" s="17" customFormat="1" x14ac:dyDescent="0.25">
      <c r="B181" s="228"/>
      <c r="C181" s="229"/>
      <c r="D181" s="145"/>
      <c r="E181" s="146"/>
      <c r="F181" s="145"/>
      <c r="G181" s="146"/>
      <c r="H181" s="228"/>
      <c r="I181" s="231"/>
      <c r="J181" s="10"/>
      <c r="K181" s="10"/>
      <c r="L181" s="229"/>
      <c r="M181" s="231"/>
    </row>
    <row r="182" spans="2:13" s="17" customFormat="1" x14ac:dyDescent="0.25">
      <c r="B182" s="228"/>
      <c r="C182" s="229"/>
      <c r="D182" s="145"/>
      <c r="E182" s="146"/>
      <c r="F182" s="145"/>
      <c r="G182" s="146"/>
      <c r="H182" s="228"/>
      <c r="I182" s="231"/>
      <c r="J182" s="10"/>
      <c r="K182" s="10"/>
      <c r="L182" s="229"/>
      <c r="M182" s="231"/>
    </row>
    <row r="183" spans="2:13" s="17" customFormat="1" x14ac:dyDescent="0.25">
      <c r="B183" s="228"/>
      <c r="C183" s="229"/>
      <c r="D183" s="145"/>
      <c r="E183" s="146"/>
      <c r="F183" s="145"/>
      <c r="G183" s="146"/>
      <c r="H183" s="228"/>
      <c r="I183" s="231"/>
      <c r="J183" s="10"/>
      <c r="K183" s="10"/>
      <c r="L183" s="229"/>
      <c r="M183" s="231"/>
    </row>
    <row r="184" spans="2:13" s="17" customFormat="1" x14ac:dyDescent="0.25">
      <c r="B184" s="228"/>
      <c r="C184" s="229"/>
      <c r="D184" s="145"/>
      <c r="E184" s="146"/>
      <c r="F184" s="145"/>
      <c r="G184" s="146"/>
      <c r="H184" s="228"/>
      <c r="I184" s="231"/>
      <c r="J184" s="10"/>
      <c r="K184" s="10"/>
      <c r="L184" s="229"/>
      <c r="M184" s="231"/>
    </row>
    <row r="185" spans="2:13" s="17" customFormat="1" x14ac:dyDescent="0.25">
      <c r="B185" s="228"/>
      <c r="C185" s="229"/>
      <c r="D185" s="145"/>
      <c r="E185" s="146"/>
      <c r="F185" s="145"/>
      <c r="G185" s="146"/>
      <c r="H185" s="228"/>
      <c r="I185" s="231"/>
      <c r="J185" s="10"/>
      <c r="K185" s="10"/>
      <c r="L185" s="229"/>
      <c r="M185" s="231"/>
    </row>
    <row r="186" spans="2:13" s="17" customFormat="1" x14ac:dyDescent="0.25">
      <c r="B186" s="228"/>
      <c r="C186" s="229"/>
      <c r="D186" s="145"/>
      <c r="E186" s="146"/>
      <c r="F186" s="145"/>
      <c r="G186" s="146"/>
      <c r="H186" s="228"/>
      <c r="I186" s="231"/>
      <c r="J186" s="10"/>
      <c r="K186" s="10"/>
      <c r="L186" s="229"/>
      <c r="M186" s="231"/>
    </row>
    <row r="187" spans="2:13" s="17" customFormat="1" x14ac:dyDescent="0.25">
      <c r="B187" s="228"/>
      <c r="C187" s="229"/>
      <c r="D187" s="145"/>
      <c r="E187" s="146"/>
      <c r="F187" s="145"/>
      <c r="G187" s="146"/>
      <c r="H187" s="228"/>
      <c r="I187" s="231"/>
      <c r="J187" s="10"/>
      <c r="K187" s="10"/>
      <c r="L187" s="229"/>
      <c r="M187" s="231"/>
    </row>
    <row r="188" spans="2:13" s="17" customFormat="1" x14ac:dyDescent="0.25">
      <c r="B188" s="228"/>
      <c r="C188" s="229"/>
      <c r="D188" s="145"/>
      <c r="E188" s="146"/>
      <c r="F188" s="145"/>
      <c r="G188" s="146"/>
      <c r="H188" s="228"/>
      <c r="I188" s="231"/>
      <c r="J188" s="10"/>
      <c r="K188" s="10"/>
      <c r="L188" s="229"/>
      <c r="M188" s="231"/>
    </row>
    <row r="189" spans="2:13" s="17" customFormat="1" x14ac:dyDescent="0.25">
      <c r="B189" s="228"/>
      <c r="C189" s="229"/>
      <c r="D189" s="145"/>
      <c r="E189" s="146"/>
      <c r="F189" s="145"/>
      <c r="G189" s="146"/>
      <c r="H189" s="228"/>
      <c r="I189" s="231"/>
      <c r="J189" s="10"/>
      <c r="K189" s="10"/>
      <c r="L189" s="229"/>
      <c r="M189" s="231"/>
    </row>
    <row r="190" spans="2:13" s="17" customFormat="1" x14ac:dyDescent="0.25">
      <c r="B190" s="228"/>
      <c r="C190" s="229"/>
      <c r="D190" s="145"/>
      <c r="E190" s="146"/>
      <c r="F190" s="145"/>
      <c r="G190" s="146"/>
      <c r="H190" s="228"/>
      <c r="I190" s="231"/>
      <c r="J190" s="10"/>
      <c r="K190" s="10"/>
      <c r="L190" s="229"/>
      <c r="M190" s="231"/>
    </row>
    <row r="191" spans="2:13" s="17" customFormat="1" x14ac:dyDescent="0.25">
      <c r="B191" s="228"/>
      <c r="C191" s="229"/>
      <c r="D191" s="145"/>
      <c r="E191" s="146"/>
      <c r="F191" s="145"/>
      <c r="G191" s="146"/>
      <c r="H191" s="228"/>
      <c r="I191" s="231"/>
      <c r="J191" s="10"/>
      <c r="K191" s="10"/>
      <c r="L191" s="229"/>
      <c r="M191" s="231"/>
    </row>
    <row r="192" spans="2:13" s="17" customFormat="1" x14ac:dyDescent="0.25">
      <c r="B192" s="228"/>
      <c r="C192" s="229"/>
      <c r="D192" s="145"/>
      <c r="E192" s="146"/>
      <c r="F192" s="145"/>
      <c r="G192" s="146"/>
      <c r="H192" s="228"/>
      <c r="I192" s="230"/>
      <c r="J192" s="10"/>
      <c r="K192" s="10"/>
      <c r="L192" s="229"/>
      <c r="M192" s="230"/>
    </row>
    <row r="193" spans="2:13" s="17" customFormat="1" x14ac:dyDescent="0.25">
      <c r="B193" s="228"/>
      <c r="C193" s="229"/>
      <c r="D193" s="145"/>
      <c r="E193" s="146"/>
      <c r="F193" s="145"/>
      <c r="G193" s="146"/>
      <c r="H193" s="228"/>
      <c r="I193" s="230"/>
      <c r="J193" s="10"/>
      <c r="K193" s="10"/>
      <c r="L193" s="229"/>
      <c r="M193" s="230"/>
    </row>
    <row r="194" spans="2:13" s="17" customFormat="1" x14ac:dyDescent="0.25">
      <c r="B194" s="228"/>
      <c r="C194" s="229"/>
      <c r="D194" s="145"/>
      <c r="E194" s="146"/>
      <c r="F194" s="145"/>
      <c r="G194" s="146"/>
      <c r="H194" s="228"/>
      <c r="I194" s="230"/>
      <c r="J194" s="10"/>
      <c r="K194" s="10"/>
      <c r="L194" s="229"/>
      <c r="M194" s="230"/>
    </row>
    <row r="195" spans="2:13" s="17" customFormat="1" x14ac:dyDescent="0.25">
      <c r="B195" s="228"/>
      <c r="C195" s="229"/>
      <c r="D195" s="145"/>
      <c r="E195" s="146"/>
      <c r="F195" s="145"/>
      <c r="G195" s="146"/>
      <c r="H195" s="228"/>
      <c r="I195" s="230"/>
      <c r="J195" s="10"/>
      <c r="K195" s="10"/>
      <c r="L195" s="229"/>
      <c r="M195" s="230"/>
    </row>
    <row r="196" spans="2:13" s="17" customFormat="1" x14ac:dyDescent="0.25">
      <c r="B196" s="228"/>
      <c r="C196" s="229"/>
      <c r="D196" s="145"/>
      <c r="E196" s="146"/>
      <c r="F196" s="145"/>
      <c r="G196" s="146"/>
      <c r="H196" s="228"/>
      <c r="I196" s="230"/>
      <c r="J196" s="10"/>
      <c r="K196" s="10"/>
      <c r="L196" s="229"/>
      <c r="M196" s="230"/>
    </row>
    <row r="197" spans="2:13" s="17" customFormat="1" x14ac:dyDescent="0.25">
      <c r="B197" s="228"/>
      <c r="C197" s="229"/>
      <c r="D197" s="145"/>
      <c r="E197" s="146"/>
      <c r="F197" s="145"/>
      <c r="G197" s="146"/>
      <c r="H197" s="228"/>
      <c r="I197" s="230"/>
      <c r="J197" s="10"/>
      <c r="K197" s="10"/>
      <c r="L197" s="229"/>
      <c r="M197" s="230"/>
    </row>
    <row r="198" spans="2:13" s="17" customFormat="1" ht="15.75" x14ac:dyDescent="0.25">
      <c r="B198" s="18"/>
      <c r="C198" s="19"/>
      <c r="D198" s="19"/>
      <c r="E198" s="19"/>
      <c r="F198" s="19"/>
      <c r="G198" s="19"/>
      <c r="H198" s="14"/>
      <c r="I198" s="15"/>
      <c r="J198" s="14"/>
      <c r="K198" s="16"/>
      <c r="L198" s="16"/>
      <c r="M198" s="15"/>
    </row>
    <row r="199" spans="2:13" s="17" customFormat="1" x14ac:dyDescent="0.25"/>
    <row r="200" spans="2:13" s="17" customFormat="1" x14ac:dyDescent="0.25"/>
    <row r="201" spans="2:13" s="17" customFormat="1" x14ac:dyDescent="0.25"/>
    <row r="202" spans="2:13" s="17" customFormat="1" x14ac:dyDescent="0.25"/>
  </sheetData>
  <mergeCells count="433">
    <mergeCell ref="E90:E93"/>
    <mergeCell ref="E94:E95"/>
    <mergeCell ref="E96:E101"/>
    <mergeCell ref="B3:B4"/>
    <mergeCell ref="C3:C4"/>
    <mergeCell ref="D87:D89"/>
    <mergeCell ref="F87:F89"/>
    <mergeCell ref="D90:D93"/>
    <mergeCell ref="F90:F93"/>
    <mergeCell ref="D94:D95"/>
    <mergeCell ref="F94:F95"/>
    <mergeCell ref="F16:F17"/>
    <mergeCell ref="D19:D20"/>
    <mergeCell ref="F19:F20"/>
    <mergeCell ref="D21:D22"/>
    <mergeCell ref="F21:F22"/>
    <mergeCell ref="D23:D26"/>
    <mergeCell ref="F23:F26"/>
    <mergeCell ref="D27:D29"/>
    <mergeCell ref="F27:F29"/>
    <mergeCell ref="D5:D8"/>
    <mergeCell ref="F5:F8"/>
    <mergeCell ref="D9:D10"/>
    <mergeCell ref="F9:F10"/>
    <mergeCell ref="D66:D68"/>
    <mergeCell ref="F66:F68"/>
    <mergeCell ref="D69:D70"/>
    <mergeCell ref="F69:F70"/>
    <mergeCell ref="D72:D78"/>
    <mergeCell ref="F72:F78"/>
    <mergeCell ref="D79:D80"/>
    <mergeCell ref="F79:F80"/>
    <mergeCell ref="E62:E65"/>
    <mergeCell ref="E66:E68"/>
    <mergeCell ref="B103:M103"/>
    <mergeCell ref="B1:M1"/>
    <mergeCell ref="B96:B101"/>
    <mergeCell ref="C96:C101"/>
    <mergeCell ref="H96:H101"/>
    <mergeCell ref="I96:I101"/>
    <mergeCell ref="L96:L101"/>
    <mergeCell ref="M96:M101"/>
    <mergeCell ref="B94:B95"/>
    <mergeCell ref="C94:C95"/>
    <mergeCell ref="H94:H95"/>
    <mergeCell ref="I94:I95"/>
    <mergeCell ref="L94:L95"/>
    <mergeCell ref="M94:M95"/>
    <mergeCell ref="B90:B93"/>
    <mergeCell ref="C90:C93"/>
    <mergeCell ref="H90:H93"/>
    <mergeCell ref="I90:I93"/>
    <mergeCell ref="L90:L93"/>
    <mergeCell ref="M90:M93"/>
    <mergeCell ref="B87:B89"/>
    <mergeCell ref="D96:D101"/>
    <mergeCell ref="F96:F101"/>
    <mergeCell ref="F62:F65"/>
    <mergeCell ref="C87:C89"/>
    <mergeCell ref="H87:H89"/>
    <mergeCell ref="I87:I89"/>
    <mergeCell ref="L87:L89"/>
    <mergeCell ref="M87:M89"/>
    <mergeCell ref="B84:B86"/>
    <mergeCell ref="C84:C86"/>
    <mergeCell ref="H84:H86"/>
    <mergeCell ref="I84:I86"/>
    <mergeCell ref="L84:L86"/>
    <mergeCell ref="M84:M86"/>
    <mergeCell ref="D84:D86"/>
    <mergeCell ref="F84:F86"/>
    <mergeCell ref="E84:E86"/>
    <mergeCell ref="E87:E89"/>
    <mergeCell ref="L79:L80"/>
    <mergeCell ref="M79:M80"/>
    <mergeCell ref="B82:B83"/>
    <mergeCell ref="C82:C83"/>
    <mergeCell ref="H82:H83"/>
    <mergeCell ref="I82:I83"/>
    <mergeCell ref="L82:L83"/>
    <mergeCell ref="M82:M83"/>
    <mergeCell ref="B79:B80"/>
    <mergeCell ref="C79:C80"/>
    <mergeCell ref="H79:H80"/>
    <mergeCell ref="I79:I80"/>
    <mergeCell ref="D82:D83"/>
    <mergeCell ref="F82:F83"/>
    <mergeCell ref="E79:E80"/>
    <mergeCell ref="E82:E83"/>
    <mergeCell ref="L69:L70"/>
    <mergeCell ref="M69:M70"/>
    <mergeCell ref="B72:B78"/>
    <mergeCell ref="C72:C78"/>
    <mergeCell ref="H72:H78"/>
    <mergeCell ref="I72:I78"/>
    <mergeCell ref="L72:L78"/>
    <mergeCell ref="M72:M78"/>
    <mergeCell ref="B69:B70"/>
    <mergeCell ref="C69:C70"/>
    <mergeCell ref="H69:H70"/>
    <mergeCell ref="I69:I70"/>
    <mergeCell ref="J69:J70"/>
    <mergeCell ref="K69:K70"/>
    <mergeCell ref="E69:E70"/>
    <mergeCell ref="E72:E78"/>
    <mergeCell ref="B66:B68"/>
    <mergeCell ref="C66:C68"/>
    <mergeCell ref="H66:H68"/>
    <mergeCell ref="I66:I68"/>
    <mergeCell ref="L66:L68"/>
    <mergeCell ref="M66:M68"/>
    <mergeCell ref="L60:L61"/>
    <mergeCell ref="M60:M61"/>
    <mergeCell ref="B62:B65"/>
    <mergeCell ref="C62:C65"/>
    <mergeCell ref="H62:H65"/>
    <mergeCell ref="I62:I65"/>
    <mergeCell ref="L62:L65"/>
    <mergeCell ref="M62:M65"/>
    <mergeCell ref="B60:B61"/>
    <mergeCell ref="C60:C61"/>
    <mergeCell ref="H60:H61"/>
    <mergeCell ref="I60:I61"/>
    <mergeCell ref="J60:J61"/>
    <mergeCell ref="K60:K61"/>
    <mergeCell ref="D60:D61"/>
    <mergeCell ref="F60:F61"/>
    <mergeCell ref="D62:D65"/>
    <mergeCell ref="E60:E61"/>
    <mergeCell ref="B53:B59"/>
    <mergeCell ref="C53:C59"/>
    <mergeCell ref="H53:H59"/>
    <mergeCell ref="I53:I59"/>
    <mergeCell ref="L53:L59"/>
    <mergeCell ref="M53:M59"/>
    <mergeCell ref="B51:B52"/>
    <mergeCell ref="C51:C52"/>
    <mergeCell ref="H51:H52"/>
    <mergeCell ref="I51:I52"/>
    <mergeCell ref="L51:L52"/>
    <mergeCell ref="M51:M52"/>
    <mergeCell ref="D51:D52"/>
    <mergeCell ref="F51:F52"/>
    <mergeCell ref="D53:D59"/>
    <mergeCell ref="F53:F59"/>
    <mergeCell ref="E51:E52"/>
    <mergeCell ref="E53:E59"/>
    <mergeCell ref="G51:G52"/>
    <mergeCell ref="G53:G59"/>
    <mergeCell ref="L45:L46"/>
    <mergeCell ref="M45:M46"/>
    <mergeCell ref="B47:B50"/>
    <mergeCell ref="C47:C50"/>
    <mergeCell ref="H47:H50"/>
    <mergeCell ref="I47:I50"/>
    <mergeCell ref="L47:L50"/>
    <mergeCell ref="M47:M50"/>
    <mergeCell ref="B45:B46"/>
    <mergeCell ref="C45:C46"/>
    <mergeCell ref="H45:H46"/>
    <mergeCell ref="I45:I46"/>
    <mergeCell ref="J45:J46"/>
    <mergeCell ref="K45:K46"/>
    <mergeCell ref="D45:D46"/>
    <mergeCell ref="F45:F46"/>
    <mergeCell ref="D47:D50"/>
    <mergeCell ref="F47:F50"/>
    <mergeCell ref="E45:E46"/>
    <mergeCell ref="E47:E50"/>
    <mergeCell ref="G45:G46"/>
    <mergeCell ref="G47:G50"/>
    <mergeCell ref="B42:B43"/>
    <mergeCell ref="C42:C43"/>
    <mergeCell ref="H42:H43"/>
    <mergeCell ref="I42:I43"/>
    <mergeCell ref="L42:L43"/>
    <mergeCell ref="M42:M43"/>
    <mergeCell ref="B39:B41"/>
    <mergeCell ref="C39:C41"/>
    <mergeCell ref="H39:H41"/>
    <mergeCell ref="I39:I41"/>
    <mergeCell ref="L39:L41"/>
    <mergeCell ref="M39:M41"/>
    <mergeCell ref="D39:D41"/>
    <mergeCell ref="F39:F41"/>
    <mergeCell ref="D42:D43"/>
    <mergeCell ref="F42:F43"/>
    <mergeCell ref="E39:E41"/>
    <mergeCell ref="E42:E43"/>
    <mergeCell ref="G39:G41"/>
    <mergeCell ref="G42:G43"/>
    <mergeCell ref="L35:L36"/>
    <mergeCell ref="M35:M36"/>
    <mergeCell ref="B37:B38"/>
    <mergeCell ref="C37:C38"/>
    <mergeCell ref="H37:H38"/>
    <mergeCell ref="I37:I38"/>
    <mergeCell ref="J37:J38"/>
    <mergeCell ref="K37:K38"/>
    <mergeCell ref="L37:L38"/>
    <mergeCell ref="M37:M38"/>
    <mergeCell ref="B35:B36"/>
    <mergeCell ref="C35:C36"/>
    <mergeCell ref="H35:H36"/>
    <mergeCell ref="I35:I36"/>
    <mergeCell ref="J35:J36"/>
    <mergeCell ref="K35:K36"/>
    <mergeCell ref="D35:D36"/>
    <mergeCell ref="F35:F36"/>
    <mergeCell ref="D37:D38"/>
    <mergeCell ref="F37:F38"/>
    <mergeCell ref="E35:E36"/>
    <mergeCell ref="E37:E38"/>
    <mergeCell ref="G35:G36"/>
    <mergeCell ref="G37:G38"/>
    <mergeCell ref="B30:B34"/>
    <mergeCell ref="C30:C34"/>
    <mergeCell ref="H30:H34"/>
    <mergeCell ref="I30:I34"/>
    <mergeCell ref="L30:L34"/>
    <mergeCell ref="M30:M34"/>
    <mergeCell ref="B27:B29"/>
    <mergeCell ref="C27:C29"/>
    <mergeCell ref="H27:H29"/>
    <mergeCell ref="I27:I29"/>
    <mergeCell ref="L27:L29"/>
    <mergeCell ref="M27:M29"/>
    <mergeCell ref="D30:D34"/>
    <mergeCell ref="F30:F34"/>
    <mergeCell ref="E27:E29"/>
    <mergeCell ref="E30:E34"/>
    <mergeCell ref="G27:G29"/>
    <mergeCell ref="G30:G34"/>
    <mergeCell ref="K12:K13"/>
    <mergeCell ref="B23:B26"/>
    <mergeCell ref="C23:C26"/>
    <mergeCell ref="H23:H26"/>
    <mergeCell ref="I23:I26"/>
    <mergeCell ref="L23:L26"/>
    <mergeCell ref="M23:M26"/>
    <mergeCell ref="L19:L20"/>
    <mergeCell ref="M19:M20"/>
    <mergeCell ref="B21:B22"/>
    <mergeCell ref="C21:C22"/>
    <mergeCell ref="H21:H22"/>
    <mergeCell ref="I21:I22"/>
    <mergeCell ref="J21:J22"/>
    <mergeCell ref="K21:K22"/>
    <mergeCell ref="L21:L22"/>
    <mergeCell ref="M21:M22"/>
    <mergeCell ref="B19:B20"/>
    <mergeCell ref="C19:C20"/>
    <mergeCell ref="H19:H20"/>
    <mergeCell ref="I19:I20"/>
    <mergeCell ref="J19:J20"/>
    <mergeCell ref="K19:K20"/>
    <mergeCell ref="D16:D17"/>
    <mergeCell ref="K9:K10"/>
    <mergeCell ref="L9:L10"/>
    <mergeCell ref="M9:M10"/>
    <mergeCell ref="B16:B17"/>
    <mergeCell ref="C16:C17"/>
    <mergeCell ref="H16:H17"/>
    <mergeCell ref="I16:I17"/>
    <mergeCell ref="L16:L17"/>
    <mergeCell ref="M16:M17"/>
    <mergeCell ref="L12:L13"/>
    <mergeCell ref="M12:M13"/>
    <mergeCell ref="B14:B15"/>
    <mergeCell ref="C14:C15"/>
    <mergeCell ref="H14:H15"/>
    <mergeCell ref="I14:I15"/>
    <mergeCell ref="J14:J15"/>
    <mergeCell ref="K14:K15"/>
    <mergeCell ref="L14:L15"/>
    <mergeCell ref="M14:M15"/>
    <mergeCell ref="B12:B13"/>
    <mergeCell ref="C12:C13"/>
    <mergeCell ref="H12:H13"/>
    <mergeCell ref="I12:I13"/>
    <mergeCell ref="J12:J13"/>
    <mergeCell ref="B141:B142"/>
    <mergeCell ref="C141:C142"/>
    <mergeCell ref="H141:H142"/>
    <mergeCell ref="I141:I142"/>
    <mergeCell ref="J141:J142"/>
    <mergeCell ref="K141:K142"/>
    <mergeCell ref="L141:L142"/>
    <mergeCell ref="M141:M142"/>
    <mergeCell ref="B2:M2"/>
    <mergeCell ref="H3:M3"/>
    <mergeCell ref="H4:I4"/>
    <mergeCell ref="J4:M4"/>
    <mergeCell ref="B5:B8"/>
    <mergeCell ref="C5:C8"/>
    <mergeCell ref="H5:H8"/>
    <mergeCell ref="I5:I8"/>
    <mergeCell ref="L5:L8"/>
    <mergeCell ref="M5:M8"/>
    <mergeCell ref="B9:B10"/>
    <mergeCell ref="C9:C10"/>
    <mergeCell ref="H9:H10"/>
    <mergeCell ref="I9:I10"/>
    <mergeCell ref="J9:J10"/>
    <mergeCell ref="J102:K102"/>
    <mergeCell ref="B143:B146"/>
    <mergeCell ref="C143:C146"/>
    <mergeCell ref="H143:H146"/>
    <mergeCell ref="I143:I146"/>
    <mergeCell ref="L143:L146"/>
    <mergeCell ref="M143:M146"/>
    <mergeCell ref="B147:B148"/>
    <mergeCell ref="C147:C148"/>
    <mergeCell ref="H147:H148"/>
    <mergeCell ref="I147:I148"/>
    <mergeCell ref="L147:L148"/>
    <mergeCell ref="M147:M148"/>
    <mergeCell ref="B149:B155"/>
    <mergeCell ref="C149:C155"/>
    <mergeCell ref="H149:H155"/>
    <mergeCell ref="I149:I155"/>
    <mergeCell ref="L149:L155"/>
    <mergeCell ref="M149:M155"/>
    <mergeCell ref="B156:B157"/>
    <mergeCell ref="C156:C157"/>
    <mergeCell ref="H156:H157"/>
    <mergeCell ref="I156:I157"/>
    <mergeCell ref="J156:J157"/>
    <mergeCell ref="K156:K157"/>
    <mergeCell ref="L156:L157"/>
    <mergeCell ref="M156:M157"/>
    <mergeCell ref="B158:B161"/>
    <mergeCell ref="C158:C161"/>
    <mergeCell ref="H158:H161"/>
    <mergeCell ref="I158:I161"/>
    <mergeCell ref="L158:L161"/>
    <mergeCell ref="M158:M161"/>
    <mergeCell ref="B162:B164"/>
    <mergeCell ref="C162:C164"/>
    <mergeCell ref="H162:H164"/>
    <mergeCell ref="I162:I164"/>
    <mergeCell ref="L162:L164"/>
    <mergeCell ref="M162:M164"/>
    <mergeCell ref="B165:B166"/>
    <mergeCell ref="C165:C166"/>
    <mergeCell ref="H165:H166"/>
    <mergeCell ref="I165:I166"/>
    <mergeCell ref="J165:J166"/>
    <mergeCell ref="K165:K166"/>
    <mergeCell ref="L165:L166"/>
    <mergeCell ref="M165:M166"/>
    <mergeCell ref="B168:B174"/>
    <mergeCell ref="C168:C174"/>
    <mergeCell ref="H168:H174"/>
    <mergeCell ref="I168:I174"/>
    <mergeCell ref="L168:L174"/>
    <mergeCell ref="M168:M174"/>
    <mergeCell ref="M180:M182"/>
    <mergeCell ref="B183:B185"/>
    <mergeCell ref="C183:C185"/>
    <mergeCell ref="H183:H185"/>
    <mergeCell ref="I183:I185"/>
    <mergeCell ref="L183:L185"/>
    <mergeCell ref="M183:M185"/>
    <mergeCell ref="B175:B176"/>
    <mergeCell ref="C175:C176"/>
    <mergeCell ref="H175:H176"/>
    <mergeCell ref="I175:I176"/>
    <mergeCell ref="L175:L176"/>
    <mergeCell ref="M175:M176"/>
    <mergeCell ref="B178:B179"/>
    <mergeCell ref="C178:C179"/>
    <mergeCell ref="H178:H179"/>
    <mergeCell ref="I178:I179"/>
    <mergeCell ref="L178:L179"/>
    <mergeCell ref="M178:M179"/>
    <mergeCell ref="B180:B182"/>
    <mergeCell ref="C180:C182"/>
    <mergeCell ref="H180:H182"/>
    <mergeCell ref="I180:I182"/>
    <mergeCell ref="L180:L182"/>
    <mergeCell ref="B192:B197"/>
    <mergeCell ref="C192:C197"/>
    <mergeCell ref="H192:H197"/>
    <mergeCell ref="I192:I197"/>
    <mergeCell ref="L192:L197"/>
    <mergeCell ref="M192:M197"/>
    <mergeCell ref="B186:B189"/>
    <mergeCell ref="C186:C189"/>
    <mergeCell ref="H186:H189"/>
    <mergeCell ref="I186:I189"/>
    <mergeCell ref="L186:L189"/>
    <mergeCell ref="M186:M189"/>
    <mergeCell ref="B190:B191"/>
    <mergeCell ref="C190:C191"/>
    <mergeCell ref="H190:H191"/>
    <mergeCell ref="I190:I191"/>
    <mergeCell ref="L190:L191"/>
    <mergeCell ref="M190:M191"/>
    <mergeCell ref="D3:E4"/>
    <mergeCell ref="E5:E8"/>
    <mergeCell ref="E9:E10"/>
    <mergeCell ref="E12:E13"/>
    <mergeCell ref="E14:E15"/>
    <mergeCell ref="E16:E17"/>
    <mergeCell ref="E19:E20"/>
    <mergeCell ref="E21:E22"/>
    <mergeCell ref="E23:E26"/>
    <mergeCell ref="D14:D15"/>
    <mergeCell ref="D12:D13"/>
    <mergeCell ref="F3:G4"/>
    <mergeCell ref="G5:G8"/>
    <mergeCell ref="G9:G10"/>
    <mergeCell ref="G12:G13"/>
    <mergeCell ref="G14:G15"/>
    <mergeCell ref="G16:G17"/>
    <mergeCell ref="G19:G20"/>
    <mergeCell ref="G21:G22"/>
    <mergeCell ref="G23:G26"/>
    <mergeCell ref="F12:F13"/>
    <mergeCell ref="F14:F15"/>
    <mergeCell ref="G90:G93"/>
    <mergeCell ref="G94:G95"/>
    <mergeCell ref="G96:G101"/>
    <mergeCell ref="G60:G61"/>
    <mergeCell ref="G62:G65"/>
    <mergeCell ref="G66:G68"/>
    <mergeCell ref="G69:G70"/>
    <mergeCell ref="G72:G78"/>
    <mergeCell ref="G79:G80"/>
    <mergeCell ref="G82:G83"/>
    <mergeCell ref="G84:G86"/>
    <mergeCell ref="G87:G89"/>
  </mergeCells>
  <pageMargins left="0.70866141732283472" right="0.70866141732283472" top="0.39370078740157483" bottom="0.39370078740157483" header="0.31496062992125984" footer="0.31496062992125984"/>
  <pageSetup paperSize="9" scale="87" orientation="portrait" r:id="rId1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17"/>
  <sheetViews>
    <sheetView zoomScaleNormal="100" workbookViewId="0">
      <selection activeCell="O2" sqref="O2"/>
    </sheetView>
  </sheetViews>
  <sheetFormatPr defaultRowHeight="15.75" thickBottom="1" x14ac:dyDescent="0.3"/>
  <cols>
    <col min="1" max="1" width="3.7109375" customWidth="1"/>
    <col min="2" max="2" width="25.7109375" style="1" customWidth="1"/>
    <col min="3" max="3" width="23.5703125" style="1" customWidth="1"/>
    <col min="4" max="7" width="11.85546875" style="1" customWidth="1"/>
    <col min="8" max="8" width="8.7109375" style="2" customWidth="1"/>
    <col min="9" max="9" width="8.7109375" customWidth="1"/>
    <col min="10" max="10" width="20.7109375" style="1" customWidth="1"/>
    <col min="11" max="12" width="6.5703125" style="1" customWidth="1"/>
    <col min="13" max="13" width="7" style="5" customWidth="1"/>
  </cols>
  <sheetData>
    <row r="1" spans="2:13" ht="104.25" customHeight="1" thickBot="1" x14ac:dyDescent="0.3"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2:13" ht="36.950000000000003" customHeight="1" thickTop="1" thickBot="1" x14ac:dyDescent="0.3">
      <c r="B2" s="310" t="s">
        <v>127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</row>
    <row r="3" spans="2:13" ht="18.95" customHeight="1" thickBot="1" x14ac:dyDescent="0.3">
      <c r="B3" s="195" t="s">
        <v>124</v>
      </c>
      <c r="C3" s="197" t="s">
        <v>128</v>
      </c>
      <c r="D3" s="210" t="s">
        <v>137</v>
      </c>
      <c r="E3" s="211"/>
      <c r="F3" s="210" t="s">
        <v>138</v>
      </c>
      <c r="G3" s="211"/>
      <c r="H3" s="234" t="s">
        <v>79</v>
      </c>
      <c r="I3" s="234"/>
      <c r="J3" s="234"/>
      <c r="K3" s="234"/>
      <c r="L3" s="234"/>
      <c r="M3" s="235"/>
    </row>
    <row r="4" spans="2:13" ht="50.25" customHeight="1" thickBot="1" x14ac:dyDescent="0.3">
      <c r="B4" s="196"/>
      <c r="C4" s="198"/>
      <c r="D4" s="212"/>
      <c r="E4" s="213"/>
      <c r="F4" s="212"/>
      <c r="G4" s="213"/>
      <c r="H4" s="234" t="s">
        <v>81</v>
      </c>
      <c r="I4" s="234"/>
      <c r="J4" s="234" t="s">
        <v>80</v>
      </c>
      <c r="K4" s="234"/>
      <c r="L4" s="234"/>
      <c r="M4" s="235"/>
    </row>
    <row r="5" spans="2:13" ht="15.95" customHeight="1" thickBot="1" x14ac:dyDescent="0.3">
      <c r="B5" s="237" t="s">
        <v>82</v>
      </c>
      <c r="C5" s="239">
        <f>H5+L5</f>
        <v>16</v>
      </c>
      <c r="D5" s="224">
        <v>15</v>
      </c>
      <c r="E5" s="218">
        <f>D5/C5</f>
        <v>0.9375</v>
      </c>
      <c r="F5" s="216">
        <v>1</v>
      </c>
      <c r="G5" s="203">
        <f>F5/C5</f>
        <v>6.25E-2</v>
      </c>
      <c r="H5" s="241">
        <v>12</v>
      </c>
      <c r="I5" s="243">
        <f>H5/C5</f>
        <v>0.75</v>
      </c>
      <c r="J5" s="22" t="s">
        <v>0</v>
      </c>
      <c r="K5" s="23">
        <v>0</v>
      </c>
      <c r="L5" s="244">
        <f>SUM(K5:K8)</f>
        <v>4</v>
      </c>
      <c r="M5" s="247">
        <f>L5/C5</f>
        <v>0.25</v>
      </c>
    </row>
    <row r="6" spans="2:13" ht="15.95" customHeight="1" thickBot="1" x14ac:dyDescent="0.3">
      <c r="B6" s="237"/>
      <c r="C6" s="239"/>
      <c r="D6" s="278"/>
      <c r="E6" s="219"/>
      <c r="F6" s="279"/>
      <c r="G6" s="204"/>
      <c r="H6" s="241"/>
      <c r="I6" s="243"/>
      <c r="J6" s="24" t="s">
        <v>1</v>
      </c>
      <c r="K6" s="25">
        <v>1</v>
      </c>
      <c r="L6" s="245"/>
      <c r="M6" s="248"/>
    </row>
    <row r="7" spans="2:13" ht="15.95" customHeight="1" thickBot="1" x14ac:dyDescent="0.3">
      <c r="B7" s="237"/>
      <c r="C7" s="239"/>
      <c r="D7" s="278"/>
      <c r="E7" s="219"/>
      <c r="F7" s="279"/>
      <c r="G7" s="204"/>
      <c r="H7" s="241"/>
      <c r="I7" s="243"/>
      <c r="J7" s="24" t="s">
        <v>69</v>
      </c>
      <c r="K7" s="25">
        <v>3</v>
      </c>
      <c r="L7" s="245"/>
      <c r="M7" s="248"/>
    </row>
    <row r="8" spans="2:13" ht="15.95" customHeight="1" thickBot="1" x14ac:dyDescent="0.3">
      <c r="B8" s="237"/>
      <c r="C8" s="239"/>
      <c r="D8" s="225"/>
      <c r="E8" s="220"/>
      <c r="F8" s="217"/>
      <c r="G8" s="205"/>
      <c r="H8" s="241"/>
      <c r="I8" s="243"/>
      <c r="J8" s="26" t="s">
        <v>2</v>
      </c>
      <c r="K8" s="27">
        <v>0</v>
      </c>
      <c r="L8" s="246"/>
      <c r="M8" s="249"/>
    </row>
    <row r="9" spans="2:13" ht="15.95" customHeight="1" thickBot="1" x14ac:dyDescent="0.3">
      <c r="B9" s="250" t="s">
        <v>84</v>
      </c>
      <c r="C9" s="251">
        <f>H9+L9</f>
        <v>49</v>
      </c>
      <c r="D9" s="226">
        <v>33</v>
      </c>
      <c r="E9" s="221">
        <f>D9/C9</f>
        <v>0.67346938775510201</v>
      </c>
      <c r="F9" s="214">
        <v>16</v>
      </c>
      <c r="G9" s="206">
        <f>F9/C9</f>
        <v>0.32653061224489793</v>
      </c>
      <c r="H9" s="252">
        <v>37</v>
      </c>
      <c r="I9" s="253">
        <f>H9/C9</f>
        <v>0.75510204081632648</v>
      </c>
      <c r="J9" s="254" t="s">
        <v>3</v>
      </c>
      <c r="K9" s="214">
        <v>12</v>
      </c>
      <c r="L9" s="214">
        <f>K9</f>
        <v>12</v>
      </c>
      <c r="M9" s="258">
        <f>L9/C9</f>
        <v>0.24489795918367346</v>
      </c>
    </row>
    <row r="10" spans="2:13" ht="15.95" customHeight="1" thickBot="1" x14ac:dyDescent="0.3">
      <c r="B10" s="250"/>
      <c r="C10" s="251"/>
      <c r="D10" s="227"/>
      <c r="E10" s="222"/>
      <c r="F10" s="215"/>
      <c r="G10" s="207"/>
      <c r="H10" s="252"/>
      <c r="I10" s="253"/>
      <c r="J10" s="255"/>
      <c r="K10" s="215"/>
      <c r="L10" s="215"/>
      <c r="M10" s="259"/>
    </row>
    <row r="11" spans="2:13" ht="32.1" customHeight="1" thickBot="1" x14ac:dyDescent="0.3">
      <c r="B11" s="28" t="s">
        <v>83</v>
      </c>
      <c r="C11" s="29">
        <f>H11</f>
        <v>8</v>
      </c>
      <c r="D11" s="110">
        <v>8</v>
      </c>
      <c r="E11" s="147">
        <f>D11/C11</f>
        <v>1</v>
      </c>
      <c r="F11" s="33">
        <v>0</v>
      </c>
      <c r="G11" s="151">
        <f>F11/C11</f>
        <v>0</v>
      </c>
      <c r="H11" s="30">
        <v>8</v>
      </c>
      <c r="I11" s="31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13" ht="15.95" customHeight="1" thickBot="1" x14ac:dyDescent="0.3">
      <c r="B12" s="250" t="s">
        <v>85</v>
      </c>
      <c r="C12" s="251">
        <f>H12+L12</f>
        <v>68</v>
      </c>
      <c r="D12" s="226">
        <v>46</v>
      </c>
      <c r="E12" s="221">
        <f>D12/C12</f>
        <v>0.67647058823529416</v>
      </c>
      <c r="F12" s="214">
        <v>22</v>
      </c>
      <c r="G12" s="206">
        <f>F12/C12</f>
        <v>0.3235294117647059</v>
      </c>
      <c r="H12" s="252">
        <v>54</v>
      </c>
      <c r="I12" s="253">
        <f>H12/C12</f>
        <v>0.79411764705882348</v>
      </c>
      <c r="J12" s="254" t="s">
        <v>5</v>
      </c>
      <c r="K12" s="214">
        <v>14</v>
      </c>
      <c r="L12" s="214">
        <f>K12</f>
        <v>14</v>
      </c>
      <c r="M12" s="258">
        <f>L12/C12</f>
        <v>0.20588235294117646</v>
      </c>
    </row>
    <row r="13" spans="2:13" ht="15.95" customHeight="1" thickBot="1" x14ac:dyDescent="0.3">
      <c r="B13" s="250"/>
      <c r="C13" s="251"/>
      <c r="D13" s="227"/>
      <c r="E13" s="222"/>
      <c r="F13" s="215"/>
      <c r="G13" s="207"/>
      <c r="H13" s="252"/>
      <c r="I13" s="253"/>
      <c r="J13" s="255"/>
      <c r="K13" s="215"/>
      <c r="L13" s="215"/>
      <c r="M13" s="259"/>
    </row>
    <row r="14" spans="2:13" ht="15.95" customHeight="1" thickBot="1" x14ac:dyDescent="0.3">
      <c r="B14" s="237" t="s">
        <v>86</v>
      </c>
      <c r="C14" s="239">
        <f>H14</f>
        <v>23</v>
      </c>
      <c r="D14" s="224">
        <v>22</v>
      </c>
      <c r="E14" s="218">
        <f>D14/C14</f>
        <v>0.95652173913043481</v>
      </c>
      <c r="F14" s="216">
        <v>1</v>
      </c>
      <c r="G14" s="203">
        <f>F14/C14</f>
        <v>4.3478260869565216E-2</v>
      </c>
      <c r="H14" s="241">
        <v>23</v>
      </c>
      <c r="I14" s="243">
        <f>H14/C14</f>
        <v>1</v>
      </c>
      <c r="J14" s="262" t="s">
        <v>4</v>
      </c>
      <c r="K14" s="216">
        <v>0</v>
      </c>
      <c r="L14" s="216">
        <f>K14</f>
        <v>0</v>
      </c>
      <c r="M14" s="264">
        <f>L14/C14</f>
        <v>0</v>
      </c>
    </row>
    <row r="15" spans="2:13" ht="15.95" customHeight="1" thickBot="1" x14ac:dyDescent="0.3">
      <c r="B15" s="237"/>
      <c r="C15" s="239"/>
      <c r="D15" s="225"/>
      <c r="E15" s="220"/>
      <c r="F15" s="217"/>
      <c r="G15" s="205"/>
      <c r="H15" s="241"/>
      <c r="I15" s="243"/>
      <c r="J15" s="263"/>
      <c r="K15" s="217"/>
      <c r="L15" s="217"/>
      <c r="M15" s="265"/>
    </row>
    <row r="16" spans="2:13" ht="15.95" customHeight="1" thickBot="1" x14ac:dyDescent="0.3">
      <c r="B16" s="250" t="s">
        <v>87</v>
      </c>
      <c r="C16" s="251">
        <f>H16+L16</f>
        <v>30</v>
      </c>
      <c r="D16" s="226">
        <v>22</v>
      </c>
      <c r="E16" s="221">
        <f>D16/C16</f>
        <v>0.73333333333333328</v>
      </c>
      <c r="F16" s="214">
        <v>8</v>
      </c>
      <c r="G16" s="206">
        <f>F16/C16</f>
        <v>0.26666666666666666</v>
      </c>
      <c r="H16" s="252">
        <v>25</v>
      </c>
      <c r="I16" s="253">
        <f>H16/C16</f>
        <v>0.83333333333333337</v>
      </c>
      <c r="J16" s="60" t="s">
        <v>6</v>
      </c>
      <c r="K16" s="61">
        <v>3</v>
      </c>
      <c r="L16" s="214">
        <f>SUM(K16:K17)</f>
        <v>5</v>
      </c>
      <c r="M16" s="260">
        <f>L16/C16</f>
        <v>0.16666666666666666</v>
      </c>
    </row>
    <row r="17" spans="2:13" ht="15.95" customHeight="1" thickBot="1" x14ac:dyDescent="0.3">
      <c r="B17" s="250"/>
      <c r="C17" s="251"/>
      <c r="D17" s="227"/>
      <c r="E17" s="222"/>
      <c r="F17" s="215"/>
      <c r="G17" s="207"/>
      <c r="H17" s="252"/>
      <c r="I17" s="253"/>
      <c r="J17" s="62" t="s">
        <v>7</v>
      </c>
      <c r="K17" s="63">
        <v>2</v>
      </c>
      <c r="L17" s="215"/>
      <c r="M17" s="261"/>
    </row>
    <row r="18" spans="2:13" ht="32.1" customHeight="1" thickBot="1" x14ac:dyDescent="0.3">
      <c r="B18" s="28" t="s">
        <v>88</v>
      </c>
      <c r="C18" s="29">
        <f>H18</f>
        <v>1</v>
      </c>
      <c r="D18" s="110">
        <v>1</v>
      </c>
      <c r="E18" s="147">
        <f>D18/C18</f>
        <v>1</v>
      </c>
      <c r="F18" s="33">
        <v>0</v>
      </c>
      <c r="G18" s="151">
        <f>F18/C18</f>
        <v>0</v>
      </c>
      <c r="H18" s="30">
        <v>1</v>
      </c>
      <c r="I18" s="31">
        <f>H18/C18</f>
        <v>1</v>
      </c>
      <c r="J18" s="32" t="s">
        <v>4</v>
      </c>
      <c r="K18" s="33">
        <v>0</v>
      </c>
      <c r="L18" s="35">
        <f>K18</f>
        <v>0</v>
      </c>
      <c r="M18" s="36">
        <f>L18/C18</f>
        <v>0</v>
      </c>
    </row>
    <row r="19" spans="2:13" ht="15.95" customHeight="1" thickBot="1" x14ac:dyDescent="0.3">
      <c r="B19" s="250" t="s">
        <v>89</v>
      </c>
      <c r="C19" s="251">
        <f>H19+L19</f>
        <v>15</v>
      </c>
      <c r="D19" s="226">
        <v>6</v>
      </c>
      <c r="E19" s="221">
        <f>D19/C19</f>
        <v>0.4</v>
      </c>
      <c r="F19" s="214">
        <v>9</v>
      </c>
      <c r="G19" s="206">
        <f>F19/C19</f>
        <v>0.6</v>
      </c>
      <c r="H19" s="252">
        <v>9</v>
      </c>
      <c r="I19" s="253">
        <f>H19/C19</f>
        <v>0.6</v>
      </c>
      <c r="J19" s="254" t="s">
        <v>120</v>
      </c>
      <c r="K19" s="214">
        <v>6</v>
      </c>
      <c r="L19" s="266">
        <f>K19</f>
        <v>6</v>
      </c>
      <c r="M19" s="260">
        <f>L19/C19</f>
        <v>0.4</v>
      </c>
    </row>
    <row r="20" spans="2:13" ht="15.95" customHeight="1" thickBot="1" x14ac:dyDescent="0.3">
      <c r="B20" s="250"/>
      <c r="C20" s="251"/>
      <c r="D20" s="227"/>
      <c r="E20" s="222"/>
      <c r="F20" s="215"/>
      <c r="G20" s="207"/>
      <c r="H20" s="252"/>
      <c r="I20" s="253"/>
      <c r="J20" s="255"/>
      <c r="K20" s="215"/>
      <c r="L20" s="268"/>
      <c r="M20" s="261"/>
    </row>
    <row r="21" spans="2:13" ht="15.95" customHeight="1" thickBot="1" x14ac:dyDescent="0.3">
      <c r="B21" s="237" t="s">
        <v>90</v>
      </c>
      <c r="C21" s="239">
        <f>H21</f>
        <v>177</v>
      </c>
      <c r="D21" s="224">
        <v>118</v>
      </c>
      <c r="E21" s="218">
        <f>D21/C21</f>
        <v>0.66666666666666663</v>
      </c>
      <c r="F21" s="216">
        <v>59</v>
      </c>
      <c r="G21" s="203">
        <f>F21/C21</f>
        <v>0.33333333333333331</v>
      </c>
      <c r="H21" s="241">
        <v>177</v>
      </c>
      <c r="I21" s="243">
        <f>H21/C21</f>
        <v>1</v>
      </c>
      <c r="J21" s="262" t="s">
        <v>4</v>
      </c>
      <c r="K21" s="216">
        <v>0</v>
      </c>
      <c r="L21" s="270">
        <f>K21</f>
        <v>0</v>
      </c>
      <c r="M21" s="272">
        <f>L21/C21</f>
        <v>0</v>
      </c>
    </row>
    <row r="22" spans="2:13" ht="15.95" customHeight="1" thickBot="1" x14ac:dyDescent="0.3">
      <c r="B22" s="237"/>
      <c r="C22" s="239"/>
      <c r="D22" s="225"/>
      <c r="E22" s="220"/>
      <c r="F22" s="217"/>
      <c r="G22" s="205"/>
      <c r="H22" s="241"/>
      <c r="I22" s="243"/>
      <c r="J22" s="263"/>
      <c r="K22" s="217"/>
      <c r="L22" s="271"/>
      <c r="M22" s="273"/>
    </row>
    <row r="23" spans="2:13" ht="15.95" customHeight="1" thickBot="1" x14ac:dyDescent="0.3">
      <c r="B23" s="250" t="s">
        <v>91</v>
      </c>
      <c r="C23" s="251">
        <f>H23+L23</f>
        <v>58</v>
      </c>
      <c r="D23" s="226">
        <v>40</v>
      </c>
      <c r="E23" s="221">
        <f>D23/C23</f>
        <v>0.68965517241379315</v>
      </c>
      <c r="F23" s="214">
        <v>18</v>
      </c>
      <c r="G23" s="206">
        <f>F23/C23</f>
        <v>0.31034482758620691</v>
      </c>
      <c r="H23" s="252">
        <v>51</v>
      </c>
      <c r="I23" s="253">
        <f>H23/C23</f>
        <v>0.87931034482758619</v>
      </c>
      <c r="J23" s="60" t="s">
        <v>8</v>
      </c>
      <c r="K23" s="61">
        <v>1</v>
      </c>
      <c r="L23" s="266">
        <f>SUM(K23:K26)</f>
        <v>7</v>
      </c>
      <c r="M23" s="260">
        <f>L23/C23</f>
        <v>0.1206896551724138</v>
      </c>
    </row>
    <row r="24" spans="2:13" ht="15.95" customHeight="1" thickBot="1" x14ac:dyDescent="0.3">
      <c r="B24" s="250"/>
      <c r="C24" s="251"/>
      <c r="D24" s="276"/>
      <c r="E24" s="223"/>
      <c r="F24" s="277"/>
      <c r="G24" s="209"/>
      <c r="H24" s="252"/>
      <c r="I24" s="253"/>
      <c r="J24" s="64" t="s">
        <v>70</v>
      </c>
      <c r="K24" s="65">
        <v>5</v>
      </c>
      <c r="L24" s="267"/>
      <c r="M24" s="269"/>
    </row>
    <row r="25" spans="2:13" ht="15.95" customHeight="1" thickBot="1" x14ac:dyDescent="0.3">
      <c r="B25" s="250"/>
      <c r="C25" s="251"/>
      <c r="D25" s="276"/>
      <c r="E25" s="223"/>
      <c r="F25" s="277"/>
      <c r="G25" s="209"/>
      <c r="H25" s="252"/>
      <c r="I25" s="253"/>
      <c r="J25" s="66" t="s">
        <v>9</v>
      </c>
      <c r="K25" s="67">
        <v>1</v>
      </c>
      <c r="L25" s="267"/>
      <c r="M25" s="269"/>
    </row>
    <row r="26" spans="2:13" ht="15.95" customHeight="1" thickBot="1" x14ac:dyDescent="0.3">
      <c r="B26" s="250"/>
      <c r="C26" s="251"/>
      <c r="D26" s="227"/>
      <c r="E26" s="222"/>
      <c r="F26" s="215"/>
      <c r="G26" s="207"/>
      <c r="H26" s="252"/>
      <c r="I26" s="253"/>
      <c r="J26" s="62" t="s">
        <v>10</v>
      </c>
      <c r="K26" s="63">
        <v>0</v>
      </c>
      <c r="L26" s="268"/>
      <c r="M26" s="261"/>
    </row>
    <row r="27" spans="2:13" ht="15.95" customHeight="1" thickBot="1" x14ac:dyDescent="0.3">
      <c r="B27" s="237" t="s">
        <v>92</v>
      </c>
      <c r="C27" s="239">
        <f>H27+L27</f>
        <v>17</v>
      </c>
      <c r="D27" s="224">
        <v>15</v>
      </c>
      <c r="E27" s="218">
        <f>D27/C27</f>
        <v>0.88235294117647056</v>
      </c>
      <c r="F27" s="216">
        <v>2</v>
      </c>
      <c r="G27" s="203">
        <f>F27/C27</f>
        <v>0.11764705882352941</v>
      </c>
      <c r="H27" s="241">
        <v>10</v>
      </c>
      <c r="I27" s="243">
        <f>H27/C27</f>
        <v>0.58823529411764708</v>
      </c>
      <c r="J27" s="37" t="s">
        <v>11</v>
      </c>
      <c r="K27" s="38">
        <v>1</v>
      </c>
      <c r="L27" s="270">
        <f>SUM(K27:K29)</f>
        <v>7</v>
      </c>
      <c r="M27" s="272">
        <f>L27/C27</f>
        <v>0.41176470588235292</v>
      </c>
    </row>
    <row r="28" spans="2:13" ht="15.95" customHeight="1" thickBot="1" x14ac:dyDescent="0.3">
      <c r="B28" s="237"/>
      <c r="C28" s="239"/>
      <c r="D28" s="278"/>
      <c r="E28" s="219"/>
      <c r="F28" s="279"/>
      <c r="G28" s="204"/>
      <c r="H28" s="241"/>
      <c r="I28" s="243"/>
      <c r="J28" s="39" t="s">
        <v>12</v>
      </c>
      <c r="K28" s="40">
        <v>3</v>
      </c>
      <c r="L28" s="274"/>
      <c r="M28" s="275"/>
    </row>
    <row r="29" spans="2:13" ht="15.95" customHeight="1" thickBot="1" x14ac:dyDescent="0.3">
      <c r="B29" s="237"/>
      <c r="C29" s="239"/>
      <c r="D29" s="225"/>
      <c r="E29" s="220"/>
      <c r="F29" s="217"/>
      <c r="G29" s="205"/>
      <c r="H29" s="241"/>
      <c r="I29" s="243"/>
      <c r="J29" s="41" t="s">
        <v>13</v>
      </c>
      <c r="K29" s="42">
        <v>3</v>
      </c>
      <c r="L29" s="271"/>
      <c r="M29" s="273"/>
    </row>
    <row r="30" spans="2:13" ht="15.95" customHeight="1" thickBot="1" x14ac:dyDescent="0.3">
      <c r="B30" s="250" t="s">
        <v>93</v>
      </c>
      <c r="C30" s="251">
        <f>H30+L30</f>
        <v>56</v>
      </c>
      <c r="D30" s="226">
        <v>34</v>
      </c>
      <c r="E30" s="221">
        <f>D30/C30</f>
        <v>0.6071428571428571</v>
      </c>
      <c r="F30" s="214">
        <v>22</v>
      </c>
      <c r="G30" s="206">
        <f>F30/C30</f>
        <v>0.39285714285714285</v>
      </c>
      <c r="H30" s="252">
        <v>29</v>
      </c>
      <c r="I30" s="253">
        <f>H30/C30</f>
        <v>0.5178571428571429</v>
      </c>
      <c r="J30" s="60" t="s">
        <v>14</v>
      </c>
      <c r="K30" s="61">
        <v>5</v>
      </c>
      <c r="L30" s="266">
        <f>SUM(K30:K34)</f>
        <v>27</v>
      </c>
      <c r="M30" s="260">
        <f>L30/C30</f>
        <v>0.48214285714285715</v>
      </c>
    </row>
    <row r="31" spans="2:13" ht="15.95" customHeight="1" thickBot="1" x14ac:dyDescent="0.3">
      <c r="B31" s="250"/>
      <c r="C31" s="251"/>
      <c r="D31" s="276"/>
      <c r="E31" s="223"/>
      <c r="F31" s="277"/>
      <c r="G31" s="209"/>
      <c r="H31" s="252"/>
      <c r="I31" s="253"/>
      <c r="J31" s="66" t="s">
        <v>15</v>
      </c>
      <c r="K31" s="67">
        <v>6</v>
      </c>
      <c r="L31" s="267"/>
      <c r="M31" s="269"/>
    </row>
    <row r="32" spans="2:13" ht="15.95" customHeight="1" thickBot="1" x14ac:dyDescent="0.3">
      <c r="B32" s="250"/>
      <c r="C32" s="251"/>
      <c r="D32" s="276"/>
      <c r="E32" s="223"/>
      <c r="F32" s="277"/>
      <c r="G32" s="209"/>
      <c r="H32" s="252"/>
      <c r="I32" s="253"/>
      <c r="J32" s="66" t="s">
        <v>16</v>
      </c>
      <c r="K32" s="67">
        <v>6</v>
      </c>
      <c r="L32" s="267"/>
      <c r="M32" s="269"/>
    </row>
    <row r="33" spans="2:13" ht="15.95" customHeight="1" thickBot="1" x14ac:dyDescent="0.3">
      <c r="B33" s="250"/>
      <c r="C33" s="251"/>
      <c r="D33" s="276"/>
      <c r="E33" s="223"/>
      <c r="F33" s="277"/>
      <c r="G33" s="209"/>
      <c r="H33" s="252"/>
      <c r="I33" s="253"/>
      <c r="J33" s="66" t="s">
        <v>17</v>
      </c>
      <c r="K33" s="67">
        <v>2</v>
      </c>
      <c r="L33" s="267"/>
      <c r="M33" s="269"/>
    </row>
    <row r="34" spans="2:13" ht="15.95" customHeight="1" thickBot="1" x14ac:dyDescent="0.3">
      <c r="B34" s="250"/>
      <c r="C34" s="251"/>
      <c r="D34" s="227"/>
      <c r="E34" s="222"/>
      <c r="F34" s="215"/>
      <c r="G34" s="207"/>
      <c r="H34" s="252"/>
      <c r="I34" s="253"/>
      <c r="J34" s="62" t="s">
        <v>71</v>
      </c>
      <c r="K34" s="63">
        <v>8</v>
      </c>
      <c r="L34" s="268"/>
      <c r="M34" s="261"/>
    </row>
    <row r="35" spans="2:13" ht="15.95" customHeight="1" thickBot="1" x14ac:dyDescent="0.3">
      <c r="B35" s="237" t="s">
        <v>94</v>
      </c>
      <c r="C35" s="239">
        <f>H35</f>
        <v>12</v>
      </c>
      <c r="D35" s="224">
        <v>9</v>
      </c>
      <c r="E35" s="218">
        <f>D35/C35</f>
        <v>0.75</v>
      </c>
      <c r="F35" s="216">
        <v>3</v>
      </c>
      <c r="G35" s="203">
        <f>F35/C35</f>
        <v>0.25</v>
      </c>
      <c r="H35" s="241">
        <v>12</v>
      </c>
      <c r="I35" s="243">
        <f>H35/C35</f>
        <v>1</v>
      </c>
      <c r="J35" s="262" t="s">
        <v>4</v>
      </c>
      <c r="K35" s="216">
        <v>0</v>
      </c>
      <c r="L35" s="270">
        <f>K35</f>
        <v>0</v>
      </c>
      <c r="M35" s="272">
        <f>L35/C35</f>
        <v>0</v>
      </c>
    </row>
    <row r="36" spans="2:13" ht="15.95" customHeight="1" thickBot="1" x14ac:dyDescent="0.3">
      <c r="B36" s="237"/>
      <c r="C36" s="239"/>
      <c r="D36" s="225"/>
      <c r="E36" s="220"/>
      <c r="F36" s="217"/>
      <c r="G36" s="205"/>
      <c r="H36" s="241"/>
      <c r="I36" s="243"/>
      <c r="J36" s="263"/>
      <c r="K36" s="217"/>
      <c r="L36" s="271"/>
      <c r="M36" s="273"/>
    </row>
    <row r="37" spans="2:13" ht="15.95" customHeight="1" thickBot="1" x14ac:dyDescent="0.3">
      <c r="B37" s="250" t="s">
        <v>95</v>
      </c>
      <c r="C37" s="251">
        <f>H37+L37</f>
        <v>6</v>
      </c>
      <c r="D37" s="226">
        <v>2</v>
      </c>
      <c r="E37" s="221">
        <f>D37/C37</f>
        <v>0.33333333333333331</v>
      </c>
      <c r="F37" s="214">
        <v>4</v>
      </c>
      <c r="G37" s="206">
        <f>F37/C37</f>
        <v>0.66666666666666663</v>
      </c>
      <c r="H37" s="252">
        <v>4</v>
      </c>
      <c r="I37" s="253">
        <f>H37/C37</f>
        <v>0.66666666666666663</v>
      </c>
      <c r="J37" s="254" t="s">
        <v>18</v>
      </c>
      <c r="K37" s="214">
        <v>2</v>
      </c>
      <c r="L37" s="266">
        <f>K37</f>
        <v>2</v>
      </c>
      <c r="M37" s="260">
        <f>L37/C37</f>
        <v>0.33333333333333331</v>
      </c>
    </row>
    <row r="38" spans="2:13" ht="15.95" customHeight="1" thickBot="1" x14ac:dyDescent="0.3">
      <c r="B38" s="250"/>
      <c r="C38" s="251"/>
      <c r="D38" s="227"/>
      <c r="E38" s="222"/>
      <c r="F38" s="215"/>
      <c r="G38" s="207"/>
      <c r="H38" s="252"/>
      <c r="I38" s="253"/>
      <c r="J38" s="255"/>
      <c r="K38" s="215"/>
      <c r="L38" s="268"/>
      <c r="M38" s="261"/>
    </row>
    <row r="39" spans="2:13" ht="15.95" customHeight="1" thickBot="1" x14ac:dyDescent="0.3">
      <c r="B39" s="237" t="s">
        <v>96</v>
      </c>
      <c r="C39" s="239">
        <f>H39+L39</f>
        <v>23</v>
      </c>
      <c r="D39" s="224">
        <v>20</v>
      </c>
      <c r="E39" s="218">
        <f>D39/C39</f>
        <v>0.86956521739130432</v>
      </c>
      <c r="F39" s="216">
        <v>3</v>
      </c>
      <c r="G39" s="203">
        <f>F39/C39</f>
        <v>0.13043478260869565</v>
      </c>
      <c r="H39" s="241">
        <v>12</v>
      </c>
      <c r="I39" s="243">
        <f>H39/C39</f>
        <v>0.52173913043478259</v>
      </c>
      <c r="J39" s="37" t="s">
        <v>19</v>
      </c>
      <c r="K39" s="38">
        <v>1</v>
      </c>
      <c r="L39" s="270">
        <f>SUM(K39:K41)</f>
        <v>11</v>
      </c>
      <c r="M39" s="272">
        <f>L39/C39</f>
        <v>0.47826086956521741</v>
      </c>
    </row>
    <row r="40" spans="2:13" ht="15.95" customHeight="1" thickBot="1" x14ac:dyDescent="0.3">
      <c r="B40" s="237"/>
      <c r="C40" s="239"/>
      <c r="D40" s="278"/>
      <c r="E40" s="219"/>
      <c r="F40" s="279"/>
      <c r="G40" s="204"/>
      <c r="H40" s="241"/>
      <c r="I40" s="243"/>
      <c r="J40" s="39" t="s">
        <v>20</v>
      </c>
      <c r="K40" s="40">
        <v>5</v>
      </c>
      <c r="L40" s="274"/>
      <c r="M40" s="275"/>
    </row>
    <row r="41" spans="2:13" ht="15.95" customHeight="1" thickBot="1" x14ac:dyDescent="0.3">
      <c r="B41" s="237"/>
      <c r="C41" s="239"/>
      <c r="D41" s="225"/>
      <c r="E41" s="220"/>
      <c r="F41" s="217"/>
      <c r="G41" s="205"/>
      <c r="H41" s="241"/>
      <c r="I41" s="243"/>
      <c r="J41" s="41" t="s">
        <v>72</v>
      </c>
      <c r="K41" s="42">
        <v>5</v>
      </c>
      <c r="L41" s="271"/>
      <c r="M41" s="273"/>
    </row>
    <row r="42" spans="2:13" ht="15.95" customHeight="1" thickBot="1" x14ac:dyDescent="0.3">
      <c r="B42" s="250" t="s">
        <v>97</v>
      </c>
      <c r="C42" s="251">
        <f>H42+L42</f>
        <v>98</v>
      </c>
      <c r="D42" s="226">
        <v>67</v>
      </c>
      <c r="E42" s="221">
        <f>D42/C42</f>
        <v>0.68367346938775508</v>
      </c>
      <c r="F42" s="214">
        <v>31</v>
      </c>
      <c r="G42" s="206">
        <f>F42/C42</f>
        <v>0.31632653061224492</v>
      </c>
      <c r="H42" s="252">
        <v>64</v>
      </c>
      <c r="I42" s="253">
        <f>H42/C42</f>
        <v>0.65306122448979587</v>
      </c>
      <c r="J42" s="60" t="s">
        <v>21</v>
      </c>
      <c r="K42" s="61">
        <v>18</v>
      </c>
      <c r="L42" s="266">
        <f>SUM(K42:K43)</f>
        <v>34</v>
      </c>
      <c r="M42" s="260">
        <f>L42/C42</f>
        <v>0.34693877551020408</v>
      </c>
    </row>
    <row r="43" spans="2:13" ht="15.95" customHeight="1" thickBot="1" x14ac:dyDescent="0.3">
      <c r="B43" s="250"/>
      <c r="C43" s="251"/>
      <c r="D43" s="227"/>
      <c r="E43" s="222"/>
      <c r="F43" s="215"/>
      <c r="G43" s="207"/>
      <c r="H43" s="252"/>
      <c r="I43" s="253"/>
      <c r="J43" s="62" t="s">
        <v>22</v>
      </c>
      <c r="K43" s="63">
        <v>16</v>
      </c>
      <c r="L43" s="268"/>
      <c r="M43" s="261"/>
    </row>
    <row r="44" spans="2:13" ht="32.1" customHeight="1" thickBot="1" x14ac:dyDescent="0.3">
      <c r="B44" s="28" t="s">
        <v>98</v>
      </c>
      <c r="C44" s="29">
        <f>H44</f>
        <v>6</v>
      </c>
      <c r="D44" s="110">
        <v>6</v>
      </c>
      <c r="E44" s="147">
        <f>D44/C44</f>
        <v>1</v>
      </c>
      <c r="F44" s="33">
        <v>0</v>
      </c>
      <c r="G44" s="151">
        <f>F44/C44</f>
        <v>0</v>
      </c>
      <c r="H44" s="30">
        <v>6</v>
      </c>
      <c r="I44" s="31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ht="15.95" customHeight="1" thickBot="1" x14ac:dyDescent="0.3">
      <c r="B45" s="250" t="s">
        <v>99</v>
      </c>
      <c r="C45" s="251">
        <f>H45+L45</f>
        <v>30</v>
      </c>
      <c r="D45" s="226">
        <v>17</v>
      </c>
      <c r="E45" s="221">
        <f>D45/C45</f>
        <v>0.56666666666666665</v>
      </c>
      <c r="F45" s="214">
        <v>13</v>
      </c>
      <c r="G45" s="206">
        <f>F45/C45</f>
        <v>0.43333333333333335</v>
      </c>
      <c r="H45" s="252">
        <v>18</v>
      </c>
      <c r="I45" s="253">
        <f>H45/C45</f>
        <v>0.6</v>
      </c>
      <c r="J45" s="254" t="s">
        <v>23</v>
      </c>
      <c r="K45" s="214">
        <v>12</v>
      </c>
      <c r="L45" s="266">
        <f>K45</f>
        <v>12</v>
      </c>
      <c r="M45" s="260">
        <f>L45/C45</f>
        <v>0.4</v>
      </c>
    </row>
    <row r="46" spans="2:13" ht="15.95" customHeight="1" thickBot="1" x14ac:dyDescent="0.3">
      <c r="B46" s="250"/>
      <c r="C46" s="251"/>
      <c r="D46" s="227"/>
      <c r="E46" s="222"/>
      <c r="F46" s="215"/>
      <c r="G46" s="207"/>
      <c r="H46" s="252"/>
      <c r="I46" s="253"/>
      <c r="J46" s="255"/>
      <c r="K46" s="215"/>
      <c r="L46" s="268"/>
      <c r="M46" s="261"/>
    </row>
    <row r="47" spans="2:13" ht="15.95" customHeight="1" thickBot="1" x14ac:dyDescent="0.3">
      <c r="B47" s="237" t="s">
        <v>100</v>
      </c>
      <c r="C47" s="239">
        <f>H47+L47</f>
        <v>15</v>
      </c>
      <c r="D47" s="224">
        <v>12</v>
      </c>
      <c r="E47" s="218">
        <f>D47/C47</f>
        <v>0.8</v>
      </c>
      <c r="F47" s="216">
        <v>3</v>
      </c>
      <c r="G47" s="203">
        <f>F47/C47</f>
        <v>0.2</v>
      </c>
      <c r="H47" s="241">
        <v>3</v>
      </c>
      <c r="I47" s="243">
        <f>H47/C47</f>
        <v>0.2</v>
      </c>
      <c r="J47" s="37" t="s">
        <v>24</v>
      </c>
      <c r="K47" s="38">
        <v>1</v>
      </c>
      <c r="L47" s="270">
        <f>SUM(K47:K50)</f>
        <v>12</v>
      </c>
      <c r="M47" s="272">
        <f>L47/C47</f>
        <v>0.8</v>
      </c>
    </row>
    <row r="48" spans="2:13" ht="15.95" customHeight="1" thickBot="1" x14ac:dyDescent="0.3">
      <c r="B48" s="237"/>
      <c r="C48" s="239"/>
      <c r="D48" s="278"/>
      <c r="E48" s="219"/>
      <c r="F48" s="279"/>
      <c r="G48" s="204"/>
      <c r="H48" s="241"/>
      <c r="I48" s="243"/>
      <c r="J48" s="39" t="s">
        <v>25</v>
      </c>
      <c r="K48" s="40">
        <v>7</v>
      </c>
      <c r="L48" s="274"/>
      <c r="M48" s="275"/>
    </row>
    <row r="49" spans="2:13" ht="15.95" customHeight="1" thickBot="1" x14ac:dyDescent="0.3">
      <c r="B49" s="237"/>
      <c r="C49" s="239"/>
      <c r="D49" s="278"/>
      <c r="E49" s="219"/>
      <c r="F49" s="279"/>
      <c r="G49" s="204"/>
      <c r="H49" s="241"/>
      <c r="I49" s="243"/>
      <c r="J49" s="45" t="s">
        <v>26</v>
      </c>
      <c r="K49" s="46">
        <v>4</v>
      </c>
      <c r="L49" s="274"/>
      <c r="M49" s="280"/>
    </row>
    <row r="50" spans="2:13" ht="15.95" customHeight="1" thickBot="1" x14ac:dyDescent="0.3">
      <c r="B50" s="237"/>
      <c r="C50" s="239"/>
      <c r="D50" s="225"/>
      <c r="E50" s="220"/>
      <c r="F50" s="217"/>
      <c r="G50" s="205"/>
      <c r="H50" s="241"/>
      <c r="I50" s="243"/>
      <c r="J50" s="41" t="s">
        <v>122</v>
      </c>
      <c r="K50" s="42">
        <v>0</v>
      </c>
      <c r="L50" s="271"/>
      <c r="M50" s="273"/>
    </row>
    <row r="51" spans="2:13" ht="15.95" customHeight="1" thickBot="1" x14ac:dyDescent="0.3">
      <c r="B51" s="250" t="s">
        <v>116</v>
      </c>
      <c r="C51" s="251">
        <f>H51+L51</f>
        <v>92</v>
      </c>
      <c r="D51" s="226">
        <v>56</v>
      </c>
      <c r="E51" s="221">
        <f>D51/C51</f>
        <v>0.60869565217391308</v>
      </c>
      <c r="F51" s="214">
        <v>36</v>
      </c>
      <c r="G51" s="206">
        <f>F51/C51</f>
        <v>0.39130434782608697</v>
      </c>
      <c r="H51" s="252">
        <v>82</v>
      </c>
      <c r="I51" s="253">
        <f>H51/C51</f>
        <v>0.89130434782608692</v>
      </c>
      <c r="J51" s="60" t="s">
        <v>27</v>
      </c>
      <c r="K51" s="61">
        <v>5</v>
      </c>
      <c r="L51" s="266">
        <f>SUM(K51:K52)</f>
        <v>10</v>
      </c>
      <c r="M51" s="260">
        <f>L51/C51</f>
        <v>0.10869565217391304</v>
      </c>
    </row>
    <row r="52" spans="2:13" ht="15.95" customHeight="1" thickBot="1" x14ac:dyDescent="0.3">
      <c r="B52" s="250"/>
      <c r="C52" s="251"/>
      <c r="D52" s="227"/>
      <c r="E52" s="222"/>
      <c r="F52" s="215"/>
      <c r="G52" s="207"/>
      <c r="H52" s="252"/>
      <c r="I52" s="253"/>
      <c r="J52" s="62" t="s">
        <v>28</v>
      </c>
      <c r="K52" s="63">
        <v>5</v>
      </c>
      <c r="L52" s="268"/>
      <c r="M52" s="261"/>
    </row>
    <row r="53" spans="2:13" ht="15.95" customHeight="1" thickBot="1" x14ac:dyDescent="0.3">
      <c r="B53" s="237" t="s">
        <v>101</v>
      </c>
      <c r="C53" s="239">
        <f>H53+L53</f>
        <v>46</v>
      </c>
      <c r="D53" s="224">
        <v>26</v>
      </c>
      <c r="E53" s="218">
        <f>D53/C53</f>
        <v>0.56521739130434778</v>
      </c>
      <c r="F53" s="216">
        <v>20</v>
      </c>
      <c r="G53" s="203">
        <f>F53/C53</f>
        <v>0.43478260869565216</v>
      </c>
      <c r="H53" s="241">
        <v>37</v>
      </c>
      <c r="I53" s="243">
        <f>H53/C53</f>
        <v>0.80434782608695654</v>
      </c>
      <c r="J53" s="37" t="s">
        <v>29</v>
      </c>
      <c r="K53" s="38">
        <v>0</v>
      </c>
      <c r="L53" s="270">
        <f>SUM(K53:K59)</f>
        <v>9</v>
      </c>
      <c r="M53" s="272">
        <f>L53/C53</f>
        <v>0.19565217391304349</v>
      </c>
    </row>
    <row r="54" spans="2:13" ht="15.95" customHeight="1" thickBot="1" x14ac:dyDescent="0.3">
      <c r="B54" s="237"/>
      <c r="C54" s="239"/>
      <c r="D54" s="278"/>
      <c r="E54" s="219"/>
      <c r="F54" s="279"/>
      <c r="G54" s="204"/>
      <c r="H54" s="241"/>
      <c r="I54" s="243"/>
      <c r="J54" s="39" t="s">
        <v>30</v>
      </c>
      <c r="K54" s="40">
        <v>1</v>
      </c>
      <c r="L54" s="274"/>
      <c r="M54" s="275"/>
    </row>
    <row r="55" spans="2:13" ht="15.95" customHeight="1" thickBot="1" x14ac:dyDescent="0.3">
      <c r="B55" s="237"/>
      <c r="C55" s="239"/>
      <c r="D55" s="278"/>
      <c r="E55" s="219"/>
      <c r="F55" s="279"/>
      <c r="G55" s="204"/>
      <c r="H55" s="241"/>
      <c r="I55" s="243"/>
      <c r="J55" s="39" t="s">
        <v>31</v>
      </c>
      <c r="K55" s="40">
        <v>0</v>
      </c>
      <c r="L55" s="274"/>
      <c r="M55" s="275"/>
    </row>
    <row r="56" spans="2:13" ht="15.95" customHeight="1" thickBot="1" x14ac:dyDescent="0.3">
      <c r="B56" s="237"/>
      <c r="C56" s="239"/>
      <c r="D56" s="278"/>
      <c r="E56" s="219"/>
      <c r="F56" s="279"/>
      <c r="G56" s="204"/>
      <c r="H56" s="241"/>
      <c r="I56" s="243"/>
      <c r="J56" s="39" t="s">
        <v>32</v>
      </c>
      <c r="K56" s="40">
        <v>2</v>
      </c>
      <c r="L56" s="274"/>
      <c r="M56" s="275"/>
    </row>
    <row r="57" spans="2:13" ht="15.95" customHeight="1" thickBot="1" x14ac:dyDescent="0.3">
      <c r="B57" s="237"/>
      <c r="C57" s="239"/>
      <c r="D57" s="278"/>
      <c r="E57" s="219"/>
      <c r="F57" s="279"/>
      <c r="G57" s="204"/>
      <c r="H57" s="241"/>
      <c r="I57" s="243"/>
      <c r="J57" s="39" t="s">
        <v>33</v>
      </c>
      <c r="K57" s="40">
        <v>2</v>
      </c>
      <c r="L57" s="274"/>
      <c r="M57" s="275"/>
    </row>
    <row r="58" spans="2:13" ht="15.95" customHeight="1" thickBot="1" x14ac:dyDescent="0.3">
      <c r="B58" s="237"/>
      <c r="C58" s="239"/>
      <c r="D58" s="278"/>
      <c r="E58" s="219"/>
      <c r="F58" s="279"/>
      <c r="G58" s="204"/>
      <c r="H58" s="241"/>
      <c r="I58" s="243"/>
      <c r="J58" s="45" t="s">
        <v>73</v>
      </c>
      <c r="K58" s="46">
        <v>4</v>
      </c>
      <c r="L58" s="274"/>
      <c r="M58" s="275"/>
    </row>
    <row r="59" spans="2:13" ht="15.95" customHeight="1" thickBot="1" x14ac:dyDescent="0.3">
      <c r="B59" s="237"/>
      <c r="C59" s="239"/>
      <c r="D59" s="225"/>
      <c r="E59" s="220"/>
      <c r="F59" s="217"/>
      <c r="G59" s="205"/>
      <c r="H59" s="241"/>
      <c r="I59" s="243"/>
      <c r="J59" s="41" t="s">
        <v>34</v>
      </c>
      <c r="K59" s="42">
        <v>0</v>
      </c>
      <c r="L59" s="271"/>
      <c r="M59" s="273"/>
    </row>
    <row r="60" spans="2:13" ht="15.95" customHeight="1" thickBot="1" x14ac:dyDescent="0.3">
      <c r="B60" s="250" t="s">
        <v>102</v>
      </c>
      <c r="C60" s="251">
        <f>H60</f>
        <v>17</v>
      </c>
      <c r="D60" s="226">
        <v>17</v>
      </c>
      <c r="E60" s="221">
        <f>D60/C60</f>
        <v>1</v>
      </c>
      <c r="F60" s="214">
        <v>0</v>
      </c>
      <c r="G60" s="206">
        <f>F60/C60</f>
        <v>0</v>
      </c>
      <c r="H60" s="252">
        <v>17</v>
      </c>
      <c r="I60" s="253">
        <f>H60/C60</f>
        <v>1</v>
      </c>
      <c r="J60" s="254" t="s">
        <v>35</v>
      </c>
      <c r="K60" s="214">
        <v>0</v>
      </c>
      <c r="L60" s="266">
        <f>K60</f>
        <v>0</v>
      </c>
      <c r="M60" s="260">
        <f>L60/C60</f>
        <v>0</v>
      </c>
    </row>
    <row r="61" spans="2:13" ht="15.95" customHeight="1" thickBot="1" x14ac:dyDescent="0.3">
      <c r="B61" s="250"/>
      <c r="C61" s="251"/>
      <c r="D61" s="227"/>
      <c r="E61" s="222"/>
      <c r="F61" s="215"/>
      <c r="G61" s="207"/>
      <c r="H61" s="252"/>
      <c r="I61" s="253"/>
      <c r="J61" s="255"/>
      <c r="K61" s="215"/>
      <c r="L61" s="268"/>
      <c r="M61" s="261"/>
    </row>
    <row r="62" spans="2:13" ht="15.95" customHeight="1" thickBot="1" x14ac:dyDescent="0.3">
      <c r="B62" s="237" t="s">
        <v>103</v>
      </c>
      <c r="C62" s="239">
        <f>H62+L62</f>
        <v>18</v>
      </c>
      <c r="D62" s="224">
        <v>8</v>
      </c>
      <c r="E62" s="218">
        <f>D62/C62</f>
        <v>0.44444444444444442</v>
      </c>
      <c r="F62" s="216">
        <v>10</v>
      </c>
      <c r="G62" s="203">
        <f>F62/C62</f>
        <v>0.55555555555555558</v>
      </c>
      <c r="H62" s="241">
        <v>4</v>
      </c>
      <c r="I62" s="243">
        <f>H62/C62</f>
        <v>0.22222222222222221</v>
      </c>
      <c r="J62" s="37" t="s">
        <v>36</v>
      </c>
      <c r="K62" s="38">
        <v>2</v>
      </c>
      <c r="L62" s="270">
        <f>SUM(K62:K65)</f>
        <v>14</v>
      </c>
      <c r="M62" s="272">
        <f>L62/C62</f>
        <v>0.77777777777777779</v>
      </c>
    </row>
    <row r="63" spans="2:13" ht="15.95" customHeight="1" thickBot="1" x14ac:dyDescent="0.3">
      <c r="B63" s="237"/>
      <c r="C63" s="239"/>
      <c r="D63" s="278"/>
      <c r="E63" s="219"/>
      <c r="F63" s="279"/>
      <c r="G63" s="204"/>
      <c r="H63" s="241"/>
      <c r="I63" s="243"/>
      <c r="J63" s="39" t="s">
        <v>37</v>
      </c>
      <c r="K63" s="40">
        <v>2</v>
      </c>
      <c r="L63" s="274"/>
      <c r="M63" s="275"/>
    </row>
    <row r="64" spans="2:13" ht="15.95" customHeight="1" thickBot="1" x14ac:dyDescent="0.3">
      <c r="B64" s="237"/>
      <c r="C64" s="239"/>
      <c r="D64" s="278"/>
      <c r="E64" s="219"/>
      <c r="F64" s="279"/>
      <c r="G64" s="204"/>
      <c r="H64" s="241"/>
      <c r="I64" s="243"/>
      <c r="J64" s="39" t="s">
        <v>38</v>
      </c>
      <c r="K64" s="40">
        <v>2</v>
      </c>
      <c r="L64" s="274"/>
      <c r="M64" s="275"/>
    </row>
    <row r="65" spans="2:13" ht="15.95" customHeight="1" thickBot="1" x14ac:dyDescent="0.3">
      <c r="B65" s="237"/>
      <c r="C65" s="239"/>
      <c r="D65" s="225"/>
      <c r="E65" s="220"/>
      <c r="F65" s="217"/>
      <c r="G65" s="205"/>
      <c r="H65" s="241"/>
      <c r="I65" s="243"/>
      <c r="J65" s="41" t="s">
        <v>74</v>
      </c>
      <c r="K65" s="42">
        <v>8</v>
      </c>
      <c r="L65" s="271"/>
      <c r="M65" s="273"/>
    </row>
    <row r="66" spans="2:13" ht="15.95" customHeight="1" thickBot="1" x14ac:dyDescent="0.3">
      <c r="B66" s="250" t="s">
        <v>104</v>
      </c>
      <c r="C66" s="251">
        <f>H66+L66</f>
        <v>10</v>
      </c>
      <c r="D66" s="226">
        <v>8</v>
      </c>
      <c r="E66" s="221">
        <f>D66/C66</f>
        <v>0.8</v>
      </c>
      <c r="F66" s="214">
        <v>2</v>
      </c>
      <c r="G66" s="206">
        <f>F66/C66</f>
        <v>0.2</v>
      </c>
      <c r="H66" s="252">
        <v>4</v>
      </c>
      <c r="I66" s="253">
        <f>H66/C66</f>
        <v>0.4</v>
      </c>
      <c r="J66" s="60" t="s">
        <v>39</v>
      </c>
      <c r="K66" s="61">
        <v>1</v>
      </c>
      <c r="L66" s="266">
        <f>SUM(K66:K68)</f>
        <v>6</v>
      </c>
      <c r="M66" s="260">
        <f>L66/C66</f>
        <v>0.6</v>
      </c>
    </row>
    <row r="67" spans="2:13" ht="15.95" customHeight="1" thickBot="1" x14ac:dyDescent="0.3">
      <c r="B67" s="250"/>
      <c r="C67" s="251"/>
      <c r="D67" s="276"/>
      <c r="E67" s="223"/>
      <c r="F67" s="277"/>
      <c r="G67" s="209"/>
      <c r="H67" s="252"/>
      <c r="I67" s="253"/>
      <c r="J67" s="66" t="s">
        <v>40</v>
      </c>
      <c r="K67" s="67">
        <v>0</v>
      </c>
      <c r="L67" s="267"/>
      <c r="M67" s="269"/>
    </row>
    <row r="68" spans="2:13" ht="15.95" customHeight="1" thickBot="1" x14ac:dyDescent="0.3">
      <c r="B68" s="250"/>
      <c r="C68" s="251"/>
      <c r="D68" s="227"/>
      <c r="E68" s="222"/>
      <c r="F68" s="215"/>
      <c r="G68" s="207"/>
      <c r="H68" s="252"/>
      <c r="I68" s="253"/>
      <c r="J68" s="62" t="s">
        <v>41</v>
      </c>
      <c r="K68" s="63">
        <v>5</v>
      </c>
      <c r="L68" s="268"/>
      <c r="M68" s="261"/>
    </row>
    <row r="69" spans="2:13" ht="15.95" customHeight="1" thickBot="1" x14ac:dyDescent="0.3">
      <c r="B69" s="237" t="s">
        <v>105</v>
      </c>
      <c r="C69" s="239">
        <f>H69+L69</f>
        <v>46</v>
      </c>
      <c r="D69" s="224">
        <v>33</v>
      </c>
      <c r="E69" s="218">
        <f>D69/C69</f>
        <v>0.71739130434782605</v>
      </c>
      <c r="F69" s="216">
        <v>13</v>
      </c>
      <c r="G69" s="203">
        <f>F69/C69</f>
        <v>0.28260869565217389</v>
      </c>
      <c r="H69" s="241">
        <v>40</v>
      </c>
      <c r="I69" s="243">
        <f>H69/C69</f>
        <v>0.86956521739130432</v>
      </c>
      <c r="J69" s="262" t="s">
        <v>42</v>
      </c>
      <c r="K69" s="216">
        <v>6</v>
      </c>
      <c r="L69" s="270">
        <f>K69</f>
        <v>6</v>
      </c>
      <c r="M69" s="272">
        <f>L69/C69</f>
        <v>0.13043478260869565</v>
      </c>
    </row>
    <row r="70" spans="2:13" ht="15.95" customHeight="1" thickBot="1" x14ac:dyDescent="0.3">
      <c r="B70" s="237"/>
      <c r="C70" s="239"/>
      <c r="D70" s="225"/>
      <c r="E70" s="220"/>
      <c r="F70" s="217"/>
      <c r="G70" s="205"/>
      <c r="H70" s="241"/>
      <c r="I70" s="243"/>
      <c r="J70" s="263"/>
      <c r="K70" s="217"/>
      <c r="L70" s="271"/>
      <c r="M70" s="273"/>
    </row>
    <row r="71" spans="2:13" ht="32.1" customHeight="1" thickBot="1" x14ac:dyDescent="0.3">
      <c r="B71" s="68" t="s">
        <v>106</v>
      </c>
      <c r="C71" s="69">
        <f>H71</f>
        <v>0</v>
      </c>
      <c r="D71" s="113">
        <v>0</v>
      </c>
      <c r="E71" s="148">
        <v>0</v>
      </c>
      <c r="F71" s="73">
        <v>0</v>
      </c>
      <c r="G71" s="152">
        <v>0</v>
      </c>
      <c r="H71" s="70">
        <v>0</v>
      </c>
      <c r="I71" s="71">
        <v>0</v>
      </c>
      <c r="J71" s="72" t="s">
        <v>4</v>
      </c>
      <c r="K71" s="73">
        <v>0</v>
      </c>
      <c r="L71" s="74">
        <f>K71</f>
        <v>0</v>
      </c>
      <c r="M71" s="75">
        <v>0</v>
      </c>
    </row>
    <row r="72" spans="2:13" ht="15.95" customHeight="1" thickBot="1" x14ac:dyDescent="0.3">
      <c r="B72" s="237" t="s">
        <v>107</v>
      </c>
      <c r="C72" s="239">
        <f>H72+L72</f>
        <v>37</v>
      </c>
      <c r="D72" s="224">
        <v>22</v>
      </c>
      <c r="E72" s="218">
        <f>D72/C72</f>
        <v>0.59459459459459463</v>
      </c>
      <c r="F72" s="216">
        <v>15</v>
      </c>
      <c r="G72" s="203">
        <f>F72/C72</f>
        <v>0.40540540540540543</v>
      </c>
      <c r="H72" s="241">
        <v>12</v>
      </c>
      <c r="I72" s="243">
        <f>H72/C72</f>
        <v>0.32432432432432434</v>
      </c>
      <c r="J72" s="37" t="s">
        <v>43</v>
      </c>
      <c r="K72" s="38">
        <v>8</v>
      </c>
      <c r="L72" s="216">
        <f>SUM(K72:K78)</f>
        <v>25</v>
      </c>
      <c r="M72" s="264">
        <f>L72/C72</f>
        <v>0.67567567567567566</v>
      </c>
    </row>
    <row r="73" spans="2:13" ht="15.95" customHeight="1" thickBot="1" x14ac:dyDescent="0.3">
      <c r="B73" s="237"/>
      <c r="C73" s="239"/>
      <c r="D73" s="278"/>
      <c r="E73" s="219"/>
      <c r="F73" s="279"/>
      <c r="G73" s="204"/>
      <c r="H73" s="241"/>
      <c r="I73" s="243"/>
      <c r="J73" s="39" t="s">
        <v>44</v>
      </c>
      <c r="K73" s="40">
        <v>1</v>
      </c>
      <c r="L73" s="279"/>
      <c r="M73" s="281"/>
    </row>
    <row r="74" spans="2:13" ht="15.95" customHeight="1" thickBot="1" x14ac:dyDescent="0.3">
      <c r="B74" s="237"/>
      <c r="C74" s="239"/>
      <c r="D74" s="278"/>
      <c r="E74" s="219"/>
      <c r="F74" s="279"/>
      <c r="G74" s="204"/>
      <c r="H74" s="241"/>
      <c r="I74" s="243"/>
      <c r="J74" s="39" t="s">
        <v>45</v>
      </c>
      <c r="K74" s="40">
        <v>4</v>
      </c>
      <c r="L74" s="279"/>
      <c r="M74" s="281"/>
    </row>
    <row r="75" spans="2:13" ht="15.95" customHeight="1" thickBot="1" x14ac:dyDescent="0.3">
      <c r="B75" s="237"/>
      <c r="C75" s="239"/>
      <c r="D75" s="278"/>
      <c r="E75" s="219"/>
      <c r="F75" s="279"/>
      <c r="G75" s="204"/>
      <c r="H75" s="241"/>
      <c r="I75" s="243"/>
      <c r="J75" s="39" t="s">
        <v>46</v>
      </c>
      <c r="K75" s="40">
        <v>6</v>
      </c>
      <c r="L75" s="279"/>
      <c r="M75" s="281"/>
    </row>
    <row r="76" spans="2:13" ht="15.95" customHeight="1" thickBot="1" x14ac:dyDescent="0.3">
      <c r="B76" s="237"/>
      <c r="C76" s="239"/>
      <c r="D76" s="278"/>
      <c r="E76" s="219"/>
      <c r="F76" s="279"/>
      <c r="G76" s="204"/>
      <c r="H76" s="241"/>
      <c r="I76" s="243"/>
      <c r="J76" s="39" t="s">
        <v>47</v>
      </c>
      <c r="K76" s="40">
        <v>2</v>
      </c>
      <c r="L76" s="279"/>
      <c r="M76" s="281"/>
    </row>
    <row r="77" spans="2:13" ht="15.95" customHeight="1" thickBot="1" x14ac:dyDescent="0.3">
      <c r="B77" s="237"/>
      <c r="C77" s="239"/>
      <c r="D77" s="278"/>
      <c r="E77" s="219"/>
      <c r="F77" s="279"/>
      <c r="G77" s="204"/>
      <c r="H77" s="241"/>
      <c r="I77" s="243"/>
      <c r="J77" s="45" t="s">
        <v>75</v>
      </c>
      <c r="K77" s="46">
        <v>1</v>
      </c>
      <c r="L77" s="279"/>
      <c r="M77" s="281"/>
    </row>
    <row r="78" spans="2:13" ht="15.95" customHeight="1" thickBot="1" x14ac:dyDescent="0.3">
      <c r="B78" s="237"/>
      <c r="C78" s="239"/>
      <c r="D78" s="225"/>
      <c r="E78" s="220"/>
      <c r="F78" s="217"/>
      <c r="G78" s="205"/>
      <c r="H78" s="241"/>
      <c r="I78" s="243"/>
      <c r="J78" s="41" t="s">
        <v>48</v>
      </c>
      <c r="K78" s="42">
        <v>3</v>
      </c>
      <c r="L78" s="217"/>
      <c r="M78" s="265"/>
    </row>
    <row r="79" spans="2:13" ht="15.95" customHeight="1" thickBot="1" x14ac:dyDescent="0.3">
      <c r="B79" s="250" t="s">
        <v>108</v>
      </c>
      <c r="C79" s="251">
        <f>H79+L79</f>
        <v>11</v>
      </c>
      <c r="D79" s="226">
        <v>8</v>
      </c>
      <c r="E79" s="221">
        <f>D79/C79</f>
        <v>0.72727272727272729</v>
      </c>
      <c r="F79" s="214">
        <v>3</v>
      </c>
      <c r="G79" s="206">
        <f>F79/C79</f>
        <v>0.27272727272727271</v>
      </c>
      <c r="H79" s="252">
        <v>7</v>
      </c>
      <c r="I79" s="253">
        <f>H79/C79</f>
        <v>0.63636363636363635</v>
      </c>
      <c r="J79" s="76" t="s">
        <v>49</v>
      </c>
      <c r="K79" s="61">
        <v>3</v>
      </c>
      <c r="L79" s="214">
        <f>SUM(K79:K80)</f>
        <v>4</v>
      </c>
      <c r="M79" s="258">
        <f>L79/C79</f>
        <v>0.36363636363636365</v>
      </c>
    </row>
    <row r="80" spans="2:13" ht="15.95" customHeight="1" thickBot="1" x14ac:dyDescent="0.3">
      <c r="B80" s="250"/>
      <c r="C80" s="251"/>
      <c r="D80" s="227"/>
      <c r="E80" s="222"/>
      <c r="F80" s="215"/>
      <c r="G80" s="207"/>
      <c r="H80" s="252"/>
      <c r="I80" s="253"/>
      <c r="J80" s="83" t="s">
        <v>119</v>
      </c>
      <c r="K80" s="63">
        <v>1</v>
      </c>
      <c r="L80" s="215"/>
      <c r="M80" s="259"/>
    </row>
    <row r="81" spans="2:13" ht="32.1" customHeight="1" thickBot="1" x14ac:dyDescent="0.3">
      <c r="B81" s="28" t="s">
        <v>109</v>
      </c>
      <c r="C81" s="29">
        <f>H81+L81</f>
        <v>49</v>
      </c>
      <c r="D81" s="110">
        <v>31</v>
      </c>
      <c r="E81" s="147">
        <f>D81/C81</f>
        <v>0.63265306122448983</v>
      </c>
      <c r="F81" s="33">
        <v>18</v>
      </c>
      <c r="G81" s="151">
        <f>F81/C81</f>
        <v>0.36734693877551022</v>
      </c>
      <c r="H81" s="30">
        <v>38</v>
      </c>
      <c r="I81" s="31">
        <f>H81/C81</f>
        <v>0.77551020408163263</v>
      </c>
      <c r="J81" s="32" t="s">
        <v>76</v>
      </c>
      <c r="K81" s="33">
        <v>11</v>
      </c>
      <c r="L81" s="33">
        <f>K81</f>
        <v>11</v>
      </c>
      <c r="M81" s="34">
        <f>L81/C81</f>
        <v>0.22448979591836735</v>
      </c>
    </row>
    <row r="82" spans="2:13" ht="15.95" customHeight="1" thickBot="1" x14ac:dyDescent="0.3">
      <c r="B82" s="250" t="s">
        <v>110</v>
      </c>
      <c r="C82" s="251">
        <f>H82+L82</f>
        <v>5</v>
      </c>
      <c r="D82" s="226">
        <v>4</v>
      </c>
      <c r="E82" s="221">
        <f>D82/C82</f>
        <v>0.8</v>
      </c>
      <c r="F82" s="214">
        <v>1</v>
      </c>
      <c r="G82" s="206">
        <f>F82/C82</f>
        <v>0.2</v>
      </c>
      <c r="H82" s="252">
        <v>2</v>
      </c>
      <c r="I82" s="253">
        <f>H82/C82</f>
        <v>0.4</v>
      </c>
      <c r="J82" s="78" t="s">
        <v>77</v>
      </c>
      <c r="K82" s="79">
        <v>3</v>
      </c>
      <c r="L82" s="214">
        <f>SUM(K82:K83)</f>
        <v>3</v>
      </c>
      <c r="M82" s="258">
        <f>L82/C82</f>
        <v>0.6</v>
      </c>
    </row>
    <row r="83" spans="2:13" ht="15.95" customHeight="1" thickBot="1" x14ac:dyDescent="0.3">
      <c r="B83" s="250"/>
      <c r="C83" s="251"/>
      <c r="D83" s="227"/>
      <c r="E83" s="222"/>
      <c r="F83" s="215"/>
      <c r="G83" s="207"/>
      <c r="H83" s="252"/>
      <c r="I83" s="253"/>
      <c r="J83" s="62" t="s">
        <v>50</v>
      </c>
      <c r="K83" s="63">
        <v>0</v>
      </c>
      <c r="L83" s="215"/>
      <c r="M83" s="259"/>
    </row>
    <row r="84" spans="2:13" ht="15.95" customHeight="1" thickBot="1" x14ac:dyDescent="0.3">
      <c r="B84" s="237" t="s">
        <v>111</v>
      </c>
      <c r="C84" s="239">
        <f>H84+L84</f>
        <v>14</v>
      </c>
      <c r="D84" s="224">
        <v>12</v>
      </c>
      <c r="E84" s="218">
        <f>D84/C84</f>
        <v>0.8571428571428571</v>
      </c>
      <c r="F84" s="216">
        <v>2</v>
      </c>
      <c r="G84" s="203">
        <f>F84/C84</f>
        <v>0.14285714285714285</v>
      </c>
      <c r="H84" s="241">
        <v>12</v>
      </c>
      <c r="I84" s="243">
        <f>H84/C84</f>
        <v>0.8571428571428571</v>
      </c>
      <c r="J84" s="37" t="s">
        <v>51</v>
      </c>
      <c r="K84" s="38">
        <v>0</v>
      </c>
      <c r="L84" s="216">
        <f>SUM(K84:K86)</f>
        <v>2</v>
      </c>
      <c r="M84" s="264">
        <f>L84/C84</f>
        <v>0.14285714285714285</v>
      </c>
    </row>
    <row r="85" spans="2:13" ht="15.95" customHeight="1" thickBot="1" x14ac:dyDescent="0.3">
      <c r="B85" s="237"/>
      <c r="C85" s="239"/>
      <c r="D85" s="278"/>
      <c r="E85" s="219"/>
      <c r="F85" s="279"/>
      <c r="G85" s="204"/>
      <c r="H85" s="241"/>
      <c r="I85" s="243"/>
      <c r="J85" s="39" t="s">
        <v>52</v>
      </c>
      <c r="K85" s="40">
        <v>1</v>
      </c>
      <c r="L85" s="279"/>
      <c r="M85" s="281"/>
    </row>
    <row r="86" spans="2:13" ht="15.95" customHeight="1" thickBot="1" x14ac:dyDescent="0.3">
      <c r="B86" s="237"/>
      <c r="C86" s="239"/>
      <c r="D86" s="225"/>
      <c r="E86" s="220"/>
      <c r="F86" s="217"/>
      <c r="G86" s="205"/>
      <c r="H86" s="241"/>
      <c r="I86" s="243"/>
      <c r="J86" s="41" t="s">
        <v>53</v>
      </c>
      <c r="K86" s="42">
        <v>1</v>
      </c>
      <c r="L86" s="217"/>
      <c r="M86" s="265"/>
    </row>
    <row r="87" spans="2:13" ht="15.95" customHeight="1" x14ac:dyDescent="0.25">
      <c r="B87" s="307" t="s">
        <v>112</v>
      </c>
      <c r="C87" s="295">
        <f>H87+L87</f>
        <v>32</v>
      </c>
      <c r="D87" s="226">
        <v>20</v>
      </c>
      <c r="E87" s="221">
        <f>D87/C87</f>
        <v>0.625</v>
      </c>
      <c r="F87" s="214">
        <v>12</v>
      </c>
      <c r="G87" s="206">
        <f>F87/C87</f>
        <v>0.375</v>
      </c>
      <c r="H87" s="298">
        <v>16</v>
      </c>
      <c r="I87" s="301">
        <f>H87/C87</f>
        <v>0.5</v>
      </c>
      <c r="J87" s="60" t="s">
        <v>54</v>
      </c>
      <c r="K87" s="61">
        <v>7</v>
      </c>
      <c r="L87" s="214">
        <f>SUM(K87:K89)</f>
        <v>16</v>
      </c>
      <c r="M87" s="304">
        <f>L87/C87</f>
        <v>0.5</v>
      </c>
    </row>
    <row r="88" spans="2:13" ht="15.95" customHeight="1" x14ac:dyDescent="0.25">
      <c r="B88" s="308"/>
      <c r="C88" s="296"/>
      <c r="D88" s="276"/>
      <c r="E88" s="223"/>
      <c r="F88" s="277"/>
      <c r="G88" s="209"/>
      <c r="H88" s="299"/>
      <c r="I88" s="302"/>
      <c r="J88" s="80" t="s">
        <v>55</v>
      </c>
      <c r="K88" s="81">
        <v>7</v>
      </c>
      <c r="L88" s="277"/>
      <c r="M88" s="305"/>
    </row>
    <row r="89" spans="2:13" ht="15.95" customHeight="1" thickBot="1" x14ac:dyDescent="0.3">
      <c r="B89" s="309"/>
      <c r="C89" s="297"/>
      <c r="D89" s="227"/>
      <c r="E89" s="222"/>
      <c r="F89" s="215"/>
      <c r="G89" s="207"/>
      <c r="H89" s="300"/>
      <c r="I89" s="303"/>
      <c r="J89" s="62" t="s">
        <v>121</v>
      </c>
      <c r="K89" s="63">
        <v>2</v>
      </c>
      <c r="L89" s="215"/>
      <c r="M89" s="306"/>
    </row>
    <row r="90" spans="2:13" ht="15.95" customHeight="1" thickBot="1" x14ac:dyDescent="0.3">
      <c r="B90" s="237" t="s">
        <v>113</v>
      </c>
      <c r="C90" s="239">
        <f>H90+L90</f>
        <v>38</v>
      </c>
      <c r="D90" s="224">
        <v>27</v>
      </c>
      <c r="E90" s="218">
        <f>D90/C90</f>
        <v>0.71052631578947367</v>
      </c>
      <c r="F90" s="216">
        <v>11</v>
      </c>
      <c r="G90" s="203">
        <f>F90/C90</f>
        <v>0.28947368421052633</v>
      </c>
      <c r="H90" s="241">
        <v>25</v>
      </c>
      <c r="I90" s="243">
        <f>H90/C90</f>
        <v>0.65789473684210531</v>
      </c>
      <c r="J90" s="37" t="s">
        <v>56</v>
      </c>
      <c r="K90" s="38">
        <v>4</v>
      </c>
      <c r="L90" s="216">
        <f>SUM(K90:K93)</f>
        <v>13</v>
      </c>
      <c r="M90" s="264">
        <f>L90/C90</f>
        <v>0.34210526315789475</v>
      </c>
    </row>
    <row r="91" spans="2:13" ht="15.95" customHeight="1" thickBot="1" x14ac:dyDescent="0.3">
      <c r="B91" s="237"/>
      <c r="C91" s="239"/>
      <c r="D91" s="278"/>
      <c r="E91" s="219"/>
      <c r="F91" s="279"/>
      <c r="G91" s="204"/>
      <c r="H91" s="241"/>
      <c r="I91" s="243"/>
      <c r="J91" s="39" t="s">
        <v>57</v>
      </c>
      <c r="K91" s="40">
        <v>3</v>
      </c>
      <c r="L91" s="279"/>
      <c r="M91" s="281"/>
    </row>
    <row r="92" spans="2:13" ht="15.95" customHeight="1" thickBot="1" x14ac:dyDescent="0.3">
      <c r="B92" s="237"/>
      <c r="C92" s="239"/>
      <c r="D92" s="278"/>
      <c r="E92" s="219"/>
      <c r="F92" s="279"/>
      <c r="G92" s="204"/>
      <c r="H92" s="241"/>
      <c r="I92" s="243"/>
      <c r="J92" s="39" t="s">
        <v>58</v>
      </c>
      <c r="K92" s="40">
        <v>2</v>
      </c>
      <c r="L92" s="279"/>
      <c r="M92" s="281"/>
    </row>
    <row r="93" spans="2:13" ht="15.95" customHeight="1" thickBot="1" x14ac:dyDescent="0.3">
      <c r="B93" s="237"/>
      <c r="C93" s="239"/>
      <c r="D93" s="225"/>
      <c r="E93" s="220"/>
      <c r="F93" s="217"/>
      <c r="G93" s="205"/>
      <c r="H93" s="241"/>
      <c r="I93" s="243"/>
      <c r="J93" s="41" t="s">
        <v>59</v>
      </c>
      <c r="K93" s="42">
        <v>4</v>
      </c>
      <c r="L93" s="217"/>
      <c r="M93" s="265"/>
    </row>
    <row r="94" spans="2:13" ht="15.95" customHeight="1" thickBot="1" x14ac:dyDescent="0.3">
      <c r="B94" s="250" t="s">
        <v>114</v>
      </c>
      <c r="C94" s="251">
        <f>H94+L94</f>
        <v>20</v>
      </c>
      <c r="D94" s="226">
        <v>10</v>
      </c>
      <c r="E94" s="221">
        <f>D94/C94</f>
        <v>0.5</v>
      </c>
      <c r="F94" s="214">
        <v>10</v>
      </c>
      <c r="G94" s="206">
        <f>F94/C94</f>
        <v>0.5</v>
      </c>
      <c r="H94" s="252">
        <v>14</v>
      </c>
      <c r="I94" s="253">
        <f>H94/C94</f>
        <v>0.7</v>
      </c>
      <c r="J94" s="60" t="s">
        <v>60</v>
      </c>
      <c r="K94" s="61">
        <v>1</v>
      </c>
      <c r="L94" s="214">
        <f>SUM(K94:K95)</f>
        <v>6</v>
      </c>
      <c r="M94" s="258">
        <f>L94/C94</f>
        <v>0.3</v>
      </c>
    </row>
    <row r="95" spans="2:13" ht="15.95" customHeight="1" thickBot="1" x14ac:dyDescent="0.3">
      <c r="B95" s="250"/>
      <c r="C95" s="251"/>
      <c r="D95" s="227"/>
      <c r="E95" s="222"/>
      <c r="F95" s="215"/>
      <c r="G95" s="207"/>
      <c r="H95" s="252"/>
      <c r="I95" s="253"/>
      <c r="J95" s="62" t="s">
        <v>61</v>
      </c>
      <c r="K95" s="63">
        <v>5</v>
      </c>
      <c r="L95" s="215"/>
      <c r="M95" s="259"/>
    </row>
    <row r="96" spans="2:13" ht="15.95" customHeight="1" thickBot="1" x14ac:dyDescent="0.3">
      <c r="B96" s="237" t="s">
        <v>115</v>
      </c>
      <c r="C96" s="239">
        <f>H96+L96</f>
        <v>13</v>
      </c>
      <c r="D96" s="224">
        <v>9</v>
      </c>
      <c r="E96" s="218">
        <f>D96/C96</f>
        <v>0.69230769230769229</v>
      </c>
      <c r="F96" s="216">
        <v>4</v>
      </c>
      <c r="G96" s="203">
        <f>F96/C96</f>
        <v>0.30769230769230771</v>
      </c>
      <c r="H96" s="241">
        <v>5</v>
      </c>
      <c r="I96" s="243">
        <f>H96/C96</f>
        <v>0.38461538461538464</v>
      </c>
      <c r="J96" s="37" t="s">
        <v>62</v>
      </c>
      <c r="K96" s="38">
        <v>1</v>
      </c>
      <c r="L96" s="216">
        <f>SUM(K96:K101)</f>
        <v>8</v>
      </c>
      <c r="M96" s="264">
        <f>L96/C96</f>
        <v>0.61538461538461542</v>
      </c>
    </row>
    <row r="97" spans="2:13" ht="15.95" customHeight="1" thickBot="1" x14ac:dyDescent="0.3">
      <c r="B97" s="237"/>
      <c r="C97" s="239"/>
      <c r="D97" s="278"/>
      <c r="E97" s="219"/>
      <c r="F97" s="279"/>
      <c r="G97" s="204"/>
      <c r="H97" s="241"/>
      <c r="I97" s="243"/>
      <c r="J97" s="39" t="s">
        <v>63</v>
      </c>
      <c r="K97" s="40">
        <v>2</v>
      </c>
      <c r="L97" s="279"/>
      <c r="M97" s="281"/>
    </row>
    <row r="98" spans="2:13" ht="15.95" customHeight="1" thickBot="1" x14ac:dyDescent="0.3">
      <c r="B98" s="237"/>
      <c r="C98" s="239"/>
      <c r="D98" s="278"/>
      <c r="E98" s="219"/>
      <c r="F98" s="279"/>
      <c r="G98" s="204"/>
      <c r="H98" s="241"/>
      <c r="I98" s="243"/>
      <c r="J98" s="39" t="s">
        <v>64</v>
      </c>
      <c r="K98" s="40">
        <v>0</v>
      </c>
      <c r="L98" s="279"/>
      <c r="M98" s="281"/>
    </row>
    <row r="99" spans="2:13" ht="15.95" customHeight="1" thickBot="1" x14ac:dyDescent="0.3">
      <c r="B99" s="237"/>
      <c r="C99" s="239"/>
      <c r="D99" s="278"/>
      <c r="E99" s="219"/>
      <c r="F99" s="279"/>
      <c r="G99" s="204"/>
      <c r="H99" s="241"/>
      <c r="I99" s="243"/>
      <c r="J99" s="39" t="s">
        <v>65</v>
      </c>
      <c r="K99" s="40">
        <v>3</v>
      </c>
      <c r="L99" s="279"/>
      <c r="M99" s="281"/>
    </row>
    <row r="100" spans="2:13" ht="15.95" customHeight="1" thickBot="1" x14ac:dyDescent="0.3">
      <c r="B100" s="237"/>
      <c r="C100" s="239"/>
      <c r="D100" s="278"/>
      <c r="E100" s="219"/>
      <c r="F100" s="279"/>
      <c r="G100" s="204"/>
      <c r="H100" s="241"/>
      <c r="I100" s="243"/>
      <c r="J100" s="39" t="s">
        <v>66</v>
      </c>
      <c r="K100" s="40">
        <v>1</v>
      </c>
      <c r="L100" s="279"/>
      <c r="M100" s="281"/>
    </row>
    <row r="101" spans="2:13" ht="15.95" customHeight="1" thickBot="1" x14ac:dyDescent="0.3">
      <c r="B101" s="284"/>
      <c r="C101" s="285"/>
      <c r="D101" s="289"/>
      <c r="E101" s="291"/>
      <c r="F101" s="290"/>
      <c r="G101" s="208"/>
      <c r="H101" s="286"/>
      <c r="I101" s="287"/>
      <c r="J101" s="45" t="s">
        <v>78</v>
      </c>
      <c r="K101" s="46">
        <v>1</v>
      </c>
      <c r="L101" s="279"/>
      <c r="M101" s="288"/>
    </row>
    <row r="102" spans="2:13" s="3" customFormat="1" ht="20.100000000000001" customHeight="1" thickTop="1" thickBot="1" x14ac:dyDescent="0.3">
      <c r="B102" s="126" t="s">
        <v>68</v>
      </c>
      <c r="C102" s="127">
        <f>SUM(C5:C101)</f>
        <v>1156</v>
      </c>
      <c r="D102" s="135">
        <f>SUM(D5:D101)</f>
        <v>784</v>
      </c>
      <c r="E102" s="149">
        <f>D102/C102</f>
        <v>0.67820069204152245</v>
      </c>
      <c r="F102" s="150">
        <f>SUM(F5:F101)</f>
        <v>372</v>
      </c>
      <c r="G102" s="153">
        <f>F102/C102</f>
        <v>0.3217993079584775</v>
      </c>
      <c r="H102" s="128">
        <f>SUM(H5:H101)</f>
        <v>870</v>
      </c>
      <c r="I102" s="129">
        <f>H102/C102</f>
        <v>0.75259515570934254</v>
      </c>
      <c r="J102" s="256"/>
      <c r="K102" s="257"/>
      <c r="L102" s="132">
        <f>SUM(L5:L101)</f>
        <v>286</v>
      </c>
      <c r="M102" s="129">
        <f>L102/C102</f>
        <v>0.24740484429065743</v>
      </c>
    </row>
    <row r="103" spans="2:13" thickTop="1" x14ac:dyDescent="0.25">
      <c r="D103" s="144"/>
      <c r="E103" s="144"/>
      <c r="M103" s="4"/>
    </row>
    <row r="104" spans="2:13" ht="15" x14ac:dyDescent="0.25">
      <c r="M104" s="4"/>
    </row>
    <row r="105" spans="2:13" ht="15" x14ac:dyDescent="0.25">
      <c r="M105" s="4"/>
    </row>
    <row r="106" spans="2:13" ht="15" x14ac:dyDescent="0.25">
      <c r="M106" s="4"/>
    </row>
    <row r="107" spans="2:13" ht="15" x14ac:dyDescent="0.25">
      <c r="M107" s="4"/>
    </row>
    <row r="108" spans="2:13" ht="15" x14ac:dyDescent="0.25">
      <c r="M108" s="4"/>
    </row>
    <row r="109" spans="2:13" ht="15" x14ac:dyDescent="0.25">
      <c r="M109" s="4"/>
    </row>
    <row r="110" spans="2:13" ht="15" x14ac:dyDescent="0.25">
      <c r="M110" s="4"/>
    </row>
    <row r="111" spans="2:13" ht="15" x14ac:dyDescent="0.25">
      <c r="M111" s="4"/>
    </row>
    <row r="112" spans="2:13" ht="15" x14ac:dyDescent="0.25">
      <c r="M112" s="4"/>
    </row>
    <row r="113" spans="2:13" ht="15" x14ac:dyDescent="0.25">
      <c r="M113" s="4"/>
    </row>
    <row r="114" spans="2:13" ht="15" x14ac:dyDescent="0.25">
      <c r="M114" s="4"/>
    </row>
    <row r="115" spans="2:13" ht="15" x14ac:dyDescent="0.25">
      <c r="M115" s="4"/>
    </row>
    <row r="116" spans="2:13" ht="15" x14ac:dyDescent="0.25">
      <c r="B116"/>
      <c r="C116"/>
      <c r="D116"/>
      <c r="E116"/>
      <c r="F116"/>
      <c r="G116"/>
      <c r="H116"/>
      <c r="J116"/>
      <c r="K116"/>
      <c r="L116"/>
      <c r="M116" s="4"/>
    </row>
    <row r="117" spans="2:13" ht="15" x14ac:dyDescent="0.25">
      <c r="B117"/>
      <c r="C117"/>
      <c r="D117"/>
      <c r="E117"/>
      <c r="F117"/>
      <c r="G117"/>
      <c r="H117"/>
      <c r="J117"/>
      <c r="K117"/>
      <c r="L117"/>
      <c r="M117" s="4"/>
    </row>
    <row r="118" spans="2:13" ht="15" x14ac:dyDescent="0.25">
      <c r="B118"/>
      <c r="C118"/>
      <c r="D118"/>
      <c r="E118"/>
      <c r="F118"/>
      <c r="G118"/>
      <c r="H118"/>
      <c r="J118"/>
      <c r="K118"/>
      <c r="L118"/>
      <c r="M118" s="4"/>
    </row>
    <row r="119" spans="2:13" ht="15" x14ac:dyDescent="0.25">
      <c r="B119"/>
      <c r="C119"/>
      <c r="D119"/>
      <c r="E119"/>
      <c r="F119"/>
      <c r="G119"/>
      <c r="H119"/>
      <c r="J119"/>
      <c r="K119"/>
      <c r="L119"/>
      <c r="M119" s="4"/>
    </row>
    <row r="120" spans="2:13" ht="15" x14ac:dyDescent="0.25">
      <c r="B120"/>
      <c r="C120"/>
      <c r="D120"/>
      <c r="E120"/>
      <c r="F120"/>
      <c r="G120"/>
      <c r="H120"/>
      <c r="J120"/>
      <c r="K120"/>
      <c r="L120"/>
      <c r="M120" s="4"/>
    </row>
    <row r="121" spans="2:13" ht="15" x14ac:dyDescent="0.25">
      <c r="B121"/>
      <c r="C121"/>
      <c r="D121"/>
      <c r="E121"/>
      <c r="F121"/>
      <c r="G121"/>
      <c r="H121"/>
      <c r="J121"/>
      <c r="K121"/>
      <c r="L121"/>
      <c r="M121" s="4"/>
    </row>
    <row r="122" spans="2:13" ht="15" x14ac:dyDescent="0.25">
      <c r="B122"/>
      <c r="C122"/>
      <c r="D122"/>
      <c r="E122"/>
      <c r="F122"/>
      <c r="G122"/>
      <c r="H122"/>
      <c r="J122"/>
      <c r="K122"/>
      <c r="L122"/>
      <c r="M122" s="4"/>
    </row>
    <row r="123" spans="2:13" ht="15" x14ac:dyDescent="0.25">
      <c r="B123"/>
      <c r="C123"/>
      <c r="D123"/>
      <c r="E123"/>
      <c r="F123"/>
      <c r="G123"/>
      <c r="H123"/>
      <c r="J123"/>
      <c r="K123"/>
      <c r="L123"/>
      <c r="M123" s="4"/>
    </row>
    <row r="124" spans="2:13" ht="15" x14ac:dyDescent="0.25">
      <c r="B124"/>
      <c r="C124"/>
      <c r="D124"/>
      <c r="E124"/>
      <c r="F124"/>
      <c r="G124"/>
      <c r="H124"/>
      <c r="J124"/>
      <c r="K124"/>
      <c r="L124"/>
      <c r="M124" s="4"/>
    </row>
    <row r="125" spans="2:13" ht="15" x14ac:dyDescent="0.25">
      <c r="B125"/>
      <c r="C125"/>
      <c r="D125"/>
      <c r="E125"/>
      <c r="F125"/>
      <c r="G125"/>
      <c r="H125"/>
      <c r="J125"/>
      <c r="K125"/>
      <c r="L125"/>
      <c r="M125" s="4"/>
    </row>
    <row r="126" spans="2:13" ht="15" x14ac:dyDescent="0.25">
      <c r="B126"/>
      <c r="C126"/>
      <c r="D126"/>
      <c r="E126"/>
      <c r="F126"/>
      <c r="G126"/>
      <c r="H126"/>
      <c r="J126"/>
      <c r="K126"/>
      <c r="L126"/>
      <c r="M126" s="4"/>
    </row>
    <row r="127" spans="2:13" ht="15" x14ac:dyDescent="0.25">
      <c r="B127"/>
      <c r="C127"/>
      <c r="D127"/>
      <c r="E127"/>
      <c r="F127"/>
      <c r="G127"/>
      <c r="H127"/>
      <c r="J127"/>
      <c r="K127"/>
      <c r="L127"/>
      <c r="M127" s="4"/>
    </row>
    <row r="128" spans="2:13" ht="15" x14ac:dyDescent="0.25">
      <c r="B128"/>
      <c r="C128"/>
      <c r="D128"/>
      <c r="E128"/>
      <c r="F128"/>
      <c r="G128"/>
      <c r="H128"/>
      <c r="J128"/>
      <c r="K128"/>
      <c r="L128"/>
      <c r="M128" s="4"/>
    </row>
    <row r="129" spans="2:13" ht="15" x14ac:dyDescent="0.25">
      <c r="B129"/>
      <c r="C129"/>
      <c r="D129"/>
      <c r="E129"/>
      <c r="F129"/>
      <c r="G129"/>
      <c r="H129"/>
      <c r="J129"/>
      <c r="K129"/>
      <c r="L129"/>
      <c r="M129" s="4"/>
    </row>
    <row r="130" spans="2:13" ht="15" x14ac:dyDescent="0.25">
      <c r="B130"/>
      <c r="C130"/>
      <c r="D130"/>
      <c r="E130"/>
      <c r="F130"/>
      <c r="G130"/>
      <c r="H130"/>
      <c r="J130"/>
      <c r="K130"/>
      <c r="L130"/>
      <c r="M130" s="4"/>
    </row>
    <row r="131" spans="2:13" ht="15" x14ac:dyDescent="0.25">
      <c r="B131"/>
      <c r="C131"/>
      <c r="D131"/>
      <c r="E131"/>
      <c r="F131"/>
      <c r="G131"/>
      <c r="H131"/>
      <c r="J131"/>
      <c r="K131"/>
      <c r="L131"/>
      <c r="M131" s="4"/>
    </row>
    <row r="132" spans="2:13" ht="15" x14ac:dyDescent="0.25">
      <c r="B132"/>
      <c r="C132"/>
      <c r="D132"/>
      <c r="E132"/>
      <c r="F132"/>
      <c r="G132"/>
      <c r="H132"/>
      <c r="J132"/>
      <c r="K132"/>
      <c r="L132"/>
      <c r="M132" s="4"/>
    </row>
    <row r="133" spans="2:13" ht="15" x14ac:dyDescent="0.25">
      <c r="B133"/>
      <c r="C133"/>
      <c r="D133"/>
      <c r="E133"/>
      <c r="F133"/>
      <c r="G133"/>
      <c r="H133"/>
      <c r="J133"/>
      <c r="K133"/>
      <c r="L133"/>
      <c r="M133" s="4"/>
    </row>
    <row r="134" spans="2:13" ht="15" x14ac:dyDescent="0.25">
      <c r="B134"/>
      <c r="C134"/>
      <c r="D134"/>
      <c r="E134"/>
      <c r="F134"/>
      <c r="G134"/>
      <c r="H134"/>
      <c r="J134"/>
      <c r="K134"/>
      <c r="L134"/>
      <c r="M134" s="4"/>
    </row>
    <row r="135" spans="2:13" ht="15" x14ac:dyDescent="0.25">
      <c r="B135"/>
      <c r="C135"/>
      <c r="D135"/>
      <c r="E135"/>
      <c r="F135"/>
      <c r="G135"/>
      <c r="H135"/>
      <c r="J135"/>
      <c r="K135"/>
      <c r="L135"/>
      <c r="M135" s="4"/>
    </row>
    <row r="136" spans="2:13" ht="15" x14ac:dyDescent="0.25">
      <c r="B136"/>
      <c r="C136"/>
      <c r="D136"/>
      <c r="E136"/>
      <c r="F136"/>
      <c r="G136"/>
      <c r="H136"/>
      <c r="J136"/>
      <c r="K136"/>
      <c r="L136"/>
      <c r="M136" s="4"/>
    </row>
    <row r="137" spans="2:13" ht="15" x14ac:dyDescent="0.25">
      <c r="B137"/>
      <c r="C137"/>
      <c r="D137"/>
      <c r="E137"/>
      <c r="F137"/>
      <c r="G137"/>
      <c r="H137"/>
      <c r="J137"/>
      <c r="K137"/>
      <c r="L137"/>
      <c r="M137" s="4"/>
    </row>
    <row r="138" spans="2:13" ht="15" x14ac:dyDescent="0.25">
      <c r="B138"/>
      <c r="C138"/>
      <c r="D138"/>
      <c r="E138"/>
      <c r="F138"/>
      <c r="G138"/>
      <c r="H138"/>
      <c r="J138"/>
      <c r="K138"/>
      <c r="L138"/>
      <c r="M138" s="4"/>
    </row>
    <row r="139" spans="2:13" ht="15" x14ac:dyDescent="0.25">
      <c r="B139"/>
      <c r="C139"/>
      <c r="D139"/>
      <c r="E139"/>
      <c r="F139"/>
      <c r="G139"/>
      <c r="H139"/>
      <c r="J139"/>
      <c r="K139"/>
      <c r="L139"/>
      <c r="M139" s="4"/>
    </row>
    <row r="140" spans="2:13" ht="15" x14ac:dyDescent="0.25">
      <c r="B140"/>
      <c r="C140"/>
      <c r="D140"/>
      <c r="E140"/>
      <c r="F140"/>
      <c r="G140"/>
      <c r="H140"/>
      <c r="J140"/>
      <c r="K140"/>
      <c r="L140"/>
      <c r="M140" s="4"/>
    </row>
    <row r="141" spans="2:13" ht="15" x14ac:dyDescent="0.25">
      <c r="B141"/>
      <c r="C141"/>
      <c r="D141"/>
      <c r="E141"/>
      <c r="F141"/>
      <c r="G141"/>
      <c r="H141"/>
      <c r="J141"/>
      <c r="K141"/>
      <c r="L141"/>
      <c r="M141" s="4"/>
    </row>
    <row r="142" spans="2:13" ht="15" x14ac:dyDescent="0.25">
      <c r="B142"/>
      <c r="C142"/>
      <c r="D142"/>
      <c r="E142"/>
      <c r="F142"/>
      <c r="G142"/>
      <c r="H142"/>
      <c r="J142"/>
      <c r="K142"/>
      <c r="L142"/>
      <c r="M142" s="4"/>
    </row>
    <row r="143" spans="2:13" ht="15" x14ac:dyDescent="0.25">
      <c r="B143"/>
      <c r="C143"/>
      <c r="D143"/>
      <c r="E143"/>
      <c r="F143"/>
      <c r="G143"/>
      <c r="H143"/>
      <c r="J143"/>
      <c r="K143"/>
      <c r="L143"/>
      <c r="M143" s="4"/>
    </row>
    <row r="144" spans="2:13" ht="15" x14ac:dyDescent="0.25">
      <c r="B144"/>
      <c r="C144"/>
      <c r="D144"/>
      <c r="E144"/>
      <c r="F144"/>
      <c r="G144"/>
      <c r="H144"/>
      <c r="J144"/>
      <c r="K144"/>
      <c r="L144"/>
      <c r="M144" s="4"/>
    </row>
    <row r="145" spans="2:13" ht="15" x14ac:dyDescent="0.25">
      <c r="B145"/>
      <c r="C145"/>
      <c r="D145"/>
      <c r="E145"/>
      <c r="F145"/>
      <c r="G145"/>
      <c r="H145"/>
      <c r="J145"/>
      <c r="K145"/>
      <c r="L145"/>
      <c r="M145" s="4"/>
    </row>
    <row r="146" spans="2:13" ht="15" x14ac:dyDescent="0.25">
      <c r="B146"/>
      <c r="C146"/>
      <c r="D146"/>
      <c r="E146"/>
      <c r="F146"/>
      <c r="G146"/>
      <c r="H146"/>
      <c r="J146"/>
      <c r="K146"/>
      <c r="L146"/>
      <c r="M146" s="4"/>
    </row>
    <row r="147" spans="2:13" ht="15" x14ac:dyDescent="0.25">
      <c r="B147"/>
      <c r="C147"/>
      <c r="D147"/>
      <c r="E147"/>
      <c r="F147"/>
      <c r="G147"/>
      <c r="H147"/>
      <c r="J147"/>
      <c r="K147"/>
      <c r="L147"/>
      <c r="M147" s="4"/>
    </row>
    <row r="148" spans="2:13" ht="15" x14ac:dyDescent="0.25">
      <c r="B148"/>
      <c r="C148"/>
      <c r="D148"/>
      <c r="E148"/>
      <c r="F148"/>
      <c r="G148"/>
      <c r="H148"/>
      <c r="J148"/>
      <c r="K148"/>
      <c r="L148"/>
      <c r="M148" s="4"/>
    </row>
    <row r="149" spans="2:13" ht="15" x14ac:dyDescent="0.25">
      <c r="B149"/>
      <c r="C149"/>
      <c r="D149"/>
      <c r="E149"/>
      <c r="F149"/>
      <c r="G149"/>
      <c r="H149"/>
      <c r="J149"/>
      <c r="K149"/>
      <c r="L149"/>
      <c r="M149" s="4"/>
    </row>
    <row r="150" spans="2:13" ht="15" x14ac:dyDescent="0.25">
      <c r="B150"/>
      <c r="C150"/>
      <c r="D150"/>
      <c r="E150"/>
      <c r="F150"/>
      <c r="G150"/>
      <c r="H150"/>
      <c r="J150"/>
      <c r="K150"/>
      <c r="L150"/>
      <c r="M150" s="4"/>
    </row>
    <row r="151" spans="2:13" ht="15" x14ac:dyDescent="0.25">
      <c r="B151"/>
      <c r="C151"/>
      <c r="D151"/>
      <c r="E151"/>
      <c r="F151"/>
      <c r="G151"/>
      <c r="H151"/>
      <c r="J151"/>
      <c r="K151"/>
      <c r="L151"/>
      <c r="M151" s="4"/>
    </row>
    <row r="152" spans="2:13" ht="15" x14ac:dyDescent="0.25">
      <c r="B152"/>
      <c r="C152"/>
      <c r="D152"/>
      <c r="E152"/>
      <c r="F152"/>
      <c r="G152"/>
      <c r="H152"/>
      <c r="J152"/>
      <c r="K152"/>
      <c r="L152"/>
      <c r="M152" s="4"/>
    </row>
    <row r="153" spans="2:13" ht="15" x14ac:dyDescent="0.25">
      <c r="B153"/>
      <c r="C153"/>
      <c r="D153"/>
      <c r="E153"/>
      <c r="F153"/>
      <c r="G153"/>
      <c r="H153"/>
      <c r="J153"/>
      <c r="K153"/>
      <c r="L153"/>
      <c r="M153" s="4"/>
    </row>
    <row r="154" spans="2:13" ht="15" x14ac:dyDescent="0.25">
      <c r="B154"/>
      <c r="C154"/>
      <c r="D154"/>
      <c r="E154"/>
      <c r="F154"/>
      <c r="G154"/>
      <c r="H154"/>
      <c r="J154"/>
      <c r="K154"/>
      <c r="L154"/>
      <c r="M154" s="4"/>
    </row>
    <row r="155" spans="2:13" ht="15" x14ac:dyDescent="0.25">
      <c r="B155"/>
      <c r="C155"/>
      <c r="D155"/>
      <c r="E155"/>
      <c r="F155"/>
      <c r="G155"/>
      <c r="H155"/>
      <c r="J155"/>
      <c r="K155"/>
      <c r="L155"/>
      <c r="M155" s="4"/>
    </row>
    <row r="156" spans="2:13" ht="15" x14ac:dyDescent="0.25">
      <c r="B156"/>
      <c r="C156"/>
      <c r="D156"/>
      <c r="E156"/>
      <c r="F156"/>
      <c r="G156"/>
      <c r="H156"/>
      <c r="J156"/>
      <c r="K156"/>
      <c r="L156"/>
      <c r="M156" s="4"/>
    </row>
    <row r="157" spans="2:13" ht="15" x14ac:dyDescent="0.25">
      <c r="B157"/>
      <c r="C157"/>
      <c r="D157"/>
      <c r="E157"/>
      <c r="F157"/>
      <c r="G157"/>
      <c r="H157"/>
      <c r="J157"/>
      <c r="K157"/>
      <c r="L157"/>
      <c r="M157" s="4"/>
    </row>
    <row r="158" spans="2:13" ht="15" x14ac:dyDescent="0.25">
      <c r="B158"/>
      <c r="C158"/>
      <c r="D158"/>
      <c r="E158"/>
      <c r="F158"/>
      <c r="G158"/>
      <c r="H158"/>
      <c r="J158"/>
      <c r="K158"/>
      <c r="L158"/>
      <c r="M158" s="4"/>
    </row>
    <row r="159" spans="2:13" ht="15" x14ac:dyDescent="0.25">
      <c r="B159"/>
      <c r="C159"/>
      <c r="D159"/>
      <c r="E159"/>
      <c r="F159"/>
      <c r="G159"/>
      <c r="H159"/>
      <c r="J159"/>
      <c r="K159"/>
      <c r="L159"/>
      <c r="M159" s="4"/>
    </row>
    <row r="160" spans="2:13" ht="15" x14ac:dyDescent="0.25">
      <c r="B160"/>
      <c r="C160"/>
      <c r="D160"/>
      <c r="E160"/>
      <c r="F160"/>
      <c r="G160"/>
      <c r="H160"/>
      <c r="J160"/>
      <c r="K160"/>
      <c r="L160"/>
      <c r="M160" s="4"/>
    </row>
    <row r="161" spans="2:13" ht="15" x14ac:dyDescent="0.25">
      <c r="B161"/>
      <c r="C161"/>
      <c r="D161"/>
      <c r="E161"/>
      <c r="F161"/>
      <c r="G161"/>
      <c r="H161"/>
      <c r="J161"/>
      <c r="K161"/>
      <c r="L161"/>
      <c r="M161" s="4"/>
    </row>
    <row r="162" spans="2:13" ht="15" x14ac:dyDescent="0.25">
      <c r="B162"/>
      <c r="C162"/>
      <c r="D162"/>
      <c r="E162"/>
      <c r="F162"/>
      <c r="G162"/>
      <c r="H162"/>
      <c r="J162"/>
      <c r="K162"/>
      <c r="L162"/>
      <c r="M162" s="4"/>
    </row>
    <row r="163" spans="2:13" ht="15" x14ac:dyDescent="0.25">
      <c r="B163"/>
      <c r="C163"/>
      <c r="D163"/>
      <c r="E163"/>
      <c r="F163"/>
      <c r="G163"/>
      <c r="H163"/>
      <c r="J163"/>
      <c r="K163"/>
      <c r="L163"/>
      <c r="M163" s="4"/>
    </row>
    <row r="164" spans="2:13" ht="15" x14ac:dyDescent="0.25">
      <c r="B164"/>
      <c r="C164"/>
      <c r="D164"/>
      <c r="E164"/>
      <c r="F164"/>
      <c r="G164"/>
      <c r="H164"/>
      <c r="J164"/>
      <c r="K164"/>
      <c r="L164"/>
      <c r="M164" s="4"/>
    </row>
    <row r="165" spans="2:13" ht="15" x14ac:dyDescent="0.25">
      <c r="B165"/>
      <c r="C165"/>
      <c r="D165"/>
      <c r="E165"/>
      <c r="F165"/>
      <c r="G165"/>
      <c r="H165"/>
      <c r="J165"/>
      <c r="K165"/>
      <c r="L165"/>
      <c r="M165" s="4"/>
    </row>
    <row r="166" spans="2:13" ht="15" x14ac:dyDescent="0.25">
      <c r="B166"/>
      <c r="C166"/>
      <c r="D166"/>
      <c r="E166"/>
      <c r="F166"/>
      <c r="G166"/>
      <c r="H166"/>
      <c r="J166"/>
      <c r="K166"/>
      <c r="L166"/>
      <c r="M166" s="4"/>
    </row>
    <row r="167" spans="2:13" ht="15" x14ac:dyDescent="0.25">
      <c r="B167"/>
      <c r="C167"/>
      <c r="D167"/>
      <c r="E167"/>
      <c r="F167"/>
      <c r="G167"/>
      <c r="H167"/>
      <c r="J167"/>
      <c r="K167"/>
      <c r="L167"/>
      <c r="M167" s="4"/>
    </row>
    <row r="168" spans="2:13" ht="15" x14ac:dyDescent="0.25">
      <c r="B168"/>
      <c r="C168"/>
      <c r="D168"/>
      <c r="E168"/>
      <c r="F168"/>
      <c r="G168"/>
      <c r="H168"/>
      <c r="J168"/>
      <c r="K168"/>
      <c r="L168"/>
      <c r="M168" s="4"/>
    </row>
    <row r="169" spans="2:13" ht="15" x14ac:dyDescent="0.25">
      <c r="B169"/>
      <c r="C169"/>
      <c r="D169"/>
      <c r="E169"/>
      <c r="F169"/>
      <c r="G169"/>
      <c r="H169"/>
      <c r="J169"/>
      <c r="K169"/>
      <c r="L169"/>
      <c r="M169" s="4"/>
    </row>
    <row r="170" spans="2:13" ht="15" x14ac:dyDescent="0.25">
      <c r="B170"/>
      <c r="C170"/>
      <c r="D170"/>
      <c r="E170"/>
      <c r="F170"/>
      <c r="G170"/>
      <c r="H170"/>
      <c r="J170"/>
      <c r="K170"/>
      <c r="L170"/>
      <c r="M170" s="4"/>
    </row>
    <row r="171" spans="2:13" ht="15" x14ac:dyDescent="0.25">
      <c r="M171" s="4"/>
    </row>
    <row r="172" spans="2:13" ht="15" x14ac:dyDescent="0.25">
      <c r="M172" s="4"/>
    </row>
    <row r="173" spans="2:13" ht="15" x14ac:dyDescent="0.25">
      <c r="M173" s="4"/>
    </row>
    <row r="174" spans="2:13" ht="15" x14ac:dyDescent="0.25">
      <c r="M174" s="4"/>
    </row>
    <row r="175" spans="2:13" ht="15" x14ac:dyDescent="0.25">
      <c r="M175" s="4"/>
    </row>
    <row r="176" spans="2:13" ht="15" x14ac:dyDescent="0.25">
      <c r="M176" s="4"/>
    </row>
    <row r="177" spans="13:13" ht="15" x14ac:dyDescent="0.25">
      <c r="M177" s="4"/>
    </row>
    <row r="178" spans="13:13" ht="15" x14ac:dyDescent="0.25">
      <c r="M178" s="4"/>
    </row>
    <row r="179" spans="13:13" ht="15" x14ac:dyDescent="0.25">
      <c r="M179" s="4"/>
    </row>
    <row r="180" spans="13:13" ht="15" x14ac:dyDescent="0.25">
      <c r="M180" s="4"/>
    </row>
    <row r="181" spans="13:13" ht="15" x14ac:dyDescent="0.25">
      <c r="M181" s="4"/>
    </row>
    <row r="182" spans="13:13" ht="15" x14ac:dyDescent="0.25">
      <c r="M182" s="4"/>
    </row>
    <row r="183" spans="13:13" ht="15" x14ac:dyDescent="0.25">
      <c r="M183" s="4"/>
    </row>
    <row r="184" spans="13:13" ht="15" x14ac:dyDescent="0.25">
      <c r="M184" s="4"/>
    </row>
    <row r="185" spans="13:13" ht="15" x14ac:dyDescent="0.25">
      <c r="M185" s="4"/>
    </row>
    <row r="186" spans="13:13" ht="15" x14ac:dyDescent="0.25">
      <c r="M186" s="4"/>
    </row>
    <row r="187" spans="13:13" ht="15" x14ac:dyDescent="0.25">
      <c r="M187" s="4"/>
    </row>
    <row r="188" spans="13:13" ht="15" x14ac:dyDescent="0.25">
      <c r="M188" s="4"/>
    </row>
    <row r="189" spans="13:13" ht="15" x14ac:dyDescent="0.25">
      <c r="M189" s="4"/>
    </row>
    <row r="190" spans="13:13" ht="15" x14ac:dyDescent="0.25">
      <c r="M190" s="4"/>
    </row>
    <row r="191" spans="13:13" ht="15" x14ac:dyDescent="0.25">
      <c r="M191" s="4"/>
    </row>
    <row r="192" spans="13:13" ht="15" x14ac:dyDescent="0.25">
      <c r="M192" s="4"/>
    </row>
    <row r="193" spans="13:13" ht="15" x14ac:dyDescent="0.25">
      <c r="M193" s="4"/>
    </row>
    <row r="194" spans="13:13" ht="15" x14ac:dyDescent="0.25">
      <c r="M194" s="4"/>
    </row>
    <row r="195" spans="13:13" ht="15" x14ac:dyDescent="0.25">
      <c r="M195" s="4"/>
    </row>
    <row r="196" spans="13:13" ht="15" x14ac:dyDescent="0.25">
      <c r="M196" s="4"/>
    </row>
    <row r="197" spans="13:13" ht="15" x14ac:dyDescent="0.25">
      <c r="M197" s="4"/>
    </row>
    <row r="198" spans="13:13" ht="15" x14ac:dyDescent="0.25">
      <c r="M198" s="4"/>
    </row>
    <row r="199" spans="13:13" ht="15" x14ac:dyDescent="0.25">
      <c r="M199" s="4"/>
    </row>
    <row r="200" spans="13:13" ht="15" x14ac:dyDescent="0.25">
      <c r="M200" s="4"/>
    </row>
    <row r="201" spans="13:13" ht="15" x14ac:dyDescent="0.25">
      <c r="M201" s="4"/>
    </row>
    <row r="202" spans="13:13" ht="15" x14ac:dyDescent="0.25">
      <c r="M202" s="4"/>
    </row>
    <row r="203" spans="13:13" ht="15" x14ac:dyDescent="0.25">
      <c r="M203" s="4"/>
    </row>
    <row r="204" spans="13:13" ht="15" x14ac:dyDescent="0.25">
      <c r="M204" s="4"/>
    </row>
    <row r="205" spans="13:13" ht="15" x14ac:dyDescent="0.25">
      <c r="M205" s="4"/>
    </row>
    <row r="206" spans="13:13" ht="15" x14ac:dyDescent="0.25">
      <c r="M206" s="4"/>
    </row>
    <row r="207" spans="13:13" ht="15" x14ac:dyDescent="0.25">
      <c r="M207" s="4"/>
    </row>
    <row r="208" spans="13:13" ht="15" x14ac:dyDescent="0.25">
      <c r="M208" s="4"/>
    </row>
    <row r="209" spans="13:13" ht="15" x14ac:dyDescent="0.25">
      <c r="M209" s="4"/>
    </row>
    <row r="210" spans="13:13" ht="15" x14ac:dyDescent="0.25">
      <c r="M210" s="4"/>
    </row>
    <row r="211" spans="13:13" ht="15" x14ac:dyDescent="0.25">
      <c r="M211" s="4"/>
    </row>
    <row r="212" spans="13:13" ht="15" x14ac:dyDescent="0.25">
      <c r="M212" s="4"/>
    </row>
    <row r="213" spans="13:13" ht="15" x14ac:dyDescent="0.25">
      <c r="M213" s="4"/>
    </row>
    <row r="214" spans="13:13" ht="15" x14ac:dyDescent="0.25">
      <c r="M214" s="4"/>
    </row>
    <row r="215" spans="13:13" ht="15" x14ac:dyDescent="0.25">
      <c r="M215" s="4"/>
    </row>
    <row r="216" spans="13:13" ht="15" x14ac:dyDescent="0.25">
      <c r="M216" s="4"/>
    </row>
    <row r="217" spans="13:13" ht="15" x14ac:dyDescent="0.25">
      <c r="M217" s="4"/>
    </row>
    <row r="218" spans="13:13" ht="15" x14ac:dyDescent="0.25">
      <c r="M218" s="4"/>
    </row>
    <row r="219" spans="13:13" ht="15" x14ac:dyDescent="0.25">
      <c r="M219" s="4"/>
    </row>
    <row r="220" spans="13:13" ht="15" x14ac:dyDescent="0.25">
      <c r="M220" s="4"/>
    </row>
    <row r="221" spans="13:13" ht="15" x14ac:dyDescent="0.25">
      <c r="M221" s="4"/>
    </row>
    <row r="222" spans="13:13" ht="15" x14ac:dyDescent="0.25">
      <c r="M222" s="4"/>
    </row>
    <row r="223" spans="13:13" ht="15" x14ac:dyDescent="0.25">
      <c r="M223" s="4"/>
    </row>
    <row r="224" spans="13:13" ht="15" x14ac:dyDescent="0.25">
      <c r="M224" s="4"/>
    </row>
    <row r="225" spans="13:13" ht="15" x14ac:dyDescent="0.25">
      <c r="M225" s="4"/>
    </row>
    <row r="226" spans="13:13" ht="15" x14ac:dyDescent="0.25">
      <c r="M226" s="4"/>
    </row>
    <row r="227" spans="13:13" ht="15" x14ac:dyDescent="0.25">
      <c r="M227" s="4"/>
    </row>
    <row r="228" spans="13:13" ht="15" x14ac:dyDescent="0.25">
      <c r="M228" s="4"/>
    </row>
    <row r="229" spans="13:13" ht="15" x14ac:dyDescent="0.25">
      <c r="M229" s="4"/>
    </row>
    <row r="230" spans="13:13" ht="15" x14ac:dyDescent="0.25">
      <c r="M230" s="4"/>
    </row>
    <row r="231" spans="13:13" ht="15" x14ac:dyDescent="0.25">
      <c r="M231" s="4"/>
    </row>
    <row r="232" spans="13:13" ht="15" x14ac:dyDescent="0.25">
      <c r="M232" s="4"/>
    </row>
    <row r="233" spans="13:13" ht="15" x14ac:dyDescent="0.25">
      <c r="M233" s="4"/>
    </row>
    <row r="234" spans="13:13" ht="15" x14ac:dyDescent="0.25">
      <c r="M234" s="4"/>
    </row>
    <row r="235" spans="13:13" ht="15" x14ac:dyDescent="0.25">
      <c r="M235" s="4"/>
    </row>
    <row r="236" spans="13:13" ht="15" x14ac:dyDescent="0.25">
      <c r="M236" s="4"/>
    </row>
    <row r="237" spans="13:13" ht="15" x14ac:dyDescent="0.25">
      <c r="M237" s="4"/>
    </row>
    <row r="238" spans="13:13" ht="15" x14ac:dyDescent="0.25">
      <c r="M238" s="4"/>
    </row>
    <row r="239" spans="13:13" ht="15" x14ac:dyDescent="0.25">
      <c r="M239" s="4"/>
    </row>
    <row r="240" spans="13:13" ht="15" x14ac:dyDescent="0.25">
      <c r="M240" s="4"/>
    </row>
    <row r="241" spans="13:13" ht="15" x14ac:dyDescent="0.25">
      <c r="M241" s="4"/>
    </row>
    <row r="242" spans="13:13" ht="15" x14ac:dyDescent="0.25">
      <c r="M242" s="4"/>
    </row>
    <row r="243" spans="13:13" ht="15" x14ac:dyDescent="0.25">
      <c r="M243" s="4"/>
    </row>
    <row r="244" spans="13:13" ht="15" x14ac:dyDescent="0.25">
      <c r="M244" s="4"/>
    </row>
    <row r="245" spans="13:13" ht="15" x14ac:dyDescent="0.25">
      <c r="M245" s="4"/>
    </row>
    <row r="246" spans="13:13" ht="15" x14ac:dyDescent="0.25">
      <c r="M246" s="4"/>
    </row>
    <row r="247" spans="13:13" ht="15" x14ac:dyDescent="0.25">
      <c r="M247" s="4"/>
    </row>
    <row r="248" spans="13:13" ht="15" x14ac:dyDescent="0.25">
      <c r="M248" s="4"/>
    </row>
    <row r="249" spans="13:13" ht="15" x14ac:dyDescent="0.25">
      <c r="M249" s="4"/>
    </row>
    <row r="250" spans="13:13" ht="15" x14ac:dyDescent="0.25">
      <c r="M250" s="4"/>
    </row>
    <row r="251" spans="13:13" ht="15" x14ac:dyDescent="0.25">
      <c r="M251" s="4"/>
    </row>
    <row r="252" spans="13:13" ht="15" x14ac:dyDescent="0.25">
      <c r="M252" s="4"/>
    </row>
    <row r="253" spans="13:13" ht="15" x14ac:dyDescent="0.25">
      <c r="M253" s="4"/>
    </row>
    <row r="254" spans="13:13" ht="15" x14ac:dyDescent="0.25">
      <c r="M254" s="4"/>
    </row>
    <row r="255" spans="13:13" ht="15" x14ac:dyDescent="0.25">
      <c r="M255" s="4"/>
    </row>
    <row r="256" spans="13:13" ht="15" x14ac:dyDescent="0.25">
      <c r="M256" s="4"/>
    </row>
    <row r="257" spans="13:13" ht="15" x14ac:dyDescent="0.25">
      <c r="M257" s="4"/>
    </row>
    <row r="258" spans="13:13" ht="15" x14ac:dyDescent="0.25">
      <c r="M258" s="4"/>
    </row>
    <row r="259" spans="13:13" ht="15" x14ac:dyDescent="0.25">
      <c r="M259" s="4"/>
    </row>
    <row r="260" spans="13:13" ht="15" x14ac:dyDescent="0.25">
      <c r="M260" s="4"/>
    </row>
    <row r="261" spans="13:13" ht="15" x14ac:dyDescent="0.25">
      <c r="M261" s="4"/>
    </row>
    <row r="262" spans="13:13" ht="15" x14ac:dyDescent="0.25">
      <c r="M262" s="4"/>
    </row>
    <row r="263" spans="13:13" ht="15" x14ac:dyDescent="0.25">
      <c r="M263" s="4"/>
    </row>
    <row r="264" spans="13:13" ht="15" x14ac:dyDescent="0.25">
      <c r="M264" s="4"/>
    </row>
    <row r="265" spans="13:13" ht="15" x14ac:dyDescent="0.25">
      <c r="M265" s="4"/>
    </row>
    <row r="266" spans="13:13" ht="15" x14ac:dyDescent="0.25">
      <c r="M266" s="4"/>
    </row>
    <row r="267" spans="13:13" ht="15" x14ac:dyDescent="0.25">
      <c r="M267" s="4"/>
    </row>
    <row r="268" spans="13:13" ht="15" x14ac:dyDescent="0.25">
      <c r="M268" s="4"/>
    </row>
    <row r="269" spans="13:13" ht="15" x14ac:dyDescent="0.25">
      <c r="M269" s="4"/>
    </row>
    <row r="270" spans="13:13" ht="15" x14ac:dyDescent="0.25">
      <c r="M270" s="4"/>
    </row>
    <row r="271" spans="13:13" ht="15" x14ac:dyDescent="0.25">
      <c r="M271" s="4"/>
    </row>
    <row r="272" spans="13:13" ht="15" x14ac:dyDescent="0.25">
      <c r="M272" s="4"/>
    </row>
    <row r="273" spans="13:13" ht="15" x14ac:dyDescent="0.25">
      <c r="M273" s="4"/>
    </row>
    <row r="274" spans="13:13" ht="15" x14ac:dyDescent="0.25">
      <c r="M274" s="4"/>
    </row>
    <row r="275" spans="13:13" ht="15" x14ac:dyDescent="0.25">
      <c r="M275" s="4"/>
    </row>
    <row r="276" spans="13:13" ht="15" x14ac:dyDescent="0.25">
      <c r="M276" s="4"/>
    </row>
    <row r="277" spans="13:13" ht="15" x14ac:dyDescent="0.25">
      <c r="M277" s="4"/>
    </row>
    <row r="278" spans="13:13" ht="15" x14ac:dyDescent="0.25">
      <c r="M278" s="4"/>
    </row>
    <row r="279" spans="13:13" ht="15" x14ac:dyDescent="0.25">
      <c r="M279" s="4"/>
    </row>
    <row r="280" spans="13:13" ht="15" x14ac:dyDescent="0.25">
      <c r="M280" s="4"/>
    </row>
    <row r="281" spans="13:13" ht="15" x14ac:dyDescent="0.25">
      <c r="M281" s="4"/>
    </row>
    <row r="282" spans="13:13" ht="15" x14ac:dyDescent="0.25">
      <c r="M282" s="4"/>
    </row>
    <row r="283" spans="13:13" ht="15" x14ac:dyDescent="0.25">
      <c r="M283" s="4"/>
    </row>
    <row r="284" spans="13:13" ht="15" x14ac:dyDescent="0.25">
      <c r="M284" s="4"/>
    </row>
    <row r="285" spans="13:13" ht="15" x14ac:dyDescent="0.25">
      <c r="M285" s="4"/>
    </row>
    <row r="286" spans="13:13" ht="15" x14ac:dyDescent="0.25">
      <c r="M286" s="4"/>
    </row>
    <row r="287" spans="13:13" ht="15" x14ac:dyDescent="0.25">
      <c r="M287" s="4"/>
    </row>
    <row r="288" spans="13:13" ht="15" x14ac:dyDescent="0.25">
      <c r="M288" s="4"/>
    </row>
    <row r="289" spans="13:13" ht="15" x14ac:dyDescent="0.25">
      <c r="M289" s="4"/>
    </row>
    <row r="290" spans="13:13" ht="15" x14ac:dyDescent="0.25">
      <c r="M290" s="4"/>
    </row>
    <row r="291" spans="13:13" ht="15" x14ac:dyDescent="0.25">
      <c r="M291" s="4"/>
    </row>
    <row r="292" spans="13:13" ht="15" x14ac:dyDescent="0.25">
      <c r="M292" s="4"/>
    </row>
    <row r="293" spans="13:13" ht="15" x14ac:dyDescent="0.25">
      <c r="M293" s="4"/>
    </row>
    <row r="294" spans="13:13" ht="15" x14ac:dyDescent="0.25">
      <c r="M294" s="4"/>
    </row>
    <row r="295" spans="13:13" ht="15" x14ac:dyDescent="0.25">
      <c r="M295" s="4"/>
    </row>
    <row r="296" spans="13:13" ht="15" x14ac:dyDescent="0.25">
      <c r="M296" s="4"/>
    </row>
    <row r="297" spans="13:13" ht="15" x14ac:dyDescent="0.25">
      <c r="M297" s="4"/>
    </row>
    <row r="298" spans="13:13" ht="15" x14ac:dyDescent="0.25">
      <c r="M298" s="4"/>
    </row>
    <row r="299" spans="13:13" ht="15" x14ac:dyDescent="0.25">
      <c r="M299" s="4"/>
    </row>
    <row r="300" spans="13:13" ht="15" x14ac:dyDescent="0.25">
      <c r="M300" s="4"/>
    </row>
    <row r="301" spans="13:13" ht="15" x14ac:dyDescent="0.25">
      <c r="M301" s="4"/>
    </row>
    <row r="302" spans="13:13" ht="15" x14ac:dyDescent="0.25">
      <c r="M302" s="4"/>
    </row>
    <row r="303" spans="13:13" ht="15" x14ac:dyDescent="0.25">
      <c r="M303" s="4"/>
    </row>
    <row r="304" spans="13:13" ht="15" x14ac:dyDescent="0.25">
      <c r="M304" s="4"/>
    </row>
    <row r="305" spans="13:13" ht="15" x14ac:dyDescent="0.25">
      <c r="M305" s="4"/>
    </row>
    <row r="306" spans="13:13" ht="15" x14ac:dyDescent="0.25">
      <c r="M306" s="4"/>
    </row>
    <row r="307" spans="13:13" ht="15" x14ac:dyDescent="0.25">
      <c r="M307" s="4"/>
    </row>
    <row r="308" spans="13:13" ht="15" x14ac:dyDescent="0.25">
      <c r="M308" s="4"/>
    </row>
    <row r="309" spans="13:13" ht="15" x14ac:dyDescent="0.25">
      <c r="M309" s="4"/>
    </row>
    <row r="310" spans="13:13" ht="15" x14ac:dyDescent="0.25">
      <c r="M310" s="4"/>
    </row>
    <row r="311" spans="13:13" ht="15" x14ac:dyDescent="0.25">
      <c r="M311" s="4"/>
    </row>
    <row r="312" spans="13:13" ht="15" x14ac:dyDescent="0.25">
      <c r="M312" s="4"/>
    </row>
    <row r="313" spans="13:13" ht="15" x14ac:dyDescent="0.25">
      <c r="M313" s="4"/>
    </row>
    <row r="314" spans="13:13" ht="15" x14ac:dyDescent="0.25">
      <c r="M314" s="4"/>
    </row>
    <row r="315" spans="13:13" ht="15" x14ac:dyDescent="0.25">
      <c r="M315" s="4"/>
    </row>
    <row r="316" spans="13:13" ht="15" x14ac:dyDescent="0.25">
      <c r="M316" s="4"/>
    </row>
    <row r="317" spans="13:13" ht="15" x14ac:dyDescent="0.25">
      <c r="M317" s="4"/>
    </row>
    <row r="318" spans="13:13" ht="15" x14ac:dyDescent="0.25">
      <c r="M318" s="4"/>
    </row>
    <row r="319" spans="13:13" ht="15" x14ac:dyDescent="0.25">
      <c r="M319" s="4"/>
    </row>
    <row r="320" spans="13:13" ht="15" x14ac:dyDescent="0.25">
      <c r="M320" s="4"/>
    </row>
    <row r="321" spans="13:13" ht="15" x14ac:dyDescent="0.25">
      <c r="M321" s="4"/>
    </row>
    <row r="322" spans="13:13" ht="15" x14ac:dyDescent="0.25">
      <c r="M322" s="4"/>
    </row>
    <row r="323" spans="13:13" ht="15" x14ac:dyDescent="0.25">
      <c r="M323" s="4"/>
    </row>
    <row r="324" spans="13:13" ht="15" x14ac:dyDescent="0.25">
      <c r="M324" s="4"/>
    </row>
    <row r="325" spans="13:13" ht="15" x14ac:dyDescent="0.25">
      <c r="M325" s="4"/>
    </row>
    <row r="326" spans="13:13" ht="15" x14ac:dyDescent="0.25">
      <c r="M326" s="4"/>
    </row>
    <row r="327" spans="13:13" ht="15" x14ac:dyDescent="0.25">
      <c r="M327" s="4"/>
    </row>
    <row r="328" spans="13:13" ht="15" x14ac:dyDescent="0.25">
      <c r="M328" s="4"/>
    </row>
    <row r="329" spans="13:13" ht="15" x14ac:dyDescent="0.25">
      <c r="M329" s="4"/>
    </row>
    <row r="330" spans="13:13" ht="15" x14ac:dyDescent="0.25">
      <c r="M330" s="4"/>
    </row>
    <row r="331" spans="13:13" ht="15" x14ac:dyDescent="0.25">
      <c r="M331" s="4"/>
    </row>
    <row r="332" spans="13:13" ht="15" x14ac:dyDescent="0.25">
      <c r="M332" s="4"/>
    </row>
    <row r="333" spans="13:13" ht="15" x14ac:dyDescent="0.25">
      <c r="M333" s="4"/>
    </row>
    <row r="334" spans="13:13" ht="15" x14ac:dyDescent="0.25">
      <c r="M334" s="4"/>
    </row>
    <row r="335" spans="13:13" ht="15" x14ac:dyDescent="0.25">
      <c r="M335" s="4"/>
    </row>
    <row r="336" spans="13:13" ht="15" x14ac:dyDescent="0.25">
      <c r="M336" s="4"/>
    </row>
    <row r="337" spans="13:13" ht="15" x14ac:dyDescent="0.25">
      <c r="M337" s="4"/>
    </row>
    <row r="338" spans="13:13" ht="15" x14ac:dyDescent="0.25">
      <c r="M338" s="4"/>
    </row>
    <row r="339" spans="13:13" ht="15" x14ac:dyDescent="0.25">
      <c r="M339" s="4"/>
    </row>
    <row r="340" spans="13:13" ht="15" x14ac:dyDescent="0.25">
      <c r="M340" s="4"/>
    </row>
    <row r="341" spans="13:13" ht="15" x14ac:dyDescent="0.25">
      <c r="M341" s="4"/>
    </row>
    <row r="342" spans="13:13" ht="15" x14ac:dyDescent="0.25">
      <c r="M342" s="4"/>
    </row>
    <row r="343" spans="13:13" ht="15" x14ac:dyDescent="0.25">
      <c r="M343" s="4"/>
    </row>
    <row r="344" spans="13:13" ht="15" x14ac:dyDescent="0.25">
      <c r="M344" s="4"/>
    </row>
    <row r="345" spans="13:13" ht="15" x14ac:dyDescent="0.25">
      <c r="M345" s="4"/>
    </row>
    <row r="346" spans="13:13" ht="15" x14ac:dyDescent="0.25">
      <c r="M346" s="4"/>
    </row>
    <row r="347" spans="13:13" ht="15" x14ac:dyDescent="0.25">
      <c r="M347" s="4"/>
    </row>
    <row r="348" spans="13:13" ht="15" x14ac:dyDescent="0.25">
      <c r="M348" s="4"/>
    </row>
    <row r="349" spans="13:13" ht="15" x14ac:dyDescent="0.25">
      <c r="M349" s="4"/>
    </row>
    <row r="350" spans="13:13" ht="15" x14ac:dyDescent="0.25">
      <c r="M350" s="4"/>
    </row>
    <row r="351" spans="13:13" ht="15" x14ac:dyDescent="0.25">
      <c r="M351" s="4"/>
    </row>
    <row r="352" spans="13:13" ht="15" x14ac:dyDescent="0.25">
      <c r="M352" s="4"/>
    </row>
    <row r="353" spans="13:13" ht="15" x14ac:dyDescent="0.25">
      <c r="M353" s="4"/>
    </row>
    <row r="354" spans="13:13" ht="15" x14ac:dyDescent="0.25">
      <c r="M354" s="4"/>
    </row>
    <row r="355" spans="13:13" ht="15" x14ac:dyDescent="0.25">
      <c r="M355" s="4"/>
    </row>
    <row r="356" spans="13:13" ht="15" x14ac:dyDescent="0.25">
      <c r="M356" s="4"/>
    </row>
    <row r="357" spans="13:13" ht="15" x14ac:dyDescent="0.25">
      <c r="M357" s="4"/>
    </row>
    <row r="358" spans="13:13" ht="15" x14ac:dyDescent="0.25">
      <c r="M358" s="4"/>
    </row>
    <row r="359" spans="13:13" ht="15" x14ac:dyDescent="0.25">
      <c r="M359" s="4"/>
    </row>
    <row r="360" spans="13:13" ht="15" x14ac:dyDescent="0.25">
      <c r="M360" s="4"/>
    </row>
    <row r="361" spans="13:13" ht="15" x14ac:dyDescent="0.25">
      <c r="M361" s="4"/>
    </row>
    <row r="362" spans="13:13" ht="15" x14ac:dyDescent="0.25">
      <c r="M362" s="4"/>
    </row>
    <row r="363" spans="13:13" ht="15" x14ac:dyDescent="0.25">
      <c r="M363" s="4"/>
    </row>
    <row r="364" spans="13:13" ht="15" x14ac:dyDescent="0.25">
      <c r="M364" s="4"/>
    </row>
    <row r="365" spans="13:13" ht="15" x14ac:dyDescent="0.25">
      <c r="M365" s="4"/>
    </row>
    <row r="366" spans="13:13" ht="15" x14ac:dyDescent="0.25">
      <c r="M366" s="4"/>
    </row>
    <row r="367" spans="13:13" ht="15" x14ac:dyDescent="0.25">
      <c r="M367" s="4"/>
    </row>
    <row r="368" spans="13:13" ht="15" x14ac:dyDescent="0.25">
      <c r="M368" s="4"/>
    </row>
    <row r="369" spans="13:13" ht="15" x14ac:dyDescent="0.25">
      <c r="M369" s="4"/>
    </row>
    <row r="370" spans="13:13" ht="15" x14ac:dyDescent="0.25">
      <c r="M370" s="4"/>
    </row>
    <row r="371" spans="13:13" ht="15" x14ac:dyDescent="0.25">
      <c r="M371" s="4"/>
    </row>
    <row r="372" spans="13:13" ht="15" x14ac:dyDescent="0.25">
      <c r="M372" s="4"/>
    </row>
    <row r="373" spans="13:13" ht="15" x14ac:dyDescent="0.25">
      <c r="M373" s="4"/>
    </row>
    <row r="374" spans="13:13" ht="15" x14ac:dyDescent="0.25">
      <c r="M374" s="4"/>
    </row>
    <row r="375" spans="13:13" ht="15" x14ac:dyDescent="0.25">
      <c r="M375" s="4"/>
    </row>
    <row r="376" spans="13:13" ht="15" x14ac:dyDescent="0.25">
      <c r="M376" s="4"/>
    </row>
    <row r="377" spans="13:13" ht="15" x14ac:dyDescent="0.25">
      <c r="M377" s="4"/>
    </row>
    <row r="378" spans="13:13" ht="15" x14ac:dyDescent="0.25">
      <c r="M378" s="4"/>
    </row>
    <row r="379" spans="13:13" ht="15" x14ac:dyDescent="0.25">
      <c r="M379" s="4"/>
    </row>
    <row r="380" spans="13:13" ht="15" x14ac:dyDescent="0.25">
      <c r="M380" s="4"/>
    </row>
    <row r="381" spans="13:13" ht="15" x14ac:dyDescent="0.25">
      <c r="M381" s="4"/>
    </row>
    <row r="382" spans="13:13" ht="15" x14ac:dyDescent="0.25">
      <c r="M382" s="4"/>
    </row>
    <row r="383" spans="13:13" ht="15" x14ac:dyDescent="0.25">
      <c r="M383" s="4"/>
    </row>
    <row r="384" spans="13:13" ht="15" x14ac:dyDescent="0.25">
      <c r="M384" s="4"/>
    </row>
    <row r="385" spans="13:13" ht="15" x14ac:dyDescent="0.25">
      <c r="M385" s="4"/>
    </row>
    <row r="386" spans="13:13" ht="15" x14ac:dyDescent="0.25">
      <c r="M386" s="4"/>
    </row>
    <row r="387" spans="13:13" ht="15" x14ac:dyDescent="0.25">
      <c r="M387" s="4"/>
    </row>
    <row r="388" spans="13:13" ht="15" x14ac:dyDescent="0.25">
      <c r="M388" s="4"/>
    </row>
    <row r="389" spans="13:13" ht="15" x14ac:dyDescent="0.25">
      <c r="M389" s="4"/>
    </row>
    <row r="390" spans="13:13" ht="15" x14ac:dyDescent="0.25">
      <c r="M390" s="4"/>
    </row>
    <row r="391" spans="13:13" ht="15" x14ac:dyDescent="0.25">
      <c r="M391" s="4"/>
    </row>
    <row r="392" spans="13:13" ht="15" x14ac:dyDescent="0.25">
      <c r="M392" s="4"/>
    </row>
    <row r="393" spans="13:13" ht="15" x14ac:dyDescent="0.25">
      <c r="M393" s="4"/>
    </row>
    <row r="394" spans="13:13" ht="15" x14ac:dyDescent="0.25">
      <c r="M394" s="4"/>
    </row>
    <row r="395" spans="13:13" ht="15" x14ac:dyDescent="0.25">
      <c r="M395" s="4"/>
    </row>
    <row r="396" spans="13:13" ht="15" x14ac:dyDescent="0.25">
      <c r="M396" s="4"/>
    </row>
    <row r="397" spans="13:13" ht="15" x14ac:dyDescent="0.25">
      <c r="M397" s="4"/>
    </row>
    <row r="398" spans="13:13" ht="15" x14ac:dyDescent="0.25">
      <c r="M398" s="4"/>
    </row>
    <row r="399" spans="13:13" ht="15" x14ac:dyDescent="0.25">
      <c r="M399" s="4"/>
    </row>
    <row r="400" spans="13:13" ht="15" x14ac:dyDescent="0.25">
      <c r="M400" s="4"/>
    </row>
    <row r="401" spans="13:13" ht="15" x14ac:dyDescent="0.25">
      <c r="M401" s="4"/>
    </row>
    <row r="402" spans="13:13" ht="15" x14ac:dyDescent="0.25">
      <c r="M402" s="4"/>
    </row>
    <row r="403" spans="13:13" ht="15" x14ac:dyDescent="0.25">
      <c r="M403" s="4"/>
    </row>
    <row r="404" spans="13:13" ht="15" x14ac:dyDescent="0.25">
      <c r="M404" s="4"/>
    </row>
    <row r="405" spans="13:13" ht="15" x14ac:dyDescent="0.25">
      <c r="M405" s="4"/>
    </row>
    <row r="406" spans="13:13" ht="15" x14ac:dyDescent="0.25">
      <c r="M406" s="4"/>
    </row>
    <row r="407" spans="13:13" ht="15" x14ac:dyDescent="0.25">
      <c r="M407" s="4"/>
    </row>
    <row r="408" spans="13:13" ht="15" x14ac:dyDescent="0.25">
      <c r="M408" s="4"/>
    </row>
    <row r="409" spans="13:13" ht="15" x14ac:dyDescent="0.25">
      <c r="M409" s="4"/>
    </row>
    <row r="410" spans="13:13" ht="15" x14ac:dyDescent="0.25">
      <c r="M410" s="4"/>
    </row>
    <row r="411" spans="13:13" ht="15" x14ac:dyDescent="0.25">
      <c r="M411" s="4"/>
    </row>
    <row r="412" spans="13:13" ht="15" x14ac:dyDescent="0.25">
      <c r="M412" s="4"/>
    </row>
    <row r="413" spans="13:13" ht="15" x14ac:dyDescent="0.25">
      <c r="M413" s="4"/>
    </row>
    <row r="414" spans="13:13" ht="15" x14ac:dyDescent="0.25">
      <c r="M414" s="4"/>
    </row>
    <row r="415" spans="13:13" ht="15" x14ac:dyDescent="0.25">
      <c r="M415" s="4"/>
    </row>
    <row r="416" spans="13:13" ht="15" x14ac:dyDescent="0.25">
      <c r="M416" s="4"/>
    </row>
    <row r="417" spans="13:13" ht="15" x14ac:dyDescent="0.25">
      <c r="M417" s="4"/>
    </row>
    <row r="418" spans="13:13" ht="15" x14ac:dyDescent="0.25">
      <c r="M418" s="4"/>
    </row>
    <row r="419" spans="13:13" ht="15" x14ac:dyDescent="0.25">
      <c r="M419" s="4"/>
    </row>
    <row r="420" spans="13:13" ht="15" x14ac:dyDescent="0.25">
      <c r="M420" s="4"/>
    </row>
    <row r="421" spans="13:13" ht="15" x14ac:dyDescent="0.25">
      <c r="M421" s="4"/>
    </row>
    <row r="422" spans="13:13" ht="15" x14ac:dyDescent="0.25">
      <c r="M422" s="4"/>
    </row>
    <row r="423" spans="13:13" ht="15" x14ac:dyDescent="0.25">
      <c r="M423" s="4"/>
    </row>
    <row r="424" spans="13:13" ht="15" x14ac:dyDescent="0.25">
      <c r="M424" s="4"/>
    </row>
    <row r="425" spans="13:13" ht="15" x14ac:dyDescent="0.25">
      <c r="M425" s="4"/>
    </row>
    <row r="426" spans="13:13" ht="15" x14ac:dyDescent="0.25">
      <c r="M426" s="4"/>
    </row>
    <row r="427" spans="13:13" ht="15" x14ac:dyDescent="0.25">
      <c r="M427" s="4"/>
    </row>
    <row r="428" spans="13:13" ht="15" x14ac:dyDescent="0.25">
      <c r="M428" s="4"/>
    </row>
    <row r="429" spans="13:13" ht="15" x14ac:dyDescent="0.25">
      <c r="M429" s="4"/>
    </row>
    <row r="430" spans="13:13" ht="15" x14ac:dyDescent="0.25">
      <c r="M430" s="4"/>
    </row>
    <row r="431" spans="13:13" ht="15" x14ac:dyDescent="0.25">
      <c r="M431" s="4"/>
    </row>
    <row r="432" spans="13:13" ht="15" x14ac:dyDescent="0.25">
      <c r="M432" s="4"/>
    </row>
    <row r="433" spans="13:13" ht="15" x14ac:dyDescent="0.25">
      <c r="M433" s="4"/>
    </row>
    <row r="434" spans="13:13" ht="15" x14ac:dyDescent="0.25">
      <c r="M434" s="4"/>
    </row>
    <row r="435" spans="13:13" ht="15" x14ac:dyDescent="0.25">
      <c r="M435" s="4"/>
    </row>
    <row r="436" spans="13:13" ht="15" x14ac:dyDescent="0.25">
      <c r="M436" s="4"/>
    </row>
    <row r="437" spans="13:13" ht="15" x14ac:dyDescent="0.25">
      <c r="M437" s="4"/>
    </row>
    <row r="438" spans="13:13" ht="15" x14ac:dyDescent="0.25">
      <c r="M438" s="4"/>
    </row>
    <row r="439" spans="13:13" ht="15" x14ac:dyDescent="0.25">
      <c r="M439" s="4"/>
    </row>
    <row r="440" spans="13:13" ht="15" x14ac:dyDescent="0.25">
      <c r="M440" s="4"/>
    </row>
    <row r="441" spans="13:13" ht="15" x14ac:dyDescent="0.25">
      <c r="M441" s="4"/>
    </row>
    <row r="442" spans="13:13" ht="15" x14ac:dyDescent="0.25">
      <c r="M442" s="4"/>
    </row>
    <row r="443" spans="13:13" ht="15" x14ac:dyDescent="0.25">
      <c r="M443" s="4"/>
    </row>
    <row r="444" spans="13:13" ht="15" x14ac:dyDescent="0.25">
      <c r="M444" s="4"/>
    </row>
    <row r="445" spans="13:13" ht="15" x14ac:dyDescent="0.25">
      <c r="M445" s="4"/>
    </row>
    <row r="446" spans="13:13" ht="15" x14ac:dyDescent="0.25">
      <c r="M446" s="4"/>
    </row>
    <row r="447" spans="13:13" ht="15" x14ac:dyDescent="0.25">
      <c r="M447" s="4"/>
    </row>
    <row r="448" spans="13:13" ht="15" x14ac:dyDescent="0.25">
      <c r="M448" s="4"/>
    </row>
    <row r="449" spans="13:13" ht="15" x14ac:dyDescent="0.25">
      <c r="M449" s="4"/>
    </row>
    <row r="450" spans="13:13" ht="15" x14ac:dyDescent="0.25">
      <c r="M450" s="4"/>
    </row>
    <row r="451" spans="13:13" ht="15" x14ac:dyDescent="0.25">
      <c r="M451" s="4"/>
    </row>
    <row r="452" spans="13:13" ht="15" x14ac:dyDescent="0.25">
      <c r="M452" s="4"/>
    </row>
    <row r="453" spans="13:13" ht="15" x14ac:dyDescent="0.25">
      <c r="M453" s="4"/>
    </row>
    <row r="454" spans="13:13" ht="15" x14ac:dyDescent="0.25">
      <c r="M454" s="4"/>
    </row>
    <row r="455" spans="13:13" ht="15" x14ac:dyDescent="0.25">
      <c r="M455" s="4"/>
    </row>
    <row r="456" spans="13:13" ht="15" x14ac:dyDescent="0.25">
      <c r="M456" s="4"/>
    </row>
    <row r="457" spans="13:13" ht="15" x14ac:dyDescent="0.25">
      <c r="M457" s="4"/>
    </row>
    <row r="458" spans="13:13" ht="15" x14ac:dyDescent="0.25">
      <c r="M458" s="4"/>
    </row>
    <row r="459" spans="13:13" ht="15" x14ac:dyDescent="0.25">
      <c r="M459" s="4"/>
    </row>
    <row r="460" spans="13:13" ht="15" x14ac:dyDescent="0.25">
      <c r="M460" s="4"/>
    </row>
    <row r="461" spans="13:13" ht="15" x14ac:dyDescent="0.25">
      <c r="M461" s="4"/>
    </row>
    <row r="462" spans="13:13" ht="15" x14ac:dyDescent="0.25">
      <c r="M462" s="4"/>
    </row>
    <row r="463" spans="13:13" ht="15" x14ac:dyDescent="0.25">
      <c r="M463" s="4"/>
    </row>
    <row r="464" spans="13:13" ht="15" x14ac:dyDescent="0.25">
      <c r="M464" s="4"/>
    </row>
    <row r="465" spans="13:13" ht="15" x14ac:dyDescent="0.25">
      <c r="M465" s="4"/>
    </row>
    <row r="466" spans="13:13" ht="15" x14ac:dyDescent="0.25">
      <c r="M466" s="4"/>
    </row>
    <row r="467" spans="13:13" ht="15" x14ac:dyDescent="0.25">
      <c r="M467" s="4"/>
    </row>
    <row r="468" spans="13:13" ht="15" x14ac:dyDescent="0.25">
      <c r="M468" s="4"/>
    </row>
    <row r="469" spans="13:13" ht="15" x14ac:dyDescent="0.25">
      <c r="M469" s="4"/>
    </row>
    <row r="470" spans="13:13" ht="15" x14ac:dyDescent="0.25">
      <c r="M470" s="4"/>
    </row>
    <row r="471" spans="13:13" ht="15" x14ac:dyDescent="0.25">
      <c r="M471" s="4"/>
    </row>
    <row r="472" spans="13:13" ht="15" x14ac:dyDescent="0.25">
      <c r="M472" s="4"/>
    </row>
    <row r="473" spans="13:13" ht="15" x14ac:dyDescent="0.25">
      <c r="M473" s="4"/>
    </row>
    <row r="474" spans="13:13" ht="15" x14ac:dyDescent="0.25">
      <c r="M474" s="4"/>
    </row>
    <row r="475" spans="13:13" ht="15" x14ac:dyDescent="0.25">
      <c r="M475" s="4"/>
    </row>
    <row r="476" spans="13:13" ht="15" x14ac:dyDescent="0.25">
      <c r="M476" s="4"/>
    </row>
    <row r="477" spans="13:13" ht="15" x14ac:dyDescent="0.25">
      <c r="M477" s="4"/>
    </row>
    <row r="478" spans="13:13" ht="15" x14ac:dyDescent="0.25">
      <c r="M478" s="4"/>
    </row>
    <row r="479" spans="13:13" ht="15" x14ac:dyDescent="0.25">
      <c r="M479" s="4"/>
    </row>
    <row r="480" spans="13:13" ht="15" x14ac:dyDescent="0.25">
      <c r="M480" s="4"/>
    </row>
    <row r="481" spans="13:13" ht="15" x14ac:dyDescent="0.25">
      <c r="M481" s="4"/>
    </row>
    <row r="482" spans="13:13" ht="15" x14ac:dyDescent="0.25">
      <c r="M482" s="4"/>
    </row>
    <row r="483" spans="13:13" ht="15" x14ac:dyDescent="0.25">
      <c r="M483" s="4"/>
    </row>
    <row r="484" spans="13:13" ht="15" x14ac:dyDescent="0.25">
      <c r="M484" s="4"/>
    </row>
    <row r="485" spans="13:13" ht="15" x14ac:dyDescent="0.25">
      <c r="M485" s="4"/>
    </row>
    <row r="486" spans="13:13" ht="15" x14ac:dyDescent="0.25">
      <c r="M486" s="4"/>
    </row>
    <row r="487" spans="13:13" ht="15" x14ac:dyDescent="0.25">
      <c r="M487" s="4"/>
    </row>
    <row r="488" spans="13:13" ht="15" x14ac:dyDescent="0.25">
      <c r="M488" s="4"/>
    </row>
    <row r="489" spans="13:13" ht="15" x14ac:dyDescent="0.25">
      <c r="M489" s="4"/>
    </row>
    <row r="490" spans="13:13" ht="15" x14ac:dyDescent="0.25">
      <c r="M490" s="4"/>
    </row>
    <row r="491" spans="13:13" ht="15" x14ac:dyDescent="0.25">
      <c r="M491" s="4"/>
    </row>
    <row r="492" spans="13:13" ht="15" x14ac:dyDescent="0.25">
      <c r="M492" s="4"/>
    </row>
    <row r="493" spans="13:13" ht="15" x14ac:dyDescent="0.25">
      <c r="M493" s="4"/>
    </row>
    <row r="494" spans="13:13" ht="15" x14ac:dyDescent="0.25">
      <c r="M494" s="4"/>
    </row>
    <row r="495" spans="13:13" ht="15" x14ac:dyDescent="0.25">
      <c r="M495" s="4"/>
    </row>
    <row r="496" spans="13:13" ht="15" x14ac:dyDescent="0.25">
      <c r="M496" s="4"/>
    </row>
    <row r="497" spans="13:13" ht="15" x14ac:dyDescent="0.25">
      <c r="M497" s="4"/>
    </row>
    <row r="498" spans="13:13" ht="15" x14ac:dyDescent="0.25">
      <c r="M498" s="4"/>
    </row>
    <row r="499" spans="13:13" ht="15" x14ac:dyDescent="0.25">
      <c r="M499" s="4"/>
    </row>
    <row r="500" spans="13:13" ht="15" x14ac:dyDescent="0.25">
      <c r="M500" s="4"/>
    </row>
    <row r="501" spans="13:13" ht="15" x14ac:dyDescent="0.25">
      <c r="M501" s="4"/>
    </row>
    <row r="502" spans="13:13" ht="15" x14ac:dyDescent="0.25">
      <c r="M502" s="4"/>
    </row>
    <row r="503" spans="13:13" ht="15" x14ac:dyDescent="0.25">
      <c r="M503" s="4"/>
    </row>
    <row r="504" spans="13:13" ht="15" x14ac:dyDescent="0.25">
      <c r="M504" s="4"/>
    </row>
    <row r="505" spans="13:13" ht="15" x14ac:dyDescent="0.25">
      <c r="M505" s="4"/>
    </row>
    <row r="506" spans="13:13" ht="15" x14ac:dyDescent="0.25">
      <c r="M506" s="4"/>
    </row>
    <row r="507" spans="13:13" ht="15" x14ac:dyDescent="0.25">
      <c r="M507" s="4"/>
    </row>
    <row r="508" spans="13:13" ht="15" x14ac:dyDescent="0.25">
      <c r="M508" s="4"/>
    </row>
    <row r="509" spans="13:13" ht="15" x14ac:dyDescent="0.25">
      <c r="M509" s="4"/>
    </row>
    <row r="510" spans="13:13" ht="15" x14ac:dyDescent="0.25">
      <c r="M510" s="4"/>
    </row>
    <row r="511" spans="13:13" ht="15" x14ac:dyDescent="0.25">
      <c r="M511" s="4"/>
    </row>
    <row r="512" spans="13:13" ht="15" x14ac:dyDescent="0.25">
      <c r="M512" s="4"/>
    </row>
    <row r="513" spans="13:13" ht="15" x14ac:dyDescent="0.25">
      <c r="M513" s="4"/>
    </row>
    <row r="514" spans="13:13" ht="15" x14ac:dyDescent="0.25">
      <c r="M514" s="4"/>
    </row>
    <row r="515" spans="13:13" ht="15" x14ac:dyDescent="0.25">
      <c r="M515" s="4"/>
    </row>
    <row r="516" spans="13:13" ht="15" x14ac:dyDescent="0.25">
      <c r="M516" s="4"/>
    </row>
    <row r="517" spans="13:13" ht="15" x14ac:dyDescent="0.25">
      <c r="M517" s="4"/>
    </row>
    <row r="518" spans="13:13" ht="15" x14ac:dyDescent="0.25">
      <c r="M518" s="4"/>
    </row>
    <row r="519" spans="13:13" ht="15" x14ac:dyDescent="0.25">
      <c r="M519" s="4"/>
    </row>
    <row r="520" spans="13:13" ht="15" x14ac:dyDescent="0.25">
      <c r="M520" s="4"/>
    </row>
    <row r="521" spans="13:13" ht="15" x14ac:dyDescent="0.25">
      <c r="M521" s="4"/>
    </row>
    <row r="522" spans="13:13" ht="15" x14ac:dyDescent="0.25">
      <c r="M522" s="4"/>
    </row>
    <row r="523" spans="13:13" ht="15" x14ac:dyDescent="0.25">
      <c r="M523" s="4"/>
    </row>
    <row r="524" spans="13:13" ht="15" x14ac:dyDescent="0.25">
      <c r="M524" s="4"/>
    </row>
    <row r="525" spans="13:13" ht="15" x14ac:dyDescent="0.25">
      <c r="M525" s="4"/>
    </row>
    <row r="526" spans="13:13" ht="15" x14ac:dyDescent="0.25">
      <c r="M526" s="4"/>
    </row>
    <row r="527" spans="13:13" ht="15" x14ac:dyDescent="0.25">
      <c r="M527" s="4"/>
    </row>
    <row r="528" spans="13:13" ht="15" x14ac:dyDescent="0.25">
      <c r="M528" s="4"/>
    </row>
    <row r="529" spans="13:13" ht="15" x14ac:dyDescent="0.25">
      <c r="M529" s="4"/>
    </row>
    <row r="530" spans="13:13" ht="15" x14ac:dyDescent="0.25">
      <c r="M530" s="4"/>
    </row>
    <row r="531" spans="13:13" ht="15" x14ac:dyDescent="0.25">
      <c r="M531" s="4"/>
    </row>
    <row r="532" spans="13:13" ht="15" x14ac:dyDescent="0.25">
      <c r="M532" s="4"/>
    </row>
    <row r="533" spans="13:13" ht="15" x14ac:dyDescent="0.25">
      <c r="M533" s="4"/>
    </row>
    <row r="534" spans="13:13" ht="15" x14ac:dyDescent="0.25">
      <c r="M534" s="4"/>
    </row>
    <row r="535" spans="13:13" ht="15" x14ac:dyDescent="0.25">
      <c r="M535" s="4"/>
    </row>
    <row r="536" spans="13:13" ht="15" x14ac:dyDescent="0.25">
      <c r="M536" s="4"/>
    </row>
    <row r="537" spans="13:13" ht="15" x14ac:dyDescent="0.25">
      <c r="M537" s="4"/>
    </row>
    <row r="538" spans="13:13" ht="15" x14ac:dyDescent="0.25">
      <c r="M538" s="4"/>
    </row>
    <row r="539" spans="13:13" ht="15" x14ac:dyDescent="0.25">
      <c r="M539" s="4"/>
    </row>
    <row r="540" spans="13:13" ht="15" x14ac:dyDescent="0.25">
      <c r="M540" s="4"/>
    </row>
    <row r="541" spans="13:13" ht="15" x14ac:dyDescent="0.25">
      <c r="M541" s="4"/>
    </row>
    <row r="542" spans="13:13" ht="15" x14ac:dyDescent="0.25">
      <c r="M542" s="4"/>
    </row>
    <row r="543" spans="13:13" ht="15" x14ac:dyDescent="0.25">
      <c r="M543" s="4"/>
    </row>
    <row r="544" spans="13:13" ht="15" x14ac:dyDescent="0.25">
      <c r="M544" s="4"/>
    </row>
    <row r="545" spans="13:13" ht="15" x14ac:dyDescent="0.25">
      <c r="M545" s="4"/>
    </row>
    <row r="546" spans="13:13" ht="15" x14ac:dyDescent="0.25">
      <c r="M546" s="4"/>
    </row>
    <row r="547" spans="13:13" ht="15" x14ac:dyDescent="0.25">
      <c r="M547" s="4"/>
    </row>
    <row r="548" spans="13:13" ht="15" x14ac:dyDescent="0.25">
      <c r="M548" s="4"/>
    </row>
    <row r="549" spans="13:13" ht="15" x14ac:dyDescent="0.25">
      <c r="M549" s="4"/>
    </row>
    <row r="550" spans="13:13" ht="15" x14ac:dyDescent="0.25">
      <c r="M550" s="4"/>
    </row>
    <row r="551" spans="13:13" ht="15" x14ac:dyDescent="0.25">
      <c r="M551" s="4"/>
    </row>
    <row r="552" spans="13:13" ht="15" x14ac:dyDescent="0.25">
      <c r="M552" s="4"/>
    </row>
    <row r="553" spans="13:13" ht="15" x14ac:dyDescent="0.25">
      <c r="M553" s="4"/>
    </row>
    <row r="554" spans="13:13" ht="15" x14ac:dyDescent="0.25">
      <c r="M554" s="4"/>
    </row>
    <row r="555" spans="13:13" ht="15" x14ac:dyDescent="0.25">
      <c r="M555" s="4"/>
    </row>
    <row r="556" spans="13:13" ht="15" x14ac:dyDescent="0.25">
      <c r="M556" s="4"/>
    </row>
    <row r="557" spans="13:13" ht="15" x14ac:dyDescent="0.25">
      <c r="M557" s="4"/>
    </row>
    <row r="558" spans="13:13" ht="15" x14ac:dyDescent="0.25">
      <c r="M558" s="4"/>
    </row>
    <row r="559" spans="13:13" ht="15" x14ac:dyDescent="0.25">
      <c r="M559" s="4"/>
    </row>
    <row r="560" spans="13:13" ht="15" x14ac:dyDescent="0.25">
      <c r="M560" s="4"/>
    </row>
    <row r="561" spans="13:13" ht="15" x14ac:dyDescent="0.25">
      <c r="M561" s="4"/>
    </row>
    <row r="562" spans="13:13" ht="15" x14ac:dyDescent="0.25">
      <c r="M562" s="4"/>
    </row>
    <row r="563" spans="13:13" ht="15" x14ac:dyDescent="0.25">
      <c r="M563" s="4"/>
    </row>
    <row r="564" spans="13:13" ht="15" x14ac:dyDescent="0.25">
      <c r="M564" s="4"/>
    </row>
    <row r="565" spans="13:13" ht="15" x14ac:dyDescent="0.25">
      <c r="M565" s="4"/>
    </row>
    <row r="566" spans="13:13" ht="15" x14ac:dyDescent="0.25">
      <c r="M566" s="4"/>
    </row>
    <row r="567" spans="13:13" ht="15" x14ac:dyDescent="0.25">
      <c r="M567" s="4"/>
    </row>
    <row r="568" spans="13:13" ht="15" x14ac:dyDescent="0.25">
      <c r="M568" s="4"/>
    </row>
    <row r="569" spans="13:13" ht="15" x14ac:dyDescent="0.25">
      <c r="M569" s="4"/>
    </row>
    <row r="570" spans="13:13" ht="15" x14ac:dyDescent="0.25">
      <c r="M570" s="4"/>
    </row>
    <row r="571" spans="13:13" ht="15" x14ac:dyDescent="0.25">
      <c r="M571" s="4"/>
    </row>
    <row r="572" spans="13:13" ht="15" x14ac:dyDescent="0.25">
      <c r="M572" s="4"/>
    </row>
    <row r="573" spans="13:13" ht="15" x14ac:dyDescent="0.25">
      <c r="M573" s="4"/>
    </row>
    <row r="574" spans="13:13" ht="15" x14ac:dyDescent="0.25">
      <c r="M574" s="4"/>
    </row>
    <row r="575" spans="13:13" ht="15" x14ac:dyDescent="0.25">
      <c r="M575" s="4"/>
    </row>
    <row r="576" spans="13:13" ht="15" x14ac:dyDescent="0.25">
      <c r="M576" s="4"/>
    </row>
    <row r="577" spans="13:13" ht="15" x14ac:dyDescent="0.25">
      <c r="M577" s="4"/>
    </row>
    <row r="578" spans="13:13" ht="15" x14ac:dyDescent="0.25">
      <c r="M578" s="4"/>
    </row>
    <row r="579" spans="13:13" ht="15" x14ac:dyDescent="0.25">
      <c r="M579" s="4"/>
    </row>
    <row r="580" spans="13:13" ht="15" x14ac:dyDescent="0.25">
      <c r="M580" s="4"/>
    </row>
    <row r="581" spans="13:13" ht="15" x14ac:dyDescent="0.25">
      <c r="M581" s="4"/>
    </row>
    <row r="582" spans="13:13" ht="15" x14ac:dyDescent="0.25">
      <c r="M582" s="4"/>
    </row>
    <row r="583" spans="13:13" ht="15" x14ac:dyDescent="0.25">
      <c r="M583" s="4"/>
    </row>
    <row r="584" spans="13:13" ht="15" x14ac:dyDescent="0.25">
      <c r="M584" s="4"/>
    </row>
    <row r="585" spans="13:13" ht="15" x14ac:dyDescent="0.25">
      <c r="M585" s="4"/>
    </row>
    <row r="586" spans="13:13" ht="15" x14ac:dyDescent="0.25">
      <c r="M586" s="4"/>
    </row>
    <row r="587" spans="13:13" ht="15" x14ac:dyDescent="0.25">
      <c r="M587" s="4"/>
    </row>
    <row r="588" spans="13:13" ht="15" x14ac:dyDescent="0.25">
      <c r="M588" s="4"/>
    </row>
    <row r="589" spans="13:13" ht="15" x14ac:dyDescent="0.25">
      <c r="M589" s="4"/>
    </row>
    <row r="590" spans="13:13" ht="15" x14ac:dyDescent="0.25">
      <c r="M590" s="4"/>
    </row>
    <row r="591" spans="13:13" ht="15" x14ac:dyDescent="0.25">
      <c r="M591" s="4"/>
    </row>
    <row r="592" spans="13:13" ht="15" x14ac:dyDescent="0.25">
      <c r="M592" s="4"/>
    </row>
    <row r="593" spans="13:13" ht="15" x14ac:dyDescent="0.25">
      <c r="M593" s="4"/>
    </row>
    <row r="594" spans="13:13" ht="15" x14ac:dyDescent="0.25">
      <c r="M594" s="4"/>
    </row>
    <row r="595" spans="13:13" ht="15" x14ac:dyDescent="0.25">
      <c r="M595" s="4"/>
    </row>
    <row r="596" spans="13:13" ht="15" x14ac:dyDescent="0.25">
      <c r="M596" s="4"/>
    </row>
    <row r="597" spans="13:13" ht="15" x14ac:dyDescent="0.25">
      <c r="M597" s="4"/>
    </row>
    <row r="598" spans="13:13" ht="15" x14ac:dyDescent="0.25">
      <c r="M598" s="4"/>
    </row>
    <row r="599" spans="13:13" ht="15" x14ac:dyDescent="0.25">
      <c r="M599" s="4"/>
    </row>
    <row r="600" spans="13:13" ht="15" x14ac:dyDescent="0.25">
      <c r="M600" s="4"/>
    </row>
    <row r="601" spans="13:13" ht="15" x14ac:dyDescent="0.25">
      <c r="M601" s="4"/>
    </row>
    <row r="602" spans="13:13" ht="15" x14ac:dyDescent="0.25">
      <c r="M602" s="4"/>
    </row>
    <row r="603" spans="13:13" ht="15" x14ac:dyDescent="0.25">
      <c r="M603" s="4"/>
    </row>
    <row r="604" spans="13:13" ht="15" x14ac:dyDescent="0.25">
      <c r="M604" s="4"/>
    </row>
    <row r="605" spans="13:13" ht="15" x14ac:dyDescent="0.25">
      <c r="M605" s="4"/>
    </row>
    <row r="606" spans="13:13" ht="15" x14ac:dyDescent="0.25">
      <c r="M606" s="4"/>
    </row>
    <row r="607" spans="13:13" ht="15" x14ac:dyDescent="0.25">
      <c r="M607" s="4"/>
    </row>
    <row r="608" spans="13:13" ht="15" x14ac:dyDescent="0.25">
      <c r="M608" s="4"/>
    </row>
    <row r="609" spans="13:13" ht="15" x14ac:dyDescent="0.25">
      <c r="M609" s="4"/>
    </row>
    <row r="610" spans="13:13" ht="15" x14ac:dyDescent="0.25">
      <c r="M610" s="4"/>
    </row>
    <row r="611" spans="13:13" ht="15" x14ac:dyDescent="0.25">
      <c r="M611" s="4"/>
    </row>
    <row r="612" spans="13:13" ht="15" x14ac:dyDescent="0.25">
      <c r="M612" s="4"/>
    </row>
    <row r="613" spans="13:13" ht="15" x14ac:dyDescent="0.25">
      <c r="M613" s="4"/>
    </row>
    <row r="614" spans="13:13" ht="15" x14ac:dyDescent="0.25">
      <c r="M614" s="4"/>
    </row>
    <row r="615" spans="13:13" ht="15" x14ac:dyDescent="0.25">
      <c r="M615" s="4"/>
    </row>
    <row r="616" spans="13:13" ht="15" x14ac:dyDescent="0.25">
      <c r="M616" s="4"/>
    </row>
    <row r="617" spans="13:13" ht="15" x14ac:dyDescent="0.25">
      <c r="M617" s="4"/>
    </row>
    <row r="618" spans="13:13" ht="15" x14ac:dyDescent="0.25">
      <c r="M618" s="4"/>
    </row>
    <row r="619" spans="13:13" ht="15" x14ac:dyDescent="0.25">
      <c r="M619" s="4"/>
    </row>
    <row r="620" spans="13:13" ht="15" x14ac:dyDescent="0.25">
      <c r="M620" s="4"/>
    </row>
    <row r="621" spans="13:13" ht="15" x14ac:dyDescent="0.25">
      <c r="M621" s="4"/>
    </row>
    <row r="622" spans="13:13" ht="15" x14ac:dyDescent="0.25">
      <c r="M622" s="4"/>
    </row>
    <row r="623" spans="13:13" ht="15" x14ac:dyDescent="0.25">
      <c r="M623" s="4"/>
    </row>
    <row r="624" spans="13:13" ht="15" x14ac:dyDescent="0.25">
      <c r="M624" s="4"/>
    </row>
    <row r="625" spans="13:13" ht="15" x14ac:dyDescent="0.25">
      <c r="M625" s="4"/>
    </row>
    <row r="626" spans="13:13" ht="15" x14ac:dyDescent="0.25">
      <c r="M626" s="4"/>
    </row>
    <row r="627" spans="13:13" ht="15" x14ac:dyDescent="0.25">
      <c r="M627" s="4"/>
    </row>
    <row r="628" spans="13:13" ht="15" x14ac:dyDescent="0.25">
      <c r="M628" s="4"/>
    </row>
    <row r="629" spans="13:13" ht="15" x14ac:dyDescent="0.25">
      <c r="M629" s="4"/>
    </row>
    <row r="630" spans="13:13" ht="15" x14ac:dyDescent="0.25">
      <c r="M630" s="4"/>
    </row>
    <row r="631" spans="13:13" ht="15" x14ac:dyDescent="0.25">
      <c r="M631" s="4"/>
    </row>
    <row r="632" spans="13:13" ht="15" x14ac:dyDescent="0.25">
      <c r="M632" s="4"/>
    </row>
    <row r="633" spans="13:13" ht="15" x14ac:dyDescent="0.25">
      <c r="M633" s="4"/>
    </row>
    <row r="634" spans="13:13" ht="15" x14ac:dyDescent="0.25">
      <c r="M634" s="4"/>
    </row>
    <row r="635" spans="13:13" ht="15" x14ac:dyDescent="0.25">
      <c r="M635" s="4"/>
    </row>
    <row r="636" spans="13:13" ht="15" x14ac:dyDescent="0.25">
      <c r="M636" s="4"/>
    </row>
    <row r="637" spans="13:13" ht="15" x14ac:dyDescent="0.25">
      <c r="M637" s="4"/>
    </row>
    <row r="638" spans="13:13" ht="15" x14ac:dyDescent="0.25">
      <c r="M638" s="4"/>
    </row>
    <row r="639" spans="13:13" ht="15" x14ac:dyDescent="0.25">
      <c r="M639" s="4"/>
    </row>
    <row r="640" spans="13:13" ht="15" x14ac:dyDescent="0.25">
      <c r="M640" s="4"/>
    </row>
    <row r="641" spans="13:13" ht="15" x14ac:dyDescent="0.25">
      <c r="M641" s="4"/>
    </row>
    <row r="642" spans="13:13" ht="15" x14ac:dyDescent="0.25">
      <c r="M642" s="4"/>
    </row>
    <row r="643" spans="13:13" ht="15" x14ac:dyDescent="0.25">
      <c r="M643" s="4"/>
    </row>
    <row r="644" spans="13:13" ht="15" x14ac:dyDescent="0.25">
      <c r="M644" s="4"/>
    </row>
    <row r="645" spans="13:13" ht="15" x14ac:dyDescent="0.25">
      <c r="M645" s="4"/>
    </row>
    <row r="646" spans="13:13" ht="15" x14ac:dyDescent="0.25">
      <c r="M646" s="4"/>
    </row>
    <row r="647" spans="13:13" ht="15" x14ac:dyDescent="0.25">
      <c r="M647" s="4"/>
    </row>
    <row r="648" spans="13:13" ht="15" x14ac:dyDescent="0.25">
      <c r="M648" s="4"/>
    </row>
    <row r="649" spans="13:13" ht="15" x14ac:dyDescent="0.25">
      <c r="M649" s="4"/>
    </row>
    <row r="650" spans="13:13" ht="15" x14ac:dyDescent="0.25">
      <c r="M650" s="4"/>
    </row>
    <row r="651" spans="13:13" ht="15" x14ac:dyDescent="0.25">
      <c r="M651" s="4"/>
    </row>
    <row r="652" spans="13:13" ht="15" x14ac:dyDescent="0.25">
      <c r="M652" s="4"/>
    </row>
    <row r="653" spans="13:13" ht="15" x14ac:dyDescent="0.25">
      <c r="M653" s="4"/>
    </row>
    <row r="654" spans="13:13" ht="15" x14ac:dyDescent="0.25">
      <c r="M654" s="4"/>
    </row>
    <row r="655" spans="13:13" ht="15" x14ac:dyDescent="0.25">
      <c r="M655" s="4"/>
    </row>
    <row r="656" spans="13:13" ht="15" x14ac:dyDescent="0.25">
      <c r="M656" s="4"/>
    </row>
    <row r="657" spans="13:13" ht="15" x14ac:dyDescent="0.25">
      <c r="M657" s="4"/>
    </row>
    <row r="658" spans="13:13" ht="15" x14ac:dyDescent="0.25">
      <c r="M658" s="4"/>
    </row>
    <row r="659" spans="13:13" ht="15" x14ac:dyDescent="0.25">
      <c r="M659" s="4"/>
    </row>
    <row r="660" spans="13:13" ht="15" x14ac:dyDescent="0.25">
      <c r="M660" s="4"/>
    </row>
    <row r="661" spans="13:13" ht="15" x14ac:dyDescent="0.25">
      <c r="M661" s="4"/>
    </row>
    <row r="662" spans="13:13" ht="15" x14ac:dyDescent="0.25">
      <c r="M662" s="4"/>
    </row>
    <row r="663" spans="13:13" ht="15" x14ac:dyDescent="0.25">
      <c r="M663" s="4"/>
    </row>
    <row r="664" spans="13:13" ht="15" x14ac:dyDescent="0.25">
      <c r="M664" s="4"/>
    </row>
    <row r="665" spans="13:13" ht="15" x14ac:dyDescent="0.25">
      <c r="M665" s="4"/>
    </row>
    <row r="666" spans="13:13" ht="15" x14ac:dyDescent="0.25">
      <c r="M666" s="4"/>
    </row>
    <row r="667" spans="13:13" ht="15" x14ac:dyDescent="0.25">
      <c r="M667" s="4"/>
    </row>
    <row r="668" spans="13:13" ht="15" x14ac:dyDescent="0.25">
      <c r="M668" s="4"/>
    </row>
    <row r="669" spans="13:13" ht="15" x14ac:dyDescent="0.25">
      <c r="M669" s="4"/>
    </row>
    <row r="670" spans="13:13" ht="15" x14ac:dyDescent="0.25">
      <c r="M670" s="4"/>
    </row>
    <row r="671" spans="13:13" ht="15" x14ac:dyDescent="0.25">
      <c r="M671" s="4"/>
    </row>
    <row r="672" spans="13:13" ht="15" x14ac:dyDescent="0.25">
      <c r="M672" s="4"/>
    </row>
    <row r="673" spans="13:13" ht="15" x14ac:dyDescent="0.25">
      <c r="M673" s="4"/>
    </row>
    <row r="674" spans="13:13" ht="15" x14ac:dyDescent="0.25">
      <c r="M674" s="4"/>
    </row>
    <row r="675" spans="13:13" ht="15" x14ac:dyDescent="0.25">
      <c r="M675" s="4"/>
    </row>
    <row r="676" spans="13:13" ht="15" x14ac:dyDescent="0.25">
      <c r="M676" s="4"/>
    </row>
    <row r="677" spans="13:13" ht="15" x14ac:dyDescent="0.25">
      <c r="M677" s="4"/>
    </row>
    <row r="678" spans="13:13" ht="15" x14ac:dyDescent="0.25">
      <c r="M678" s="4"/>
    </row>
    <row r="679" spans="13:13" ht="15" x14ac:dyDescent="0.25">
      <c r="M679" s="4"/>
    </row>
    <row r="680" spans="13:13" ht="15" x14ac:dyDescent="0.25">
      <c r="M680" s="4"/>
    </row>
    <row r="681" spans="13:13" ht="15" x14ac:dyDescent="0.25">
      <c r="M681" s="4"/>
    </row>
    <row r="682" spans="13:13" ht="15" x14ac:dyDescent="0.25">
      <c r="M682" s="4"/>
    </row>
    <row r="683" spans="13:13" ht="15" x14ac:dyDescent="0.25">
      <c r="M683" s="4"/>
    </row>
    <row r="684" spans="13:13" ht="15" x14ac:dyDescent="0.25">
      <c r="M684" s="4"/>
    </row>
    <row r="685" spans="13:13" ht="15" x14ac:dyDescent="0.25">
      <c r="M685" s="4"/>
    </row>
    <row r="686" spans="13:13" ht="15" x14ac:dyDescent="0.25">
      <c r="M686" s="4"/>
    </row>
    <row r="687" spans="13:13" ht="15" x14ac:dyDescent="0.25">
      <c r="M687" s="4"/>
    </row>
    <row r="688" spans="13:13" ht="15" x14ac:dyDescent="0.25">
      <c r="M688" s="4"/>
    </row>
    <row r="689" spans="13:13" ht="15" x14ac:dyDescent="0.25">
      <c r="M689" s="4"/>
    </row>
    <row r="690" spans="13:13" ht="15" x14ac:dyDescent="0.25">
      <c r="M690" s="4"/>
    </row>
    <row r="691" spans="13:13" ht="15" x14ac:dyDescent="0.25">
      <c r="M691" s="4"/>
    </row>
    <row r="692" spans="13:13" ht="15" x14ac:dyDescent="0.25">
      <c r="M692" s="4"/>
    </row>
    <row r="693" spans="13:13" ht="15" x14ac:dyDescent="0.25">
      <c r="M693" s="4"/>
    </row>
    <row r="694" spans="13:13" ht="15" x14ac:dyDescent="0.25">
      <c r="M694" s="4"/>
    </row>
    <row r="695" spans="13:13" ht="15" x14ac:dyDescent="0.25">
      <c r="M695" s="4"/>
    </row>
    <row r="696" spans="13:13" ht="15" x14ac:dyDescent="0.25">
      <c r="M696" s="4"/>
    </row>
    <row r="697" spans="13:13" ht="15" x14ac:dyDescent="0.25">
      <c r="M697" s="4"/>
    </row>
    <row r="698" spans="13:13" ht="15" x14ac:dyDescent="0.25">
      <c r="M698" s="4"/>
    </row>
    <row r="699" spans="13:13" ht="15" x14ac:dyDescent="0.25">
      <c r="M699" s="4"/>
    </row>
    <row r="700" spans="13:13" ht="15" x14ac:dyDescent="0.25">
      <c r="M700" s="4"/>
    </row>
    <row r="701" spans="13:13" ht="15" x14ac:dyDescent="0.25">
      <c r="M701" s="4"/>
    </row>
    <row r="702" spans="13:13" ht="15" x14ac:dyDescent="0.25">
      <c r="M702" s="4"/>
    </row>
    <row r="703" spans="13:13" ht="15" x14ac:dyDescent="0.25">
      <c r="M703" s="4"/>
    </row>
    <row r="704" spans="13:13" ht="15" x14ac:dyDescent="0.25">
      <c r="M704" s="4"/>
    </row>
    <row r="705" spans="13:13" ht="15" x14ac:dyDescent="0.25">
      <c r="M705" s="4"/>
    </row>
    <row r="706" spans="13:13" ht="15" x14ac:dyDescent="0.25">
      <c r="M706" s="4"/>
    </row>
    <row r="707" spans="13:13" ht="15" x14ac:dyDescent="0.25">
      <c r="M707" s="4"/>
    </row>
    <row r="708" spans="13:13" ht="15" x14ac:dyDescent="0.25">
      <c r="M708" s="4"/>
    </row>
    <row r="709" spans="13:13" ht="15" x14ac:dyDescent="0.25">
      <c r="M709" s="4"/>
    </row>
    <row r="710" spans="13:13" ht="15" x14ac:dyDescent="0.25">
      <c r="M710" s="4"/>
    </row>
    <row r="711" spans="13:13" ht="15" x14ac:dyDescent="0.25">
      <c r="M711" s="4"/>
    </row>
    <row r="712" spans="13:13" ht="15" x14ac:dyDescent="0.25">
      <c r="M712" s="4"/>
    </row>
    <row r="713" spans="13:13" ht="15" x14ac:dyDescent="0.25">
      <c r="M713" s="4"/>
    </row>
    <row r="714" spans="13:13" ht="15" x14ac:dyDescent="0.25">
      <c r="M714" s="4"/>
    </row>
    <row r="715" spans="13:13" ht="15" x14ac:dyDescent="0.25">
      <c r="M715" s="4"/>
    </row>
    <row r="716" spans="13:13" ht="15" x14ac:dyDescent="0.25">
      <c r="M716" s="4"/>
    </row>
    <row r="717" spans="13:13" ht="15" x14ac:dyDescent="0.25">
      <c r="M717" s="4"/>
    </row>
    <row r="718" spans="13:13" ht="15" x14ac:dyDescent="0.25">
      <c r="M718" s="4"/>
    </row>
    <row r="719" spans="13:13" ht="15" x14ac:dyDescent="0.25">
      <c r="M719" s="4"/>
    </row>
    <row r="720" spans="13:13" ht="15" x14ac:dyDescent="0.25">
      <c r="M720" s="4"/>
    </row>
    <row r="721" spans="13:13" ht="15" x14ac:dyDescent="0.25">
      <c r="M721" s="4"/>
    </row>
    <row r="722" spans="13:13" ht="15" x14ac:dyDescent="0.25">
      <c r="M722" s="4"/>
    </row>
    <row r="723" spans="13:13" ht="15" x14ac:dyDescent="0.25">
      <c r="M723" s="4"/>
    </row>
    <row r="724" spans="13:13" ht="15" x14ac:dyDescent="0.25">
      <c r="M724" s="4"/>
    </row>
    <row r="725" spans="13:13" ht="15" x14ac:dyDescent="0.25">
      <c r="M725" s="4"/>
    </row>
    <row r="726" spans="13:13" ht="15" x14ac:dyDescent="0.25">
      <c r="M726" s="4"/>
    </row>
    <row r="727" spans="13:13" ht="15" x14ac:dyDescent="0.25">
      <c r="M727" s="4"/>
    </row>
    <row r="728" spans="13:13" ht="15" x14ac:dyDescent="0.25">
      <c r="M728" s="4"/>
    </row>
    <row r="729" spans="13:13" ht="15" x14ac:dyDescent="0.25">
      <c r="M729" s="4"/>
    </row>
    <row r="730" spans="13:13" ht="15" x14ac:dyDescent="0.25">
      <c r="M730" s="4"/>
    </row>
    <row r="731" spans="13:13" ht="15" x14ac:dyDescent="0.25">
      <c r="M731" s="4"/>
    </row>
    <row r="732" spans="13:13" ht="15" x14ac:dyDescent="0.25">
      <c r="M732" s="4"/>
    </row>
    <row r="733" spans="13:13" ht="15" x14ac:dyDescent="0.25">
      <c r="M733" s="4"/>
    </row>
    <row r="734" spans="13:13" ht="15" x14ac:dyDescent="0.25">
      <c r="M734" s="4"/>
    </row>
    <row r="735" spans="13:13" ht="15" x14ac:dyDescent="0.25">
      <c r="M735" s="4"/>
    </row>
    <row r="736" spans="13:13" ht="15" x14ac:dyDescent="0.25">
      <c r="M736" s="4"/>
    </row>
    <row r="737" spans="13:13" ht="15" x14ac:dyDescent="0.25">
      <c r="M737" s="4"/>
    </row>
    <row r="738" spans="13:13" ht="15" x14ac:dyDescent="0.25">
      <c r="M738" s="4"/>
    </row>
    <row r="739" spans="13:13" ht="15" x14ac:dyDescent="0.25">
      <c r="M739" s="4"/>
    </row>
    <row r="740" spans="13:13" ht="15" x14ac:dyDescent="0.25">
      <c r="M740" s="4"/>
    </row>
    <row r="741" spans="13:13" ht="15" x14ac:dyDescent="0.25">
      <c r="M741" s="4"/>
    </row>
    <row r="742" spans="13:13" ht="15" x14ac:dyDescent="0.25">
      <c r="M742" s="4"/>
    </row>
    <row r="743" spans="13:13" ht="15" x14ac:dyDescent="0.25">
      <c r="M743" s="4"/>
    </row>
    <row r="744" spans="13:13" ht="15" x14ac:dyDescent="0.25">
      <c r="M744" s="4"/>
    </row>
    <row r="745" spans="13:13" ht="15" x14ac:dyDescent="0.25">
      <c r="M745" s="4"/>
    </row>
    <row r="746" spans="13:13" ht="15" x14ac:dyDescent="0.25">
      <c r="M746" s="4"/>
    </row>
    <row r="747" spans="13:13" ht="15" x14ac:dyDescent="0.25">
      <c r="M747" s="4"/>
    </row>
    <row r="748" spans="13:13" ht="15" x14ac:dyDescent="0.25">
      <c r="M748" s="4"/>
    </row>
    <row r="749" spans="13:13" ht="15" x14ac:dyDescent="0.25">
      <c r="M749" s="4"/>
    </row>
    <row r="750" spans="13:13" ht="15" x14ac:dyDescent="0.25">
      <c r="M750" s="4"/>
    </row>
    <row r="751" spans="13:13" ht="15" x14ac:dyDescent="0.25">
      <c r="M751" s="4"/>
    </row>
    <row r="752" spans="13:13" ht="15" x14ac:dyDescent="0.25">
      <c r="M752" s="4"/>
    </row>
    <row r="753" spans="13:13" ht="15" x14ac:dyDescent="0.25">
      <c r="M753" s="4"/>
    </row>
    <row r="754" spans="13:13" ht="15" x14ac:dyDescent="0.25">
      <c r="M754" s="4"/>
    </row>
    <row r="755" spans="13:13" ht="15" x14ac:dyDescent="0.25">
      <c r="M755" s="4"/>
    </row>
    <row r="756" spans="13:13" ht="15" x14ac:dyDescent="0.25">
      <c r="M756" s="4"/>
    </row>
    <row r="757" spans="13:13" ht="15" x14ac:dyDescent="0.25">
      <c r="M757" s="4"/>
    </row>
    <row r="758" spans="13:13" ht="15" x14ac:dyDescent="0.25">
      <c r="M758" s="4"/>
    </row>
    <row r="759" spans="13:13" ht="15" x14ac:dyDescent="0.25">
      <c r="M759" s="4"/>
    </row>
    <row r="760" spans="13:13" ht="15" x14ac:dyDescent="0.25">
      <c r="M760" s="4"/>
    </row>
    <row r="761" spans="13:13" ht="15" x14ac:dyDescent="0.25">
      <c r="M761" s="4"/>
    </row>
    <row r="762" spans="13:13" ht="15" x14ac:dyDescent="0.25">
      <c r="M762" s="4"/>
    </row>
    <row r="763" spans="13:13" ht="15" x14ac:dyDescent="0.25">
      <c r="M763" s="4"/>
    </row>
    <row r="764" spans="13:13" ht="15" x14ac:dyDescent="0.25">
      <c r="M764" s="4"/>
    </row>
    <row r="765" spans="13:13" ht="15" x14ac:dyDescent="0.25">
      <c r="M765" s="4"/>
    </row>
    <row r="766" spans="13:13" ht="15" x14ac:dyDescent="0.25">
      <c r="M766" s="4"/>
    </row>
    <row r="767" spans="13:13" ht="15" x14ac:dyDescent="0.25">
      <c r="M767" s="4"/>
    </row>
    <row r="768" spans="13:13" ht="15" x14ac:dyDescent="0.25">
      <c r="M768" s="4"/>
    </row>
    <row r="769" spans="13:13" ht="15" x14ac:dyDescent="0.25">
      <c r="M769" s="4"/>
    </row>
    <row r="770" spans="13:13" ht="15" x14ac:dyDescent="0.25">
      <c r="M770" s="4"/>
    </row>
    <row r="771" spans="13:13" ht="15" x14ac:dyDescent="0.25">
      <c r="M771" s="4"/>
    </row>
    <row r="772" spans="13:13" ht="15" x14ac:dyDescent="0.25">
      <c r="M772" s="4"/>
    </row>
    <row r="773" spans="13:13" ht="15" x14ac:dyDescent="0.25">
      <c r="M773" s="4"/>
    </row>
    <row r="774" spans="13:13" ht="15" x14ac:dyDescent="0.25">
      <c r="M774" s="4"/>
    </row>
    <row r="775" spans="13:13" ht="15" x14ac:dyDescent="0.25">
      <c r="M775" s="4"/>
    </row>
    <row r="776" spans="13:13" ht="15" x14ac:dyDescent="0.25">
      <c r="M776" s="4"/>
    </row>
    <row r="777" spans="13:13" ht="15" x14ac:dyDescent="0.25">
      <c r="M777" s="4"/>
    </row>
    <row r="778" spans="13:13" ht="15" x14ac:dyDescent="0.25">
      <c r="M778" s="4"/>
    </row>
    <row r="779" spans="13:13" ht="15" x14ac:dyDescent="0.25">
      <c r="M779" s="4"/>
    </row>
    <row r="780" spans="13:13" ht="15" x14ac:dyDescent="0.25">
      <c r="M780" s="4"/>
    </row>
    <row r="781" spans="13:13" ht="15" x14ac:dyDescent="0.25">
      <c r="M781" s="4"/>
    </row>
    <row r="782" spans="13:13" ht="15" x14ac:dyDescent="0.25">
      <c r="M782" s="4"/>
    </row>
    <row r="783" spans="13:13" ht="15" x14ac:dyDescent="0.25">
      <c r="M783" s="4"/>
    </row>
    <row r="784" spans="13:13" ht="15" x14ac:dyDescent="0.25">
      <c r="M784" s="4"/>
    </row>
    <row r="785" spans="13:13" ht="15" x14ac:dyDescent="0.25">
      <c r="M785" s="4"/>
    </row>
    <row r="786" spans="13:13" ht="15" x14ac:dyDescent="0.25">
      <c r="M786" s="4"/>
    </row>
    <row r="787" spans="13:13" ht="15" x14ac:dyDescent="0.25">
      <c r="M787" s="4"/>
    </row>
    <row r="788" spans="13:13" ht="15" x14ac:dyDescent="0.25">
      <c r="M788" s="4"/>
    </row>
    <row r="789" spans="13:13" ht="15" x14ac:dyDescent="0.25">
      <c r="M789" s="4"/>
    </row>
    <row r="790" spans="13:13" ht="15" x14ac:dyDescent="0.25">
      <c r="M790" s="4"/>
    </row>
    <row r="791" spans="13:13" ht="15" x14ac:dyDescent="0.25">
      <c r="M791" s="4"/>
    </row>
    <row r="792" spans="13:13" ht="15" x14ac:dyDescent="0.25">
      <c r="M792" s="4"/>
    </row>
    <row r="793" spans="13:13" ht="15" x14ac:dyDescent="0.25">
      <c r="M793" s="4"/>
    </row>
    <row r="794" spans="13:13" ht="15" x14ac:dyDescent="0.25">
      <c r="M794" s="4"/>
    </row>
    <row r="795" spans="13:13" ht="15" x14ac:dyDescent="0.25">
      <c r="M795" s="4"/>
    </row>
    <row r="796" spans="13:13" ht="15" x14ac:dyDescent="0.25">
      <c r="M796" s="4"/>
    </row>
    <row r="797" spans="13:13" ht="15" x14ac:dyDescent="0.25">
      <c r="M797" s="4"/>
    </row>
    <row r="798" spans="13:13" ht="15" x14ac:dyDescent="0.25">
      <c r="M798" s="4"/>
    </row>
    <row r="799" spans="13:13" ht="15" x14ac:dyDescent="0.25">
      <c r="M799" s="4"/>
    </row>
    <row r="800" spans="13:13" ht="15" x14ac:dyDescent="0.25">
      <c r="M800" s="4"/>
    </row>
    <row r="801" spans="13:13" ht="15" x14ac:dyDescent="0.25">
      <c r="M801" s="4"/>
    </row>
    <row r="802" spans="13:13" ht="15" x14ac:dyDescent="0.25">
      <c r="M802" s="4"/>
    </row>
    <row r="803" spans="13:13" ht="15" x14ac:dyDescent="0.25">
      <c r="M803" s="4"/>
    </row>
    <row r="804" spans="13:13" ht="15" x14ac:dyDescent="0.25">
      <c r="M804" s="4"/>
    </row>
    <row r="805" spans="13:13" ht="15" x14ac:dyDescent="0.25">
      <c r="M805" s="4"/>
    </row>
    <row r="806" spans="13:13" ht="15" x14ac:dyDescent="0.25">
      <c r="M806" s="4"/>
    </row>
    <row r="807" spans="13:13" ht="15" x14ac:dyDescent="0.25">
      <c r="M807" s="4"/>
    </row>
    <row r="808" spans="13:13" ht="15" x14ac:dyDescent="0.25">
      <c r="M808" s="4"/>
    </row>
    <row r="809" spans="13:13" ht="15" x14ac:dyDescent="0.25">
      <c r="M809" s="4"/>
    </row>
    <row r="810" spans="13:13" ht="15" x14ac:dyDescent="0.25">
      <c r="M810" s="4"/>
    </row>
    <row r="811" spans="13:13" ht="15" x14ac:dyDescent="0.25">
      <c r="M811" s="4"/>
    </row>
    <row r="812" spans="13:13" ht="15" x14ac:dyDescent="0.25">
      <c r="M812" s="4"/>
    </row>
    <row r="813" spans="13:13" ht="15" x14ac:dyDescent="0.25">
      <c r="M813" s="4"/>
    </row>
    <row r="814" spans="13:13" ht="15" x14ac:dyDescent="0.25">
      <c r="M814" s="4"/>
    </row>
    <row r="815" spans="13:13" ht="15" x14ac:dyDescent="0.25">
      <c r="M815" s="4"/>
    </row>
    <row r="816" spans="13:13" ht="15" x14ac:dyDescent="0.25">
      <c r="M816" s="4"/>
    </row>
    <row r="817" spans="13:13" thickBot="1" x14ac:dyDescent="0.3">
      <c r="M817" s="4"/>
    </row>
  </sheetData>
  <mergeCells count="330">
    <mergeCell ref="D47:D50"/>
    <mergeCell ref="F47:F50"/>
    <mergeCell ref="D51:D52"/>
    <mergeCell ref="F51:F52"/>
    <mergeCell ref="D53:D59"/>
    <mergeCell ref="F53:F59"/>
    <mergeCell ref="D60:D61"/>
    <mergeCell ref="F60:F61"/>
    <mergeCell ref="D62:D65"/>
    <mergeCell ref="F62:F65"/>
    <mergeCell ref="D96:D101"/>
    <mergeCell ref="F96:F101"/>
    <mergeCell ref="D66:D68"/>
    <mergeCell ref="F66:F68"/>
    <mergeCell ref="D69:D70"/>
    <mergeCell ref="F69:F70"/>
    <mergeCell ref="D72:D78"/>
    <mergeCell ref="F72:F78"/>
    <mergeCell ref="D79:D80"/>
    <mergeCell ref="F79:F80"/>
    <mergeCell ref="D82:D83"/>
    <mergeCell ref="F82:F83"/>
    <mergeCell ref="D84:D86"/>
    <mergeCell ref="F84:F86"/>
    <mergeCell ref="D87:D89"/>
    <mergeCell ref="F87:F89"/>
    <mergeCell ref="D90:D93"/>
    <mergeCell ref="F90:F93"/>
    <mergeCell ref="D94:D95"/>
    <mergeCell ref="F94:F95"/>
    <mergeCell ref="E69:E70"/>
    <mergeCell ref="E72:E78"/>
    <mergeCell ref="E79:E80"/>
    <mergeCell ref="E82:E83"/>
    <mergeCell ref="D27:D29"/>
    <mergeCell ref="F27:F29"/>
    <mergeCell ref="D30:D34"/>
    <mergeCell ref="F30:F34"/>
    <mergeCell ref="D35:D36"/>
    <mergeCell ref="F35:F36"/>
    <mergeCell ref="D37:D38"/>
    <mergeCell ref="F37:F38"/>
    <mergeCell ref="D39:D41"/>
    <mergeCell ref="E27:E29"/>
    <mergeCell ref="E30:E34"/>
    <mergeCell ref="E35:E36"/>
    <mergeCell ref="E37:E38"/>
    <mergeCell ref="B2:M2"/>
    <mergeCell ref="H4:I4"/>
    <mergeCell ref="J4:M4"/>
    <mergeCell ref="H3:M3"/>
    <mergeCell ref="L51:L52"/>
    <mergeCell ref="L53:L59"/>
    <mergeCell ref="L60:L61"/>
    <mergeCell ref="L62:L65"/>
    <mergeCell ref="M47:M50"/>
    <mergeCell ref="M51:M52"/>
    <mergeCell ref="M53:M59"/>
    <mergeCell ref="M60:M61"/>
    <mergeCell ref="M62:M65"/>
    <mergeCell ref="L39:L41"/>
    <mergeCell ref="B16:B17"/>
    <mergeCell ref="C16:C17"/>
    <mergeCell ref="C23:C26"/>
    <mergeCell ref="C19:C20"/>
    <mergeCell ref="H16:H17"/>
    <mergeCell ref="H19:H20"/>
    <mergeCell ref="H21:H22"/>
    <mergeCell ref="H23:H26"/>
    <mergeCell ref="H27:H29"/>
    <mergeCell ref="I16:I17"/>
    <mergeCell ref="I82:I83"/>
    <mergeCell ref="I84:I86"/>
    <mergeCell ref="I39:I41"/>
    <mergeCell ref="I42:I43"/>
    <mergeCell ref="I45:I46"/>
    <mergeCell ref="I47:I50"/>
    <mergeCell ref="I51:I52"/>
    <mergeCell ref="I53:I59"/>
    <mergeCell ref="I60:I61"/>
    <mergeCell ref="I62:I65"/>
    <mergeCell ref="I66:I68"/>
    <mergeCell ref="I69:I70"/>
    <mergeCell ref="I72:I78"/>
    <mergeCell ref="C51:C52"/>
    <mergeCell ref="C66:C68"/>
    <mergeCell ref="C69:C70"/>
    <mergeCell ref="C30:C34"/>
    <mergeCell ref="C60:C61"/>
    <mergeCell ref="C39:C41"/>
    <mergeCell ref="C53:C59"/>
    <mergeCell ref="C62:C65"/>
    <mergeCell ref="I19:I20"/>
    <mergeCell ref="I21:I22"/>
    <mergeCell ref="I23:I26"/>
    <mergeCell ref="I37:I38"/>
    <mergeCell ref="I27:I29"/>
    <mergeCell ref="I30:I34"/>
    <mergeCell ref="F39:F41"/>
    <mergeCell ref="D42:D43"/>
    <mergeCell ref="F42:F43"/>
    <mergeCell ref="D45:D46"/>
    <mergeCell ref="F45:F46"/>
    <mergeCell ref="D19:D20"/>
    <mergeCell ref="F19:F20"/>
    <mergeCell ref="D21:D22"/>
    <mergeCell ref="F21:F22"/>
    <mergeCell ref="D23:D26"/>
    <mergeCell ref="B37:B38"/>
    <mergeCell ref="B39:B41"/>
    <mergeCell ref="B42:B43"/>
    <mergeCell ref="B45:B46"/>
    <mergeCell ref="B47:B50"/>
    <mergeCell ref="C45:C46"/>
    <mergeCell ref="C35:C36"/>
    <mergeCell ref="C21:C22"/>
    <mergeCell ref="C27:C29"/>
    <mergeCell ref="C47:C50"/>
    <mergeCell ref="B96:B101"/>
    <mergeCell ref="J37:J38"/>
    <mergeCell ref="J45:J46"/>
    <mergeCell ref="H37:H38"/>
    <mergeCell ref="H39:H41"/>
    <mergeCell ref="H42:H43"/>
    <mergeCell ref="H45:H46"/>
    <mergeCell ref="H47:H50"/>
    <mergeCell ref="H51:H52"/>
    <mergeCell ref="H53:H59"/>
    <mergeCell ref="H60:H61"/>
    <mergeCell ref="H62:H65"/>
    <mergeCell ref="H66:H68"/>
    <mergeCell ref="C94:C95"/>
    <mergeCell ref="B94:B95"/>
    <mergeCell ref="B90:B93"/>
    <mergeCell ref="C90:C93"/>
    <mergeCell ref="C96:C101"/>
    <mergeCell ref="I90:I93"/>
    <mergeCell ref="B87:B89"/>
    <mergeCell ref="C79:C80"/>
    <mergeCell ref="B79:B80"/>
    <mergeCell ref="B84:B86"/>
    <mergeCell ref="B82:B83"/>
    <mergeCell ref="M96:M101"/>
    <mergeCell ref="H96:H101"/>
    <mergeCell ref="C84:C86"/>
    <mergeCell ref="C82:C83"/>
    <mergeCell ref="L82:L83"/>
    <mergeCell ref="L84:L86"/>
    <mergeCell ref="L90:L93"/>
    <mergeCell ref="L94:L95"/>
    <mergeCell ref="L96:L101"/>
    <mergeCell ref="H82:H83"/>
    <mergeCell ref="H84:H86"/>
    <mergeCell ref="H90:H93"/>
    <mergeCell ref="H94:H95"/>
    <mergeCell ref="M94:M95"/>
    <mergeCell ref="I94:I95"/>
    <mergeCell ref="I96:I101"/>
    <mergeCell ref="M84:M86"/>
    <mergeCell ref="M90:M93"/>
    <mergeCell ref="M82:M83"/>
    <mergeCell ref="C87:C89"/>
    <mergeCell ref="H87:H89"/>
    <mergeCell ref="I87:I89"/>
    <mergeCell ref="L87:L89"/>
    <mergeCell ref="M87:M89"/>
    <mergeCell ref="M16:M17"/>
    <mergeCell ref="M19:M20"/>
    <mergeCell ref="L19:L20"/>
    <mergeCell ref="M21:M22"/>
    <mergeCell ref="M23:M26"/>
    <mergeCell ref="M27:M29"/>
    <mergeCell ref="M30:M34"/>
    <mergeCell ref="L12:L13"/>
    <mergeCell ref="L14:L15"/>
    <mergeCell ref="M35:M36"/>
    <mergeCell ref="L21:L22"/>
    <mergeCell ref="L23:L26"/>
    <mergeCell ref="L27:L29"/>
    <mergeCell ref="L30:L34"/>
    <mergeCell ref="L35:L36"/>
    <mergeCell ref="M37:M38"/>
    <mergeCell ref="M39:M41"/>
    <mergeCell ref="M42:M43"/>
    <mergeCell ref="B1:M1"/>
    <mergeCell ref="C5:C8"/>
    <mergeCell ref="J9:J10"/>
    <mergeCell ref="C9:C10"/>
    <mergeCell ref="J14:J15"/>
    <mergeCell ref="C14:C15"/>
    <mergeCell ref="B5:B8"/>
    <mergeCell ref="B9:B10"/>
    <mergeCell ref="B12:B13"/>
    <mergeCell ref="B14:B15"/>
    <mergeCell ref="J12:J13"/>
    <mergeCell ref="C12:C13"/>
    <mergeCell ref="H5:H8"/>
    <mergeCell ref="H9:H10"/>
    <mergeCell ref="H12:H13"/>
    <mergeCell ref="H14:H15"/>
    <mergeCell ref="K12:K13"/>
    <mergeCell ref="K14:K15"/>
    <mergeCell ref="M12:M13"/>
    <mergeCell ref="M14:M15"/>
    <mergeCell ref="I5:I8"/>
    <mergeCell ref="I9:I10"/>
    <mergeCell ref="I12:I13"/>
    <mergeCell ref="I14:I15"/>
    <mergeCell ref="K9:K10"/>
    <mergeCell ref="L5:L8"/>
    <mergeCell ref="M45:M46"/>
    <mergeCell ref="L42:L43"/>
    <mergeCell ref="L45:L46"/>
    <mergeCell ref="L79:L80"/>
    <mergeCell ref="L9:L10"/>
    <mergeCell ref="J102:K102"/>
    <mergeCell ref="J35:J36"/>
    <mergeCell ref="L16:L17"/>
    <mergeCell ref="K19:K20"/>
    <mergeCell ref="K21:K22"/>
    <mergeCell ref="J19:J20"/>
    <mergeCell ref="J21:J22"/>
    <mergeCell ref="M5:M8"/>
    <mergeCell ref="K37:K38"/>
    <mergeCell ref="K45:K46"/>
    <mergeCell ref="M9:M10"/>
    <mergeCell ref="K35:K36"/>
    <mergeCell ref="M66:M68"/>
    <mergeCell ref="M69:M70"/>
    <mergeCell ref="M79:M80"/>
    <mergeCell ref="M72:M78"/>
    <mergeCell ref="L37:L38"/>
    <mergeCell ref="J60:J61"/>
    <mergeCell ref="L47:L50"/>
    <mergeCell ref="L66:L68"/>
    <mergeCell ref="L69:L70"/>
    <mergeCell ref="L72:L78"/>
    <mergeCell ref="J69:J70"/>
    <mergeCell ref="K69:K70"/>
    <mergeCell ref="K60:K61"/>
    <mergeCell ref="I35:I36"/>
    <mergeCell ref="B3:B4"/>
    <mergeCell ref="C3:C4"/>
    <mergeCell ref="H79:H80"/>
    <mergeCell ref="H30:H34"/>
    <mergeCell ref="I79:I80"/>
    <mergeCell ref="H35:H36"/>
    <mergeCell ref="H69:H70"/>
    <mergeCell ref="H72:H78"/>
    <mergeCell ref="C72:C78"/>
    <mergeCell ref="C37:C38"/>
    <mergeCell ref="C42:C43"/>
    <mergeCell ref="B51:B52"/>
    <mergeCell ref="B19:B20"/>
    <mergeCell ref="B21:B22"/>
    <mergeCell ref="B27:B29"/>
    <mergeCell ref="B30:B34"/>
    <mergeCell ref="B35:B36"/>
    <mergeCell ref="B23:B26"/>
    <mergeCell ref="B53:B59"/>
    <mergeCell ref="B60:B61"/>
    <mergeCell ref="B62:B65"/>
    <mergeCell ref="B66:B68"/>
    <mergeCell ref="B69:B70"/>
    <mergeCell ref="B72:B78"/>
    <mergeCell ref="D3:E4"/>
    <mergeCell ref="E5:E8"/>
    <mergeCell ref="E9:E10"/>
    <mergeCell ref="E12:E13"/>
    <mergeCell ref="E14:E15"/>
    <mergeCell ref="E16:E17"/>
    <mergeCell ref="E19:E20"/>
    <mergeCell ref="E21:E22"/>
    <mergeCell ref="E23:E26"/>
    <mergeCell ref="D5:D8"/>
    <mergeCell ref="D9:D10"/>
    <mergeCell ref="D12:D13"/>
    <mergeCell ref="D14:D15"/>
    <mergeCell ref="D16:D17"/>
    <mergeCell ref="G53:G59"/>
    <mergeCell ref="G90:G93"/>
    <mergeCell ref="G94:G95"/>
    <mergeCell ref="G96:G101"/>
    <mergeCell ref="G60:G61"/>
    <mergeCell ref="E39:E41"/>
    <mergeCell ref="E42:E43"/>
    <mergeCell ref="E45:E46"/>
    <mergeCell ref="E47:E50"/>
    <mergeCell ref="E51:E52"/>
    <mergeCell ref="E53:E59"/>
    <mergeCell ref="E60:E61"/>
    <mergeCell ref="E62:E65"/>
    <mergeCell ref="E66:E68"/>
    <mergeCell ref="E84:E86"/>
    <mergeCell ref="E87:E89"/>
    <mergeCell ref="E90:E93"/>
    <mergeCell ref="E94:E95"/>
    <mergeCell ref="G27:G29"/>
    <mergeCell ref="G30:G34"/>
    <mergeCell ref="G35:G36"/>
    <mergeCell ref="G37:G38"/>
    <mergeCell ref="G39:G41"/>
    <mergeCell ref="G42:G43"/>
    <mergeCell ref="G45:G46"/>
    <mergeCell ref="G47:G50"/>
    <mergeCell ref="G51:G52"/>
    <mergeCell ref="F3:G4"/>
    <mergeCell ref="G5:G8"/>
    <mergeCell ref="G9:G10"/>
    <mergeCell ref="G12:G13"/>
    <mergeCell ref="G14:G15"/>
    <mergeCell ref="G16:G17"/>
    <mergeCell ref="G19:G20"/>
    <mergeCell ref="G21:G22"/>
    <mergeCell ref="G23:G26"/>
    <mergeCell ref="F5:F8"/>
    <mergeCell ref="F9:F10"/>
    <mergeCell ref="F12:F13"/>
    <mergeCell ref="F14:F15"/>
    <mergeCell ref="F16:F17"/>
    <mergeCell ref="F23:F26"/>
    <mergeCell ref="G62:G65"/>
    <mergeCell ref="G66:G68"/>
    <mergeCell ref="G69:G70"/>
    <mergeCell ref="G72:G78"/>
    <mergeCell ref="G79:G80"/>
    <mergeCell ref="G82:G83"/>
    <mergeCell ref="G84:G86"/>
    <mergeCell ref="G87:G89"/>
    <mergeCell ref="E96:E101"/>
  </mergeCells>
  <pageMargins left="0.70866141732283472" right="0.70866141732283472" top="0.39370078740157483" bottom="0.39370078740157483" header="0.31496062992125984" footer="0.31496062992125984"/>
  <pageSetup paperSize="9" scale="87" fitToHeight="0" orientation="portrait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zoomScaleNormal="100" workbookViewId="0">
      <selection activeCell="O2" sqref="O2"/>
    </sheetView>
  </sheetViews>
  <sheetFormatPr defaultRowHeight="15" x14ac:dyDescent="0.25"/>
  <cols>
    <col min="1" max="1" width="3.7109375" customWidth="1"/>
    <col min="2" max="2" width="25.7109375" customWidth="1"/>
    <col min="3" max="3" width="23.5703125" customWidth="1"/>
    <col min="4" max="7" width="11.85546875" customWidth="1"/>
    <col min="8" max="9" width="8.7109375" customWidth="1"/>
    <col min="10" max="10" width="20.7109375" customWidth="1"/>
    <col min="11" max="12" width="6.5703125" customWidth="1"/>
    <col min="13" max="13" width="7" customWidth="1"/>
  </cols>
  <sheetData>
    <row r="1" spans="2:13" ht="104.25" customHeight="1" thickBot="1" x14ac:dyDescent="0.3"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2:13" ht="36.950000000000003" customHeight="1" thickTop="1" thickBot="1" x14ac:dyDescent="0.3">
      <c r="B2" s="341" t="s">
        <v>135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</row>
    <row r="3" spans="2:13" ht="18.95" customHeight="1" thickBot="1" x14ac:dyDescent="0.3">
      <c r="B3" s="195" t="s">
        <v>124</v>
      </c>
      <c r="C3" s="197" t="s">
        <v>129</v>
      </c>
      <c r="D3" s="210" t="s">
        <v>130</v>
      </c>
      <c r="E3" s="211"/>
      <c r="F3" s="210" t="s">
        <v>131</v>
      </c>
      <c r="G3" s="211"/>
      <c r="H3" s="234" t="s">
        <v>79</v>
      </c>
      <c r="I3" s="234"/>
      <c r="J3" s="234"/>
      <c r="K3" s="234"/>
      <c r="L3" s="234"/>
      <c r="M3" s="235"/>
    </row>
    <row r="4" spans="2:13" ht="50.25" customHeight="1" thickBot="1" x14ac:dyDescent="0.3">
      <c r="B4" s="196"/>
      <c r="C4" s="198"/>
      <c r="D4" s="212"/>
      <c r="E4" s="213"/>
      <c r="F4" s="212"/>
      <c r="G4" s="213"/>
      <c r="H4" s="234" t="s">
        <v>81</v>
      </c>
      <c r="I4" s="234"/>
      <c r="J4" s="234" t="s">
        <v>80</v>
      </c>
      <c r="K4" s="234"/>
      <c r="L4" s="234"/>
      <c r="M4" s="235"/>
    </row>
    <row r="5" spans="2:13" ht="15.95" customHeight="1" thickBot="1" x14ac:dyDescent="0.3">
      <c r="B5" s="237" t="s">
        <v>82</v>
      </c>
      <c r="C5" s="239">
        <f>H5+L5</f>
        <v>36</v>
      </c>
      <c r="D5" s="327">
        <v>28</v>
      </c>
      <c r="E5" s="320">
        <f>D5/C5</f>
        <v>0.77777777777777779</v>
      </c>
      <c r="F5" s="336">
        <v>8</v>
      </c>
      <c r="G5" s="313">
        <f>F5/C5</f>
        <v>0.22222222222222221</v>
      </c>
      <c r="H5" s="241">
        <v>17</v>
      </c>
      <c r="I5" s="243">
        <f>H5/C5</f>
        <v>0.47222222222222221</v>
      </c>
      <c r="J5" s="22" t="s">
        <v>0</v>
      </c>
      <c r="K5" s="23">
        <v>1</v>
      </c>
      <c r="L5" s="244">
        <f>SUM(K5:K8)</f>
        <v>19</v>
      </c>
      <c r="M5" s="247">
        <f>L5/C5</f>
        <v>0.52777777777777779</v>
      </c>
    </row>
    <row r="6" spans="2:13" ht="15.95" customHeight="1" thickBot="1" x14ac:dyDescent="0.3">
      <c r="B6" s="237"/>
      <c r="C6" s="239"/>
      <c r="D6" s="328"/>
      <c r="E6" s="321"/>
      <c r="F6" s="337"/>
      <c r="G6" s="314"/>
      <c r="H6" s="241"/>
      <c r="I6" s="243"/>
      <c r="J6" s="24" t="s">
        <v>1</v>
      </c>
      <c r="K6" s="25">
        <v>7</v>
      </c>
      <c r="L6" s="245"/>
      <c r="M6" s="248"/>
    </row>
    <row r="7" spans="2:13" ht="15.95" customHeight="1" thickBot="1" x14ac:dyDescent="0.3">
      <c r="B7" s="237"/>
      <c r="C7" s="239"/>
      <c r="D7" s="328"/>
      <c r="E7" s="321"/>
      <c r="F7" s="337"/>
      <c r="G7" s="314"/>
      <c r="H7" s="241"/>
      <c r="I7" s="243"/>
      <c r="J7" s="24" t="s">
        <v>69</v>
      </c>
      <c r="K7" s="25">
        <v>7</v>
      </c>
      <c r="L7" s="245"/>
      <c r="M7" s="248"/>
    </row>
    <row r="8" spans="2:13" ht="15.95" customHeight="1" thickBot="1" x14ac:dyDescent="0.3">
      <c r="B8" s="237"/>
      <c r="C8" s="239"/>
      <c r="D8" s="329"/>
      <c r="E8" s="322"/>
      <c r="F8" s="338"/>
      <c r="G8" s="319"/>
      <c r="H8" s="241"/>
      <c r="I8" s="243"/>
      <c r="J8" s="26" t="s">
        <v>2</v>
      </c>
      <c r="K8" s="27">
        <v>4</v>
      </c>
      <c r="L8" s="246"/>
      <c r="M8" s="249"/>
    </row>
    <row r="9" spans="2:13" ht="15.95" customHeight="1" thickBot="1" x14ac:dyDescent="0.3">
      <c r="B9" s="250" t="s">
        <v>84</v>
      </c>
      <c r="C9" s="251">
        <f>H9+L9</f>
        <v>58</v>
      </c>
      <c r="D9" s="330">
        <v>33</v>
      </c>
      <c r="E9" s="323">
        <f>D9/C9</f>
        <v>0.56896551724137934</v>
      </c>
      <c r="F9" s="333">
        <v>25</v>
      </c>
      <c r="G9" s="316">
        <f>F9/C9</f>
        <v>0.43103448275862066</v>
      </c>
      <c r="H9" s="252">
        <v>46</v>
      </c>
      <c r="I9" s="253">
        <f>H9/C9</f>
        <v>0.7931034482758621</v>
      </c>
      <c r="J9" s="254" t="s">
        <v>3</v>
      </c>
      <c r="K9" s="214">
        <v>12</v>
      </c>
      <c r="L9" s="214">
        <f>K9</f>
        <v>12</v>
      </c>
      <c r="M9" s="258">
        <f>L9/C9</f>
        <v>0.20689655172413793</v>
      </c>
    </row>
    <row r="10" spans="2:13" ht="15.95" customHeight="1" thickBot="1" x14ac:dyDescent="0.3">
      <c r="B10" s="250"/>
      <c r="C10" s="251"/>
      <c r="D10" s="331"/>
      <c r="E10" s="324"/>
      <c r="F10" s="335"/>
      <c r="G10" s="318"/>
      <c r="H10" s="252"/>
      <c r="I10" s="253"/>
      <c r="J10" s="255"/>
      <c r="K10" s="215"/>
      <c r="L10" s="215"/>
      <c r="M10" s="259"/>
    </row>
    <row r="11" spans="2:13" ht="32.1" customHeight="1" thickBot="1" x14ac:dyDescent="0.3">
      <c r="B11" s="28" t="s">
        <v>83</v>
      </c>
      <c r="C11" s="29">
        <f>H11</f>
        <v>8</v>
      </c>
      <c r="D11" s="141">
        <v>8</v>
      </c>
      <c r="E11" s="154">
        <f>D11/C11</f>
        <v>1</v>
      </c>
      <c r="F11" s="156">
        <v>0</v>
      </c>
      <c r="G11" s="159">
        <f>F11/C11</f>
        <v>0</v>
      </c>
      <c r="H11" s="30">
        <v>8</v>
      </c>
      <c r="I11" s="31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13" ht="15.95" customHeight="1" thickBot="1" x14ac:dyDescent="0.3">
      <c r="B12" s="250" t="s">
        <v>85</v>
      </c>
      <c r="C12" s="251">
        <f>H12+L12</f>
        <v>49</v>
      </c>
      <c r="D12" s="330">
        <v>36</v>
      </c>
      <c r="E12" s="323">
        <f>D12/C12</f>
        <v>0.73469387755102045</v>
      </c>
      <c r="F12" s="333">
        <v>13</v>
      </c>
      <c r="G12" s="316">
        <f>F12/C12</f>
        <v>0.26530612244897961</v>
      </c>
      <c r="H12" s="252">
        <v>42</v>
      </c>
      <c r="I12" s="253">
        <f>H12/C12</f>
        <v>0.8571428571428571</v>
      </c>
      <c r="J12" s="254" t="s">
        <v>5</v>
      </c>
      <c r="K12" s="214">
        <v>7</v>
      </c>
      <c r="L12" s="214">
        <f>K12</f>
        <v>7</v>
      </c>
      <c r="M12" s="258">
        <f>L12/C12</f>
        <v>0.14285714285714285</v>
      </c>
    </row>
    <row r="13" spans="2:13" ht="15.95" customHeight="1" thickBot="1" x14ac:dyDescent="0.3">
      <c r="B13" s="250"/>
      <c r="C13" s="251"/>
      <c r="D13" s="331"/>
      <c r="E13" s="324"/>
      <c r="F13" s="335"/>
      <c r="G13" s="318"/>
      <c r="H13" s="252"/>
      <c r="I13" s="253"/>
      <c r="J13" s="255"/>
      <c r="K13" s="215"/>
      <c r="L13" s="215"/>
      <c r="M13" s="259"/>
    </row>
    <row r="14" spans="2:13" ht="15.95" customHeight="1" thickBot="1" x14ac:dyDescent="0.3">
      <c r="B14" s="237" t="s">
        <v>86</v>
      </c>
      <c r="C14" s="239">
        <f>H14</f>
        <v>24</v>
      </c>
      <c r="D14" s="327">
        <v>20</v>
      </c>
      <c r="E14" s="320">
        <f>D14/C14</f>
        <v>0.83333333333333337</v>
      </c>
      <c r="F14" s="336">
        <v>4</v>
      </c>
      <c r="G14" s="313">
        <f>F14/C14</f>
        <v>0.16666666666666666</v>
      </c>
      <c r="H14" s="241">
        <v>24</v>
      </c>
      <c r="I14" s="243">
        <f>H14/C14</f>
        <v>1</v>
      </c>
      <c r="J14" s="262" t="s">
        <v>4</v>
      </c>
      <c r="K14" s="216">
        <v>0</v>
      </c>
      <c r="L14" s="216">
        <f>K14</f>
        <v>0</v>
      </c>
      <c r="M14" s="264">
        <f>L14/C14</f>
        <v>0</v>
      </c>
    </row>
    <row r="15" spans="2:13" ht="15.95" customHeight="1" thickBot="1" x14ac:dyDescent="0.3">
      <c r="B15" s="237"/>
      <c r="C15" s="239"/>
      <c r="D15" s="329"/>
      <c r="E15" s="322"/>
      <c r="F15" s="338"/>
      <c r="G15" s="319"/>
      <c r="H15" s="241"/>
      <c r="I15" s="243"/>
      <c r="J15" s="263"/>
      <c r="K15" s="217"/>
      <c r="L15" s="217"/>
      <c r="M15" s="265"/>
    </row>
    <row r="16" spans="2:13" ht="15.95" customHeight="1" thickBot="1" x14ac:dyDescent="0.3">
      <c r="B16" s="250" t="s">
        <v>87</v>
      </c>
      <c r="C16" s="251">
        <f>H16+L16</f>
        <v>36</v>
      </c>
      <c r="D16" s="330">
        <v>24</v>
      </c>
      <c r="E16" s="323">
        <f>D16/C16</f>
        <v>0.66666666666666663</v>
      </c>
      <c r="F16" s="333">
        <v>12</v>
      </c>
      <c r="G16" s="316">
        <f>F16/C16</f>
        <v>0.33333333333333331</v>
      </c>
      <c r="H16" s="252">
        <v>26</v>
      </c>
      <c r="I16" s="253">
        <f>H16/C16</f>
        <v>0.72222222222222221</v>
      </c>
      <c r="J16" s="60" t="s">
        <v>6</v>
      </c>
      <c r="K16" s="61">
        <v>4</v>
      </c>
      <c r="L16" s="214">
        <f>SUM(K16:K17)</f>
        <v>10</v>
      </c>
      <c r="M16" s="260">
        <f>L16/C16</f>
        <v>0.27777777777777779</v>
      </c>
    </row>
    <row r="17" spans="2:13" ht="15.95" customHeight="1" thickBot="1" x14ac:dyDescent="0.3">
      <c r="B17" s="250"/>
      <c r="C17" s="251"/>
      <c r="D17" s="331"/>
      <c r="E17" s="324"/>
      <c r="F17" s="335"/>
      <c r="G17" s="318"/>
      <c r="H17" s="252"/>
      <c r="I17" s="253"/>
      <c r="J17" s="62" t="s">
        <v>7</v>
      </c>
      <c r="K17" s="63">
        <v>6</v>
      </c>
      <c r="L17" s="215"/>
      <c r="M17" s="261"/>
    </row>
    <row r="18" spans="2:13" ht="32.1" customHeight="1" thickBot="1" x14ac:dyDescent="0.3">
      <c r="B18" s="28" t="s">
        <v>88</v>
      </c>
      <c r="C18" s="29">
        <f>H18</f>
        <v>3</v>
      </c>
      <c r="D18" s="141">
        <v>3</v>
      </c>
      <c r="E18" s="154">
        <f>D18/C18</f>
        <v>1</v>
      </c>
      <c r="F18" s="156">
        <v>0</v>
      </c>
      <c r="G18" s="159">
        <f>F18/C18</f>
        <v>0</v>
      </c>
      <c r="H18" s="30">
        <v>3</v>
      </c>
      <c r="I18" s="31">
        <f>H18/C18</f>
        <v>1</v>
      </c>
      <c r="J18" s="32" t="s">
        <v>4</v>
      </c>
      <c r="K18" s="33">
        <v>0</v>
      </c>
      <c r="L18" s="35">
        <f>K18</f>
        <v>0</v>
      </c>
      <c r="M18" s="36">
        <f>L18/C18</f>
        <v>0</v>
      </c>
    </row>
    <row r="19" spans="2:13" ht="15.95" customHeight="1" thickBot="1" x14ac:dyDescent="0.3">
      <c r="B19" s="250" t="s">
        <v>89</v>
      </c>
      <c r="C19" s="251">
        <f>H19</f>
        <v>13</v>
      </c>
      <c r="D19" s="330">
        <v>9</v>
      </c>
      <c r="E19" s="323">
        <f>D19/C19</f>
        <v>0.69230769230769229</v>
      </c>
      <c r="F19" s="333">
        <v>4</v>
      </c>
      <c r="G19" s="316">
        <f>F19/C19</f>
        <v>0.30769230769230771</v>
      </c>
      <c r="H19" s="252">
        <v>13</v>
      </c>
      <c r="I19" s="253">
        <f>H19/C19</f>
        <v>1</v>
      </c>
      <c r="J19" s="254" t="s">
        <v>4</v>
      </c>
      <c r="K19" s="214">
        <v>0</v>
      </c>
      <c r="L19" s="266">
        <f>K19</f>
        <v>0</v>
      </c>
      <c r="M19" s="260">
        <f>L19/C19</f>
        <v>0</v>
      </c>
    </row>
    <row r="20" spans="2:13" ht="15.95" customHeight="1" thickBot="1" x14ac:dyDescent="0.3">
      <c r="B20" s="250"/>
      <c r="C20" s="251"/>
      <c r="D20" s="331"/>
      <c r="E20" s="324"/>
      <c r="F20" s="335"/>
      <c r="G20" s="318"/>
      <c r="H20" s="252"/>
      <c r="I20" s="253"/>
      <c r="J20" s="255"/>
      <c r="K20" s="215"/>
      <c r="L20" s="268"/>
      <c r="M20" s="261"/>
    </row>
    <row r="21" spans="2:13" ht="15.95" customHeight="1" thickBot="1" x14ac:dyDescent="0.3">
      <c r="B21" s="237" t="s">
        <v>90</v>
      </c>
      <c r="C21" s="239">
        <f>H21</f>
        <v>218</v>
      </c>
      <c r="D21" s="327">
        <v>148</v>
      </c>
      <c r="E21" s="320">
        <f>D21/C21</f>
        <v>0.67889908256880738</v>
      </c>
      <c r="F21" s="336">
        <v>70</v>
      </c>
      <c r="G21" s="313">
        <f>F21/C21</f>
        <v>0.32110091743119268</v>
      </c>
      <c r="H21" s="241">
        <v>218</v>
      </c>
      <c r="I21" s="243">
        <f>H21/C21</f>
        <v>1</v>
      </c>
      <c r="J21" s="262" t="s">
        <v>4</v>
      </c>
      <c r="K21" s="216">
        <v>0</v>
      </c>
      <c r="L21" s="270">
        <f>K21</f>
        <v>0</v>
      </c>
      <c r="M21" s="272">
        <f>L21/C21</f>
        <v>0</v>
      </c>
    </row>
    <row r="22" spans="2:13" ht="15.95" customHeight="1" thickBot="1" x14ac:dyDescent="0.3">
      <c r="B22" s="237"/>
      <c r="C22" s="239"/>
      <c r="D22" s="329"/>
      <c r="E22" s="322"/>
      <c r="F22" s="338"/>
      <c r="G22" s="319"/>
      <c r="H22" s="241"/>
      <c r="I22" s="243"/>
      <c r="J22" s="263"/>
      <c r="K22" s="217"/>
      <c r="L22" s="271"/>
      <c r="M22" s="273"/>
    </row>
    <row r="23" spans="2:13" ht="15.95" customHeight="1" thickBot="1" x14ac:dyDescent="0.3">
      <c r="B23" s="250" t="s">
        <v>91</v>
      </c>
      <c r="C23" s="251">
        <f>H23+L23</f>
        <v>28</v>
      </c>
      <c r="D23" s="330">
        <v>23</v>
      </c>
      <c r="E23" s="323">
        <f>D23/C23</f>
        <v>0.8214285714285714</v>
      </c>
      <c r="F23" s="333">
        <v>5</v>
      </c>
      <c r="G23" s="316">
        <f>F23/C23</f>
        <v>0.17857142857142858</v>
      </c>
      <c r="H23" s="252">
        <v>25</v>
      </c>
      <c r="I23" s="253">
        <f>H23/C23</f>
        <v>0.8928571428571429</v>
      </c>
      <c r="J23" s="60" t="s">
        <v>8</v>
      </c>
      <c r="K23" s="61">
        <v>1</v>
      </c>
      <c r="L23" s="266">
        <f>SUM(K23:K26)</f>
        <v>3</v>
      </c>
      <c r="M23" s="260">
        <f>L23/C23</f>
        <v>0.10714285714285714</v>
      </c>
    </row>
    <row r="24" spans="2:13" ht="15.95" customHeight="1" thickBot="1" x14ac:dyDescent="0.3">
      <c r="B24" s="250"/>
      <c r="C24" s="251"/>
      <c r="D24" s="332"/>
      <c r="E24" s="326"/>
      <c r="F24" s="334"/>
      <c r="G24" s="317"/>
      <c r="H24" s="252"/>
      <c r="I24" s="253"/>
      <c r="J24" s="64" t="s">
        <v>70</v>
      </c>
      <c r="K24" s="65">
        <v>0</v>
      </c>
      <c r="L24" s="267"/>
      <c r="M24" s="269"/>
    </row>
    <row r="25" spans="2:13" ht="15.95" customHeight="1" thickBot="1" x14ac:dyDescent="0.3">
      <c r="B25" s="250"/>
      <c r="C25" s="251"/>
      <c r="D25" s="332"/>
      <c r="E25" s="326"/>
      <c r="F25" s="334"/>
      <c r="G25" s="317"/>
      <c r="H25" s="252"/>
      <c r="I25" s="253"/>
      <c r="J25" s="66" t="s">
        <v>9</v>
      </c>
      <c r="K25" s="67">
        <v>0</v>
      </c>
      <c r="L25" s="267"/>
      <c r="M25" s="269"/>
    </row>
    <row r="26" spans="2:13" ht="15.75" thickBot="1" x14ac:dyDescent="0.3">
      <c r="B26" s="250"/>
      <c r="C26" s="251"/>
      <c r="D26" s="331"/>
      <c r="E26" s="324"/>
      <c r="F26" s="335"/>
      <c r="G26" s="318"/>
      <c r="H26" s="252"/>
      <c r="I26" s="253"/>
      <c r="J26" s="62" t="s">
        <v>10</v>
      </c>
      <c r="K26" s="63">
        <v>2</v>
      </c>
      <c r="L26" s="268"/>
      <c r="M26" s="261"/>
    </row>
    <row r="27" spans="2:13" ht="15.95" customHeight="1" thickBot="1" x14ac:dyDescent="0.3">
      <c r="B27" s="237" t="s">
        <v>92</v>
      </c>
      <c r="C27" s="239">
        <f>H27+L27</f>
        <v>23</v>
      </c>
      <c r="D27" s="327">
        <v>12</v>
      </c>
      <c r="E27" s="320">
        <f>D27/C27</f>
        <v>0.52173913043478259</v>
      </c>
      <c r="F27" s="336">
        <v>11</v>
      </c>
      <c r="G27" s="313">
        <f>F27/C27</f>
        <v>0.47826086956521741</v>
      </c>
      <c r="H27" s="241">
        <v>17</v>
      </c>
      <c r="I27" s="243">
        <f>H27/C27</f>
        <v>0.73913043478260865</v>
      </c>
      <c r="J27" s="37" t="s">
        <v>11</v>
      </c>
      <c r="K27" s="38">
        <v>3</v>
      </c>
      <c r="L27" s="270">
        <f>SUM(K27:K29)</f>
        <v>6</v>
      </c>
      <c r="M27" s="272">
        <f>L27/C27</f>
        <v>0.2608695652173913</v>
      </c>
    </row>
    <row r="28" spans="2:13" ht="15.95" customHeight="1" thickBot="1" x14ac:dyDescent="0.3">
      <c r="B28" s="237"/>
      <c r="C28" s="239"/>
      <c r="D28" s="328"/>
      <c r="E28" s="321"/>
      <c r="F28" s="337"/>
      <c r="G28" s="314"/>
      <c r="H28" s="241"/>
      <c r="I28" s="243"/>
      <c r="J28" s="39" t="s">
        <v>12</v>
      </c>
      <c r="K28" s="40">
        <v>3</v>
      </c>
      <c r="L28" s="274"/>
      <c r="M28" s="275"/>
    </row>
    <row r="29" spans="2:13" ht="15.95" customHeight="1" thickBot="1" x14ac:dyDescent="0.3">
      <c r="B29" s="237"/>
      <c r="C29" s="239"/>
      <c r="D29" s="329"/>
      <c r="E29" s="322"/>
      <c r="F29" s="338"/>
      <c r="G29" s="319"/>
      <c r="H29" s="241"/>
      <c r="I29" s="243"/>
      <c r="J29" s="41" t="s">
        <v>13</v>
      </c>
      <c r="K29" s="42">
        <v>0</v>
      </c>
      <c r="L29" s="271"/>
      <c r="M29" s="273"/>
    </row>
    <row r="30" spans="2:13" ht="15.95" customHeight="1" thickBot="1" x14ac:dyDescent="0.3">
      <c r="B30" s="250" t="s">
        <v>93</v>
      </c>
      <c r="C30" s="251">
        <f>H30+L30</f>
        <v>66</v>
      </c>
      <c r="D30" s="330">
        <v>48</v>
      </c>
      <c r="E30" s="323">
        <f>D30/C30</f>
        <v>0.72727272727272729</v>
      </c>
      <c r="F30" s="333">
        <v>18</v>
      </c>
      <c r="G30" s="316">
        <f>F30/C30</f>
        <v>0.27272727272727271</v>
      </c>
      <c r="H30" s="252">
        <v>41</v>
      </c>
      <c r="I30" s="253">
        <f>H30/C30</f>
        <v>0.62121212121212122</v>
      </c>
      <c r="J30" s="60" t="s">
        <v>14</v>
      </c>
      <c r="K30" s="61">
        <v>2</v>
      </c>
      <c r="L30" s="266">
        <f>SUM(K30:K34)</f>
        <v>25</v>
      </c>
      <c r="M30" s="260">
        <f>L30/C30</f>
        <v>0.37878787878787878</v>
      </c>
    </row>
    <row r="31" spans="2:13" ht="15.95" customHeight="1" thickBot="1" x14ac:dyDescent="0.3">
      <c r="B31" s="250"/>
      <c r="C31" s="251"/>
      <c r="D31" s="332"/>
      <c r="E31" s="326"/>
      <c r="F31" s="334"/>
      <c r="G31" s="317"/>
      <c r="H31" s="252"/>
      <c r="I31" s="253"/>
      <c r="J31" s="66" t="s">
        <v>15</v>
      </c>
      <c r="K31" s="67">
        <v>13</v>
      </c>
      <c r="L31" s="267"/>
      <c r="M31" s="269"/>
    </row>
    <row r="32" spans="2:13" ht="15.95" customHeight="1" thickBot="1" x14ac:dyDescent="0.3">
      <c r="B32" s="250"/>
      <c r="C32" s="251"/>
      <c r="D32" s="332"/>
      <c r="E32" s="326"/>
      <c r="F32" s="334"/>
      <c r="G32" s="317"/>
      <c r="H32" s="252"/>
      <c r="I32" s="253"/>
      <c r="J32" s="66" t="s">
        <v>16</v>
      </c>
      <c r="K32" s="67">
        <v>5</v>
      </c>
      <c r="L32" s="267"/>
      <c r="M32" s="269"/>
    </row>
    <row r="33" spans="2:13" ht="15.95" customHeight="1" thickBot="1" x14ac:dyDescent="0.3">
      <c r="B33" s="250"/>
      <c r="C33" s="251"/>
      <c r="D33" s="332"/>
      <c r="E33" s="326"/>
      <c r="F33" s="334"/>
      <c r="G33" s="317"/>
      <c r="H33" s="252"/>
      <c r="I33" s="253"/>
      <c r="J33" s="66" t="s">
        <v>17</v>
      </c>
      <c r="K33" s="67">
        <v>4</v>
      </c>
      <c r="L33" s="267"/>
      <c r="M33" s="269"/>
    </row>
    <row r="34" spans="2:13" ht="15.95" customHeight="1" thickBot="1" x14ac:dyDescent="0.3">
      <c r="B34" s="250"/>
      <c r="C34" s="251"/>
      <c r="D34" s="331"/>
      <c r="E34" s="324"/>
      <c r="F34" s="335"/>
      <c r="G34" s="318"/>
      <c r="H34" s="252"/>
      <c r="I34" s="253"/>
      <c r="J34" s="62" t="s">
        <v>71</v>
      </c>
      <c r="K34" s="63">
        <v>1</v>
      </c>
      <c r="L34" s="268"/>
      <c r="M34" s="261"/>
    </row>
    <row r="35" spans="2:13" ht="15.95" customHeight="1" thickBot="1" x14ac:dyDescent="0.3">
      <c r="B35" s="237" t="s">
        <v>94</v>
      </c>
      <c r="C35" s="239">
        <f>H35</f>
        <v>19</v>
      </c>
      <c r="D35" s="327">
        <v>16</v>
      </c>
      <c r="E35" s="320">
        <f>D35/C35</f>
        <v>0.84210526315789469</v>
      </c>
      <c r="F35" s="336">
        <v>3</v>
      </c>
      <c r="G35" s="313">
        <f>F35/C35</f>
        <v>0.15789473684210525</v>
      </c>
      <c r="H35" s="241">
        <v>19</v>
      </c>
      <c r="I35" s="243">
        <f>H35/C35</f>
        <v>1</v>
      </c>
      <c r="J35" s="262" t="s">
        <v>4</v>
      </c>
      <c r="K35" s="216">
        <v>0</v>
      </c>
      <c r="L35" s="270">
        <f>K35</f>
        <v>0</v>
      </c>
      <c r="M35" s="272">
        <f>L35/C35</f>
        <v>0</v>
      </c>
    </row>
    <row r="36" spans="2:13" ht="15.95" customHeight="1" thickBot="1" x14ac:dyDescent="0.3">
      <c r="B36" s="237"/>
      <c r="C36" s="239"/>
      <c r="D36" s="329"/>
      <c r="E36" s="322"/>
      <c r="F36" s="338"/>
      <c r="G36" s="319"/>
      <c r="H36" s="241"/>
      <c r="I36" s="243"/>
      <c r="J36" s="263"/>
      <c r="K36" s="217"/>
      <c r="L36" s="271"/>
      <c r="M36" s="273"/>
    </row>
    <row r="37" spans="2:13" ht="15.95" customHeight="1" thickBot="1" x14ac:dyDescent="0.3">
      <c r="B37" s="250" t="s">
        <v>95</v>
      </c>
      <c r="C37" s="251">
        <f>H37+L37</f>
        <v>11</v>
      </c>
      <c r="D37" s="330">
        <v>8</v>
      </c>
      <c r="E37" s="323">
        <f>D37/C37</f>
        <v>0.72727272727272729</v>
      </c>
      <c r="F37" s="333">
        <v>3</v>
      </c>
      <c r="G37" s="316">
        <f>F37/C37</f>
        <v>0.27272727272727271</v>
      </c>
      <c r="H37" s="252">
        <v>5</v>
      </c>
      <c r="I37" s="253">
        <f>H37/C37</f>
        <v>0.45454545454545453</v>
      </c>
      <c r="J37" s="254" t="s">
        <v>18</v>
      </c>
      <c r="K37" s="214">
        <v>6</v>
      </c>
      <c r="L37" s="266">
        <f>K37</f>
        <v>6</v>
      </c>
      <c r="M37" s="260">
        <f>L37/C37</f>
        <v>0.54545454545454541</v>
      </c>
    </row>
    <row r="38" spans="2:13" ht="15.95" customHeight="1" thickBot="1" x14ac:dyDescent="0.3">
      <c r="B38" s="250"/>
      <c r="C38" s="251"/>
      <c r="D38" s="331"/>
      <c r="E38" s="324"/>
      <c r="F38" s="335"/>
      <c r="G38" s="318"/>
      <c r="H38" s="252"/>
      <c r="I38" s="253"/>
      <c r="J38" s="255"/>
      <c r="K38" s="215"/>
      <c r="L38" s="268"/>
      <c r="M38" s="261"/>
    </row>
    <row r="39" spans="2:13" ht="15.95" customHeight="1" thickBot="1" x14ac:dyDescent="0.3">
      <c r="B39" s="237" t="s">
        <v>96</v>
      </c>
      <c r="C39" s="239">
        <f>H39+L39</f>
        <v>26</v>
      </c>
      <c r="D39" s="327">
        <v>20</v>
      </c>
      <c r="E39" s="320">
        <f>D39/C39</f>
        <v>0.76923076923076927</v>
      </c>
      <c r="F39" s="336">
        <v>6</v>
      </c>
      <c r="G39" s="313">
        <f>F39/C39</f>
        <v>0.23076923076923078</v>
      </c>
      <c r="H39" s="241">
        <v>13</v>
      </c>
      <c r="I39" s="243">
        <f>H39/C39</f>
        <v>0.5</v>
      </c>
      <c r="J39" s="37" t="s">
        <v>19</v>
      </c>
      <c r="K39" s="38">
        <v>1</v>
      </c>
      <c r="L39" s="270">
        <f>SUM(K39:K41)</f>
        <v>13</v>
      </c>
      <c r="M39" s="272">
        <f>L39/C39</f>
        <v>0.5</v>
      </c>
    </row>
    <row r="40" spans="2:13" ht="15.95" customHeight="1" thickBot="1" x14ac:dyDescent="0.3">
      <c r="B40" s="237"/>
      <c r="C40" s="239"/>
      <c r="D40" s="328"/>
      <c r="E40" s="321"/>
      <c r="F40" s="337"/>
      <c r="G40" s="314"/>
      <c r="H40" s="241"/>
      <c r="I40" s="243"/>
      <c r="J40" s="39" t="s">
        <v>20</v>
      </c>
      <c r="K40" s="40">
        <v>4</v>
      </c>
      <c r="L40" s="274"/>
      <c r="M40" s="275"/>
    </row>
    <row r="41" spans="2:13" ht="15.95" customHeight="1" thickBot="1" x14ac:dyDescent="0.3">
      <c r="B41" s="237"/>
      <c r="C41" s="239"/>
      <c r="D41" s="329"/>
      <c r="E41" s="322"/>
      <c r="F41" s="338"/>
      <c r="G41" s="319"/>
      <c r="H41" s="241"/>
      <c r="I41" s="243"/>
      <c r="J41" s="41" t="s">
        <v>72</v>
      </c>
      <c r="K41" s="42">
        <v>8</v>
      </c>
      <c r="L41" s="271"/>
      <c r="M41" s="273"/>
    </row>
    <row r="42" spans="2:13" ht="15.95" customHeight="1" thickBot="1" x14ac:dyDescent="0.3">
      <c r="B42" s="250" t="s">
        <v>97</v>
      </c>
      <c r="C42" s="251">
        <f>H42+L42</f>
        <v>94</v>
      </c>
      <c r="D42" s="330">
        <v>59</v>
      </c>
      <c r="E42" s="323">
        <f>D42/C42</f>
        <v>0.62765957446808507</v>
      </c>
      <c r="F42" s="333">
        <v>35</v>
      </c>
      <c r="G42" s="316">
        <f>F42/C42</f>
        <v>0.37234042553191488</v>
      </c>
      <c r="H42" s="252">
        <v>62</v>
      </c>
      <c r="I42" s="253">
        <f>H42/C42</f>
        <v>0.65957446808510634</v>
      </c>
      <c r="J42" s="60" t="s">
        <v>21</v>
      </c>
      <c r="K42" s="61">
        <v>13</v>
      </c>
      <c r="L42" s="266">
        <f>SUM(K42:K43)</f>
        <v>32</v>
      </c>
      <c r="M42" s="260">
        <f>L42/C42</f>
        <v>0.34042553191489361</v>
      </c>
    </row>
    <row r="43" spans="2:13" ht="15.95" customHeight="1" thickBot="1" x14ac:dyDescent="0.3">
      <c r="B43" s="250"/>
      <c r="C43" s="251"/>
      <c r="D43" s="331"/>
      <c r="E43" s="324"/>
      <c r="F43" s="335"/>
      <c r="G43" s="318"/>
      <c r="H43" s="252"/>
      <c r="I43" s="253"/>
      <c r="J43" s="62" t="s">
        <v>22</v>
      </c>
      <c r="K43" s="63">
        <v>19</v>
      </c>
      <c r="L43" s="268"/>
      <c r="M43" s="261"/>
    </row>
    <row r="44" spans="2:13" ht="32.1" customHeight="1" thickBot="1" x14ac:dyDescent="0.3">
      <c r="B44" s="28" t="s">
        <v>98</v>
      </c>
      <c r="C44" s="29">
        <f>H44</f>
        <v>3</v>
      </c>
      <c r="D44" s="141">
        <v>3</v>
      </c>
      <c r="E44" s="154">
        <f>D44/C44</f>
        <v>1</v>
      </c>
      <c r="F44" s="156">
        <v>0</v>
      </c>
      <c r="G44" s="159">
        <f>F44/C44</f>
        <v>0</v>
      </c>
      <c r="H44" s="30">
        <v>3</v>
      </c>
      <c r="I44" s="31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ht="15.95" customHeight="1" thickBot="1" x14ac:dyDescent="0.3">
      <c r="B45" s="250" t="s">
        <v>99</v>
      </c>
      <c r="C45" s="251">
        <f>H45+L45</f>
        <v>53</v>
      </c>
      <c r="D45" s="330">
        <v>31</v>
      </c>
      <c r="E45" s="323">
        <f>D45/C45</f>
        <v>0.58490566037735847</v>
      </c>
      <c r="F45" s="333">
        <v>22</v>
      </c>
      <c r="G45" s="316">
        <f>F45/C45</f>
        <v>0.41509433962264153</v>
      </c>
      <c r="H45" s="252">
        <v>38</v>
      </c>
      <c r="I45" s="253">
        <f>H45/C45</f>
        <v>0.71698113207547165</v>
      </c>
      <c r="J45" s="254" t="s">
        <v>23</v>
      </c>
      <c r="K45" s="214">
        <v>15</v>
      </c>
      <c r="L45" s="266">
        <f>K45</f>
        <v>15</v>
      </c>
      <c r="M45" s="260">
        <f>L45/C45</f>
        <v>0.28301886792452829</v>
      </c>
    </row>
    <row r="46" spans="2:13" ht="15.95" customHeight="1" thickBot="1" x14ac:dyDescent="0.3">
      <c r="B46" s="250"/>
      <c r="C46" s="251"/>
      <c r="D46" s="331"/>
      <c r="E46" s="324"/>
      <c r="F46" s="335"/>
      <c r="G46" s="318"/>
      <c r="H46" s="252"/>
      <c r="I46" s="253"/>
      <c r="J46" s="255"/>
      <c r="K46" s="215"/>
      <c r="L46" s="268"/>
      <c r="M46" s="261"/>
    </row>
    <row r="47" spans="2:13" ht="15.95" customHeight="1" thickBot="1" x14ac:dyDescent="0.3">
      <c r="B47" s="237" t="s">
        <v>100</v>
      </c>
      <c r="C47" s="239">
        <f>H47+L47</f>
        <v>11</v>
      </c>
      <c r="D47" s="327">
        <v>8</v>
      </c>
      <c r="E47" s="320">
        <f>D47/C47</f>
        <v>0.72727272727272729</v>
      </c>
      <c r="F47" s="336">
        <v>3</v>
      </c>
      <c r="G47" s="313">
        <f>F47/C47</f>
        <v>0.27272727272727271</v>
      </c>
      <c r="H47" s="241">
        <v>3</v>
      </c>
      <c r="I47" s="243">
        <f>H47/C47</f>
        <v>0.27272727272727271</v>
      </c>
      <c r="J47" s="37" t="s">
        <v>24</v>
      </c>
      <c r="K47" s="38">
        <v>1</v>
      </c>
      <c r="L47" s="270">
        <f>SUM(K47:K50)</f>
        <v>8</v>
      </c>
      <c r="M47" s="272">
        <f>L47/C47</f>
        <v>0.72727272727272729</v>
      </c>
    </row>
    <row r="48" spans="2:13" ht="15.95" customHeight="1" thickBot="1" x14ac:dyDescent="0.3">
      <c r="B48" s="237"/>
      <c r="C48" s="239"/>
      <c r="D48" s="328"/>
      <c r="E48" s="321"/>
      <c r="F48" s="337"/>
      <c r="G48" s="314"/>
      <c r="H48" s="241"/>
      <c r="I48" s="243"/>
      <c r="J48" s="39" t="s">
        <v>25</v>
      </c>
      <c r="K48" s="40">
        <v>2</v>
      </c>
      <c r="L48" s="274"/>
      <c r="M48" s="275"/>
    </row>
    <row r="49" spans="2:13" ht="15.95" customHeight="1" thickBot="1" x14ac:dyDescent="0.3">
      <c r="B49" s="237"/>
      <c r="C49" s="239"/>
      <c r="D49" s="328"/>
      <c r="E49" s="321"/>
      <c r="F49" s="337"/>
      <c r="G49" s="314"/>
      <c r="H49" s="241"/>
      <c r="I49" s="243"/>
      <c r="J49" s="45" t="s">
        <v>26</v>
      </c>
      <c r="K49" s="46">
        <v>5</v>
      </c>
      <c r="L49" s="274"/>
      <c r="M49" s="280"/>
    </row>
    <row r="50" spans="2:13" ht="15.95" customHeight="1" thickBot="1" x14ac:dyDescent="0.3">
      <c r="B50" s="237"/>
      <c r="C50" s="239"/>
      <c r="D50" s="329"/>
      <c r="E50" s="322"/>
      <c r="F50" s="338"/>
      <c r="G50" s="319"/>
      <c r="H50" s="241"/>
      <c r="I50" s="243"/>
      <c r="J50" s="41" t="s">
        <v>122</v>
      </c>
      <c r="K50" s="42">
        <v>0</v>
      </c>
      <c r="L50" s="271"/>
      <c r="M50" s="273"/>
    </row>
    <row r="51" spans="2:13" ht="15.95" customHeight="1" thickBot="1" x14ac:dyDescent="0.3">
      <c r="B51" s="250" t="s">
        <v>116</v>
      </c>
      <c r="C51" s="251">
        <f>H51+L51</f>
        <v>80</v>
      </c>
      <c r="D51" s="330">
        <v>57</v>
      </c>
      <c r="E51" s="323">
        <f>D51/C51</f>
        <v>0.71250000000000002</v>
      </c>
      <c r="F51" s="333">
        <v>23</v>
      </c>
      <c r="G51" s="316">
        <f>F51/C51</f>
        <v>0.28749999999999998</v>
      </c>
      <c r="H51" s="252">
        <v>77</v>
      </c>
      <c r="I51" s="253">
        <f>H51/C51</f>
        <v>0.96250000000000002</v>
      </c>
      <c r="J51" s="60" t="s">
        <v>27</v>
      </c>
      <c r="K51" s="61">
        <v>2</v>
      </c>
      <c r="L51" s="266">
        <f>SUM(K51:K52)</f>
        <v>3</v>
      </c>
      <c r="M51" s="260">
        <f>L51/C51</f>
        <v>3.7499999999999999E-2</v>
      </c>
    </row>
    <row r="52" spans="2:13" ht="15.95" customHeight="1" thickBot="1" x14ac:dyDescent="0.3">
      <c r="B52" s="250"/>
      <c r="C52" s="251"/>
      <c r="D52" s="331"/>
      <c r="E52" s="324"/>
      <c r="F52" s="335"/>
      <c r="G52" s="318"/>
      <c r="H52" s="252"/>
      <c r="I52" s="253"/>
      <c r="J52" s="62" t="s">
        <v>28</v>
      </c>
      <c r="K52" s="63">
        <v>1</v>
      </c>
      <c r="L52" s="268"/>
      <c r="M52" s="261"/>
    </row>
    <row r="53" spans="2:13" ht="15.95" customHeight="1" thickBot="1" x14ac:dyDescent="0.3">
      <c r="B53" s="237" t="s">
        <v>101</v>
      </c>
      <c r="C53" s="239">
        <f>H53+L53</f>
        <v>51</v>
      </c>
      <c r="D53" s="327">
        <v>33</v>
      </c>
      <c r="E53" s="320">
        <f>D53/C53</f>
        <v>0.6470588235294118</v>
      </c>
      <c r="F53" s="336">
        <v>18</v>
      </c>
      <c r="G53" s="313">
        <f>F53/C53</f>
        <v>0.35294117647058826</v>
      </c>
      <c r="H53" s="241">
        <v>35</v>
      </c>
      <c r="I53" s="243">
        <f>H53/C53</f>
        <v>0.68627450980392157</v>
      </c>
      <c r="J53" s="37" t="s">
        <v>29</v>
      </c>
      <c r="K53" s="38">
        <v>1</v>
      </c>
      <c r="L53" s="270">
        <f>SUM(K53:K59)</f>
        <v>16</v>
      </c>
      <c r="M53" s="272">
        <f>L53/C53</f>
        <v>0.31372549019607843</v>
      </c>
    </row>
    <row r="54" spans="2:13" ht="15.95" customHeight="1" thickBot="1" x14ac:dyDescent="0.3">
      <c r="B54" s="237"/>
      <c r="C54" s="239"/>
      <c r="D54" s="328"/>
      <c r="E54" s="321"/>
      <c r="F54" s="337"/>
      <c r="G54" s="314"/>
      <c r="H54" s="241"/>
      <c r="I54" s="243"/>
      <c r="J54" s="39" t="s">
        <v>30</v>
      </c>
      <c r="K54" s="40">
        <v>4</v>
      </c>
      <c r="L54" s="274"/>
      <c r="M54" s="275"/>
    </row>
    <row r="55" spans="2:13" ht="15.95" customHeight="1" thickBot="1" x14ac:dyDescent="0.3">
      <c r="B55" s="237"/>
      <c r="C55" s="239"/>
      <c r="D55" s="328"/>
      <c r="E55" s="321"/>
      <c r="F55" s="337"/>
      <c r="G55" s="314"/>
      <c r="H55" s="241"/>
      <c r="I55" s="243"/>
      <c r="J55" s="39" t="s">
        <v>31</v>
      </c>
      <c r="K55" s="40">
        <v>2</v>
      </c>
      <c r="L55" s="274"/>
      <c r="M55" s="275"/>
    </row>
    <row r="56" spans="2:13" ht="15.95" customHeight="1" thickBot="1" x14ac:dyDescent="0.3">
      <c r="B56" s="237"/>
      <c r="C56" s="239"/>
      <c r="D56" s="328"/>
      <c r="E56" s="321"/>
      <c r="F56" s="337"/>
      <c r="G56" s="314"/>
      <c r="H56" s="241"/>
      <c r="I56" s="243"/>
      <c r="J56" s="39" t="s">
        <v>32</v>
      </c>
      <c r="K56" s="40">
        <v>5</v>
      </c>
      <c r="L56" s="274"/>
      <c r="M56" s="275"/>
    </row>
    <row r="57" spans="2:13" ht="15.95" customHeight="1" thickBot="1" x14ac:dyDescent="0.3">
      <c r="B57" s="237"/>
      <c r="C57" s="239"/>
      <c r="D57" s="328"/>
      <c r="E57" s="321"/>
      <c r="F57" s="337"/>
      <c r="G57" s="314"/>
      <c r="H57" s="241"/>
      <c r="I57" s="243"/>
      <c r="J57" s="39" t="s">
        <v>33</v>
      </c>
      <c r="K57" s="40">
        <v>0</v>
      </c>
      <c r="L57" s="274"/>
      <c r="M57" s="275"/>
    </row>
    <row r="58" spans="2:13" ht="15.95" customHeight="1" thickBot="1" x14ac:dyDescent="0.3">
      <c r="B58" s="237"/>
      <c r="C58" s="239"/>
      <c r="D58" s="328"/>
      <c r="E58" s="321"/>
      <c r="F58" s="337"/>
      <c r="G58" s="314"/>
      <c r="H58" s="241"/>
      <c r="I58" s="243"/>
      <c r="J58" s="45" t="s">
        <v>73</v>
      </c>
      <c r="K58" s="46">
        <v>2</v>
      </c>
      <c r="L58" s="274"/>
      <c r="M58" s="275"/>
    </row>
    <row r="59" spans="2:13" ht="15.95" customHeight="1" thickBot="1" x14ac:dyDescent="0.3">
      <c r="B59" s="237"/>
      <c r="C59" s="239"/>
      <c r="D59" s="329"/>
      <c r="E59" s="322"/>
      <c r="F59" s="338"/>
      <c r="G59" s="319"/>
      <c r="H59" s="241"/>
      <c r="I59" s="243"/>
      <c r="J59" s="41" t="s">
        <v>34</v>
      </c>
      <c r="K59" s="42">
        <v>2</v>
      </c>
      <c r="L59" s="271"/>
      <c r="M59" s="273"/>
    </row>
    <row r="60" spans="2:13" ht="15.95" customHeight="1" thickBot="1" x14ac:dyDescent="0.3">
      <c r="B60" s="250" t="s">
        <v>102</v>
      </c>
      <c r="C60" s="251">
        <f>H60+L60</f>
        <v>11</v>
      </c>
      <c r="D60" s="330">
        <v>5</v>
      </c>
      <c r="E60" s="323">
        <f>D60/C60</f>
        <v>0.45454545454545453</v>
      </c>
      <c r="F60" s="333">
        <v>6</v>
      </c>
      <c r="G60" s="316">
        <f>F60/C60</f>
        <v>0.54545454545454541</v>
      </c>
      <c r="H60" s="252">
        <v>10</v>
      </c>
      <c r="I60" s="253">
        <f>H60/C60</f>
        <v>0.90909090909090906</v>
      </c>
      <c r="J60" s="254" t="s">
        <v>35</v>
      </c>
      <c r="K60" s="214">
        <v>1</v>
      </c>
      <c r="L60" s="266">
        <f>K60</f>
        <v>1</v>
      </c>
      <c r="M60" s="260">
        <f>L60/C60</f>
        <v>9.0909090909090912E-2</v>
      </c>
    </row>
    <row r="61" spans="2:13" ht="15.75" thickBot="1" x14ac:dyDescent="0.3">
      <c r="B61" s="250"/>
      <c r="C61" s="251"/>
      <c r="D61" s="331"/>
      <c r="E61" s="324"/>
      <c r="F61" s="335"/>
      <c r="G61" s="318"/>
      <c r="H61" s="252"/>
      <c r="I61" s="253"/>
      <c r="J61" s="255"/>
      <c r="K61" s="215"/>
      <c r="L61" s="268"/>
      <c r="M61" s="261"/>
    </row>
    <row r="62" spans="2:13" ht="15.95" customHeight="1" thickBot="1" x14ac:dyDescent="0.3">
      <c r="B62" s="237" t="s">
        <v>103</v>
      </c>
      <c r="C62" s="239">
        <f>H62+L62</f>
        <v>14</v>
      </c>
      <c r="D62" s="327">
        <v>10</v>
      </c>
      <c r="E62" s="320">
        <f>D62/C62</f>
        <v>0.7142857142857143</v>
      </c>
      <c r="F62" s="336">
        <v>4</v>
      </c>
      <c r="G62" s="313">
        <f>F62/C62</f>
        <v>0.2857142857142857</v>
      </c>
      <c r="H62" s="241">
        <v>6</v>
      </c>
      <c r="I62" s="243">
        <f>H62/C62</f>
        <v>0.42857142857142855</v>
      </c>
      <c r="J62" s="37" t="s">
        <v>36</v>
      </c>
      <c r="K62" s="38">
        <v>1</v>
      </c>
      <c r="L62" s="270">
        <f>SUM(K62:K65)</f>
        <v>8</v>
      </c>
      <c r="M62" s="272">
        <f>L62/C62</f>
        <v>0.5714285714285714</v>
      </c>
    </row>
    <row r="63" spans="2:13" ht="15.95" customHeight="1" thickBot="1" x14ac:dyDescent="0.3">
      <c r="B63" s="237"/>
      <c r="C63" s="239"/>
      <c r="D63" s="328"/>
      <c r="E63" s="321"/>
      <c r="F63" s="337"/>
      <c r="G63" s="314"/>
      <c r="H63" s="241"/>
      <c r="I63" s="243"/>
      <c r="J63" s="39" t="s">
        <v>37</v>
      </c>
      <c r="K63" s="40">
        <v>1</v>
      </c>
      <c r="L63" s="274"/>
      <c r="M63" s="275"/>
    </row>
    <row r="64" spans="2:13" ht="15.75" thickBot="1" x14ac:dyDescent="0.3">
      <c r="B64" s="237"/>
      <c r="C64" s="239"/>
      <c r="D64" s="328"/>
      <c r="E64" s="321"/>
      <c r="F64" s="337"/>
      <c r="G64" s="314"/>
      <c r="H64" s="241"/>
      <c r="I64" s="243"/>
      <c r="J64" s="39" t="s">
        <v>38</v>
      </c>
      <c r="K64" s="40">
        <v>0</v>
      </c>
      <c r="L64" s="274"/>
      <c r="M64" s="275"/>
    </row>
    <row r="65" spans="2:13" ht="15.95" customHeight="1" thickBot="1" x14ac:dyDescent="0.3">
      <c r="B65" s="237"/>
      <c r="C65" s="239"/>
      <c r="D65" s="329"/>
      <c r="E65" s="322"/>
      <c r="F65" s="338"/>
      <c r="G65" s="319"/>
      <c r="H65" s="241"/>
      <c r="I65" s="243"/>
      <c r="J65" s="41" t="s">
        <v>74</v>
      </c>
      <c r="K65" s="42">
        <v>6</v>
      </c>
      <c r="L65" s="271"/>
      <c r="M65" s="273"/>
    </row>
    <row r="66" spans="2:13" ht="15.95" customHeight="1" thickBot="1" x14ac:dyDescent="0.3">
      <c r="B66" s="250" t="s">
        <v>104</v>
      </c>
      <c r="C66" s="251">
        <f>H66+L66</f>
        <v>13</v>
      </c>
      <c r="D66" s="330">
        <v>10</v>
      </c>
      <c r="E66" s="323">
        <f>D66/C66</f>
        <v>0.76923076923076927</v>
      </c>
      <c r="F66" s="333">
        <v>3</v>
      </c>
      <c r="G66" s="316">
        <f>F66/C66</f>
        <v>0.23076923076923078</v>
      </c>
      <c r="H66" s="252">
        <v>2</v>
      </c>
      <c r="I66" s="253">
        <f>H66/C66</f>
        <v>0.15384615384615385</v>
      </c>
      <c r="J66" s="60" t="s">
        <v>39</v>
      </c>
      <c r="K66" s="61">
        <v>4</v>
      </c>
      <c r="L66" s="266">
        <f>SUM(K66:K68)</f>
        <v>11</v>
      </c>
      <c r="M66" s="260">
        <f>L66/C66</f>
        <v>0.84615384615384615</v>
      </c>
    </row>
    <row r="67" spans="2:13" ht="15.95" customHeight="1" thickBot="1" x14ac:dyDescent="0.3">
      <c r="B67" s="250"/>
      <c r="C67" s="251"/>
      <c r="D67" s="332"/>
      <c r="E67" s="326"/>
      <c r="F67" s="334"/>
      <c r="G67" s="317"/>
      <c r="H67" s="252"/>
      <c r="I67" s="253"/>
      <c r="J67" s="66" t="s">
        <v>40</v>
      </c>
      <c r="K67" s="67">
        <v>1</v>
      </c>
      <c r="L67" s="267"/>
      <c r="M67" s="269"/>
    </row>
    <row r="68" spans="2:13" ht="15.95" customHeight="1" thickBot="1" x14ac:dyDescent="0.3">
      <c r="B68" s="250"/>
      <c r="C68" s="251"/>
      <c r="D68" s="331"/>
      <c r="E68" s="324"/>
      <c r="F68" s="335"/>
      <c r="G68" s="318"/>
      <c r="H68" s="252"/>
      <c r="I68" s="253"/>
      <c r="J68" s="62" t="s">
        <v>41</v>
      </c>
      <c r="K68" s="63">
        <v>6</v>
      </c>
      <c r="L68" s="268"/>
      <c r="M68" s="261"/>
    </row>
    <row r="69" spans="2:13" ht="15.95" customHeight="1" thickBot="1" x14ac:dyDescent="0.3">
      <c r="B69" s="237" t="s">
        <v>105</v>
      </c>
      <c r="C69" s="239">
        <f>H69+L69</f>
        <v>48</v>
      </c>
      <c r="D69" s="327">
        <v>34</v>
      </c>
      <c r="E69" s="320">
        <f>D69/C69</f>
        <v>0.70833333333333337</v>
      </c>
      <c r="F69" s="336">
        <v>14</v>
      </c>
      <c r="G69" s="313">
        <f>F69/C69</f>
        <v>0.29166666666666669</v>
      </c>
      <c r="H69" s="241">
        <v>44</v>
      </c>
      <c r="I69" s="243">
        <f>H69/C69</f>
        <v>0.91666666666666663</v>
      </c>
      <c r="J69" s="262" t="s">
        <v>42</v>
      </c>
      <c r="K69" s="216">
        <v>4</v>
      </c>
      <c r="L69" s="270">
        <f>K69</f>
        <v>4</v>
      </c>
      <c r="M69" s="272">
        <f>L69/C69</f>
        <v>8.3333333333333329E-2</v>
      </c>
    </row>
    <row r="70" spans="2:13" ht="15.95" customHeight="1" thickBot="1" x14ac:dyDescent="0.3">
      <c r="B70" s="237"/>
      <c r="C70" s="239"/>
      <c r="D70" s="329"/>
      <c r="E70" s="322"/>
      <c r="F70" s="338"/>
      <c r="G70" s="319"/>
      <c r="H70" s="241"/>
      <c r="I70" s="243"/>
      <c r="J70" s="263"/>
      <c r="K70" s="217"/>
      <c r="L70" s="271"/>
      <c r="M70" s="273"/>
    </row>
    <row r="71" spans="2:13" ht="32.1" customHeight="1" thickBot="1" x14ac:dyDescent="0.3">
      <c r="B71" s="68" t="s">
        <v>106</v>
      </c>
      <c r="C71" s="69">
        <f>H71</f>
        <v>3</v>
      </c>
      <c r="D71" s="142">
        <v>3</v>
      </c>
      <c r="E71" s="155">
        <f>D71/C71</f>
        <v>1</v>
      </c>
      <c r="F71" s="157">
        <v>0</v>
      </c>
      <c r="G71" s="160">
        <f>F71/C71</f>
        <v>0</v>
      </c>
      <c r="H71" s="70">
        <v>3</v>
      </c>
      <c r="I71" s="71">
        <f>H71/C71</f>
        <v>1</v>
      </c>
      <c r="J71" s="72" t="s">
        <v>4</v>
      </c>
      <c r="K71" s="73">
        <v>0</v>
      </c>
      <c r="L71" s="74">
        <f>K71</f>
        <v>0</v>
      </c>
      <c r="M71" s="75">
        <f>L71/C71</f>
        <v>0</v>
      </c>
    </row>
    <row r="72" spans="2:13" ht="15.95" customHeight="1" thickBot="1" x14ac:dyDescent="0.3">
      <c r="B72" s="237" t="s">
        <v>107</v>
      </c>
      <c r="C72" s="239">
        <f>H72+L72</f>
        <v>32</v>
      </c>
      <c r="D72" s="327">
        <v>18</v>
      </c>
      <c r="E72" s="320">
        <f>D72/C72</f>
        <v>0.5625</v>
      </c>
      <c r="F72" s="336">
        <v>14</v>
      </c>
      <c r="G72" s="313">
        <f>F72/C72</f>
        <v>0.4375</v>
      </c>
      <c r="H72" s="241">
        <v>15</v>
      </c>
      <c r="I72" s="243">
        <f>H72/C72</f>
        <v>0.46875</v>
      </c>
      <c r="J72" s="37" t="s">
        <v>43</v>
      </c>
      <c r="K72" s="38">
        <v>3</v>
      </c>
      <c r="L72" s="216">
        <f>SUM(K72:K78)</f>
        <v>17</v>
      </c>
      <c r="M72" s="264">
        <f>L72/C72</f>
        <v>0.53125</v>
      </c>
    </row>
    <row r="73" spans="2:13" ht="15.95" customHeight="1" thickBot="1" x14ac:dyDescent="0.3">
      <c r="B73" s="237"/>
      <c r="C73" s="239"/>
      <c r="D73" s="328"/>
      <c r="E73" s="321"/>
      <c r="F73" s="337"/>
      <c r="G73" s="314"/>
      <c r="H73" s="241"/>
      <c r="I73" s="243"/>
      <c r="J73" s="39" t="s">
        <v>44</v>
      </c>
      <c r="K73" s="40">
        <v>0</v>
      </c>
      <c r="L73" s="279"/>
      <c r="M73" s="281"/>
    </row>
    <row r="74" spans="2:13" ht="15.95" customHeight="1" thickBot="1" x14ac:dyDescent="0.3">
      <c r="B74" s="237"/>
      <c r="C74" s="239"/>
      <c r="D74" s="328"/>
      <c r="E74" s="321"/>
      <c r="F74" s="337"/>
      <c r="G74" s="314"/>
      <c r="H74" s="241"/>
      <c r="I74" s="243"/>
      <c r="J74" s="39" t="s">
        <v>45</v>
      </c>
      <c r="K74" s="40">
        <v>2</v>
      </c>
      <c r="L74" s="279"/>
      <c r="M74" s="281"/>
    </row>
    <row r="75" spans="2:13" ht="15.95" customHeight="1" thickBot="1" x14ac:dyDescent="0.3">
      <c r="B75" s="237"/>
      <c r="C75" s="239"/>
      <c r="D75" s="328"/>
      <c r="E75" s="321"/>
      <c r="F75" s="337"/>
      <c r="G75" s="314"/>
      <c r="H75" s="241"/>
      <c r="I75" s="243"/>
      <c r="J75" s="39" t="s">
        <v>46</v>
      </c>
      <c r="K75" s="40">
        <v>4</v>
      </c>
      <c r="L75" s="279"/>
      <c r="M75" s="281"/>
    </row>
    <row r="76" spans="2:13" ht="15.95" customHeight="1" thickBot="1" x14ac:dyDescent="0.3">
      <c r="B76" s="237"/>
      <c r="C76" s="239"/>
      <c r="D76" s="328"/>
      <c r="E76" s="321"/>
      <c r="F76" s="337"/>
      <c r="G76" s="314"/>
      <c r="H76" s="241"/>
      <c r="I76" s="243"/>
      <c r="J76" s="39" t="s">
        <v>47</v>
      </c>
      <c r="K76" s="40">
        <v>0</v>
      </c>
      <c r="L76" s="279"/>
      <c r="M76" s="281"/>
    </row>
    <row r="77" spans="2:13" ht="15.95" customHeight="1" thickBot="1" x14ac:dyDescent="0.3">
      <c r="B77" s="237"/>
      <c r="C77" s="239"/>
      <c r="D77" s="328"/>
      <c r="E77" s="321"/>
      <c r="F77" s="337"/>
      <c r="G77" s="314"/>
      <c r="H77" s="241"/>
      <c r="I77" s="243"/>
      <c r="J77" s="45" t="s">
        <v>75</v>
      </c>
      <c r="K77" s="46">
        <v>4</v>
      </c>
      <c r="L77" s="279"/>
      <c r="M77" s="281"/>
    </row>
    <row r="78" spans="2:13" ht="15.75" thickBot="1" x14ac:dyDescent="0.3">
      <c r="B78" s="237"/>
      <c r="C78" s="239"/>
      <c r="D78" s="329"/>
      <c r="E78" s="322"/>
      <c r="F78" s="338"/>
      <c r="G78" s="319"/>
      <c r="H78" s="241"/>
      <c r="I78" s="243"/>
      <c r="J78" s="41" t="s">
        <v>48</v>
      </c>
      <c r="K78" s="42">
        <v>4</v>
      </c>
      <c r="L78" s="217"/>
      <c r="M78" s="265"/>
    </row>
    <row r="79" spans="2:13" ht="15.95" customHeight="1" thickBot="1" x14ac:dyDescent="0.3">
      <c r="B79" s="250" t="s">
        <v>108</v>
      </c>
      <c r="C79" s="251">
        <v>8</v>
      </c>
      <c r="D79" s="330">
        <v>5</v>
      </c>
      <c r="E79" s="323">
        <f>D79/C79</f>
        <v>0.625</v>
      </c>
      <c r="F79" s="333">
        <v>3</v>
      </c>
      <c r="G79" s="316">
        <f>F79/C79</f>
        <v>0.375</v>
      </c>
      <c r="H79" s="252">
        <v>4</v>
      </c>
      <c r="I79" s="253">
        <f>H79/C79</f>
        <v>0.5</v>
      </c>
      <c r="J79" s="76" t="s">
        <v>49</v>
      </c>
      <c r="K79" s="61">
        <v>2</v>
      </c>
      <c r="L79" s="214">
        <f>K79+K80</f>
        <v>4</v>
      </c>
      <c r="M79" s="258">
        <f>L79/C79</f>
        <v>0.5</v>
      </c>
    </row>
    <row r="80" spans="2:13" ht="15.75" thickBot="1" x14ac:dyDescent="0.3">
      <c r="B80" s="250"/>
      <c r="C80" s="251"/>
      <c r="D80" s="331"/>
      <c r="E80" s="324"/>
      <c r="F80" s="335"/>
      <c r="G80" s="318"/>
      <c r="H80" s="252"/>
      <c r="I80" s="253"/>
      <c r="J80" s="77" t="s">
        <v>119</v>
      </c>
      <c r="K80" s="63">
        <v>2</v>
      </c>
      <c r="L80" s="215"/>
      <c r="M80" s="259"/>
    </row>
    <row r="81" spans="2:13" ht="32.1" customHeight="1" thickBot="1" x14ac:dyDescent="0.3">
      <c r="B81" s="28" t="s">
        <v>109</v>
      </c>
      <c r="C81" s="29">
        <f>H81+L81</f>
        <v>59</v>
      </c>
      <c r="D81" s="141">
        <v>41</v>
      </c>
      <c r="E81" s="154">
        <f>D81/C81</f>
        <v>0.69491525423728817</v>
      </c>
      <c r="F81" s="156">
        <v>18</v>
      </c>
      <c r="G81" s="159">
        <f>F81/C81</f>
        <v>0.30508474576271188</v>
      </c>
      <c r="H81" s="30">
        <v>43</v>
      </c>
      <c r="I81" s="31">
        <f>H81/C81</f>
        <v>0.72881355932203384</v>
      </c>
      <c r="J81" s="32" t="s">
        <v>76</v>
      </c>
      <c r="K81" s="33">
        <v>16</v>
      </c>
      <c r="L81" s="33">
        <f>K81</f>
        <v>16</v>
      </c>
      <c r="M81" s="34">
        <f>L81/C81</f>
        <v>0.2711864406779661</v>
      </c>
    </row>
    <row r="82" spans="2:13" ht="15.95" customHeight="1" thickBot="1" x14ac:dyDescent="0.3">
      <c r="B82" s="250" t="s">
        <v>110</v>
      </c>
      <c r="C82" s="251">
        <f>H82+L82</f>
        <v>0</v>
      </c>
      <c r="D82" s="330">
        <v>0</v>
      </c>
      <c r="E82" s="323">
        <v>0</v>
      </c>
      <c r="F82" s="333">
        <v>0</v>
      </c>
      <c r="G82" s="316">
        <v>0</v>
      </c>
      <c r="H82" s="252">
        <v>0</v>
      </c>
      <c r="I82" s="253">
        <f>IFERROR(H82/C82,0)</f>
        <v>0</v>
      </c>
      <c r="J82" s="78" t="s">
        <v>77</v>
      </c>
      <c r="K82" s="79">
        <v>0</v>
      </c>
      <c r="L82" s="214">
        <f>SUM(K82:K83)</f>
        <v>0</v>
      </c>
      <c r="M82" s="258">
        <f>IFERROR(L82/C82,0)</f>
        <v>0</v>
      </c>
    </row>
    <row r="83" spans="2:13" ht="15.95" customHeight="1" thickBot="1" x14ac:dyDescent="0.3">
      <c r="B83" s="250"/>
      <c r="C83" s="251"/>
      <c r="D83" s="331"/>
      <c r="E83" s="324"/>
      <c r="F83" s="335"/>
      <c r="G83" s="318"/>
      <c r="H83" s="252"/>
      <c r="I83" s="253"/>
      <c r="J83" s="62" t="s">
        <v>50</v>
      </c>
      <c r="K83" s="63">
        <v>0</v>
      </c>
      <c r="L83" s="215"/>
      <c r="M83" s="259"/>
    </row>
    <row r="84" spans="2:13" ht="15.95" customHeight="1" thickBot="1" x14ac:dyDescent="0.3">
      <c r="B84" s="237" t="s">
        <v>111</v>
      </c>
      <c r="C84" s="239">
        <f>H84+L84</f>
        <v>15</v>
      </c>
      <c r="D84" s="327">
        <v>12</v>
      </c>
      <c r="E84" s="320">
        <f>D84/C84</f>
        <v>0.8</v>
      </c>
      <c r="F84" s="336">
        <v>3</v>
      </c>
      <c r="G84" s="313">
        <f>F84/C84</f>
        <v>0.2</v>
      </c>
      <c r="H84" s="241">
        <v>12</v>
      </c>
      <c r="I84" s="243">
        <f>H84/C84</f>
        <v>0.8</v>
      </c>
      <c r="J84" s="37" t="s">
        <v>51</v>
      </c>
      <c r="K84" s="38">
        <v>0</v>
      </c>
      <c r="L84" s="216">
        <f>SUM(K84:K86)</f>
        <v>3</v>
      </c>
      <c r="M84" s="264">
        <f>L84/C84</f>
        <v>0.2</v>
      </c>
    </row>
    <row r="85" spans="2:13" ht="15.95" customHeight="1" thickBot="1" x14ac:dyDescent="0.3">
      <c r="B85" s="237"/>
      <c r="C85" s="239"/>
      <c r="D85" s="328"/>
      <c r="E85" s="321"/>
      <c r="F85" s="337"/>
      <c r="G85" s="314"/>
      <c r="H85" s="241"/>
      <c r="I85" s="243"/>
      <c r="J85" s="39" t="s">
        <v>52</v>
      </c>
      <c r="K85" s="40">
        <v>2</v>
      </c>
      <c r="L85" s="279"/>
      <c r="M85" s="281"/>
    </row>
    <row r="86" spans="2:13" ht="15.95" customHeight="1" thickBot="1" x14ac:dyDescent="0.3">
      <c r="B86" s="237"/>
      <c r="C86" s="239"/>
      <c r="D86" s="329"/>
      <c r="E86" s="322"/>
      <c r="F86" s="338"/>
      <c r="G86" s="319"/>
      <c r="H86" s="241"/>
      <c r="I86" s="243"/>
      <c r="J86" s="41" t="s">
        <v>53</v>
      </c>
      <c r="K86" s="42">
        <v>1</v>
      </c>
      <c r="L86" s="217"/>
      <c r="M86" s="265"/>
    </row>
    <row r="87" spans="2:13" ht="15.95" customHeight="1" thickBot="1" x14ac:dyDescent="0.3">
      <c r="B87" s="250" t="s">
        <v>112</v>
      </c>
      <c r="C87" s="251">
        <f>H87+L87</f>
        <v>25</v>
      </c>
      <c r="D87" s="330">
        <v>19</v>
      </c>
      <c r="E87" s="323">
        <f>D87/C87</f>
        <v>0.76</v>
      </c>
      <c r="F87" s="333">
        <v>6</v>
      </c>
      <c r="G87" s="316">
        <f>F87/C87</f>
        <v>0.24</v>
      </c>
      <c r="H87" s="298">
        <v>8</v>
      </c>
      <c r="I87" s="301">
        <f>H87/C87</f>
        <v>0.32</v>
      </c>
      <c r="J87" s="60" t="s">
        <v>54</v>
      </c>
      <c r="K87" s="61">
        <v>11</v>
      </c>
      <c r="L87" s="214">
        <f>SUM(K87:K89)</f>
        <v>17</v>
      </c>
      <c r="M87" s="304">
        <f>L87/C87</f>
        <v>0.68</v>
      </c>
    </row>
    <row r="88" spans="2:13" ht="15.95" customHeight="1" thickBot="1" x14ac:dyDescent="0.3">
      <c r="B88" s="250"/>
      <c r="C88" s="251"/>
      <c r="D88" s="332"/>
      <c r="E88" s="326"/>
      <c r="F88" s="334"/>
      <c r="G88" s="317"/>
      <c r="H88" s="299"/>
      <c r="I88" s="302"/>
      <c r="J88" s="80" t="s">
        <v>55</v>
      </c>
      <c r="K88" s="81">
        <v>3</v>
      </c>
      <c r="L88" s="277"/>
      <c r="M88" s="305"/>
    </row>
    <row r="89" spans="2:13" ht="15.95" customHeight="1" thickBot="1" x14ac:dyDescent="0.3">
      <c r="B89" s="250"/>
      <c r="C89" s="251"/>
      <c r="D89" s="331"/>
      <c r="E89" s="324"/>
      <c r="F89" s="335"/>
      <c r="G89" s="318"/>
      <c r="H89" s="300"/>
      <c r="I89" s="303"/>
      <c r="J89" s="62" t="s">
        <v>121</v>
      </c>
      <c r="K89" s="63">
        <v>3</v>
      </c>
      <c r="L89" s="215"/>
      <c r="M89" s="306"/>
    </row>
    <row r="90" spans="2:13" ht="15.95" customHeight="1" thickBot="1" x14ac:dyDescent="0.3">
      <c r="B90" s="237" t="s">
        <v>113</v>
      </c>
      <c r="C90" s="239">
        <f>H90+L90</f>
        <v>38</v>
      </c>
      <c r="D90" s="327">
        <v>22</v>
      </c>
      <c r="E90" s="320">
        <f>D90/C90</f>
        <v>0.57894736842105265</v>
      </c>
      <c r="F90" s="336">
        <v>16</v>
      </c>
      <c r="G90" s="313">
        <f>F90/C90</f>
        <v>0.42105263157894735</v>
      </c>
      <c r="H90" s="241">
        <v>21</v>
      </c>
      <c r="I90" s="243">
        <f>H90/C90</f>
        <v>0.55263157894736847</v>
      </c>
      <c r="J90" s="37" t="s">
        <v>56</v>
      </c>
      <c r="K90" s="38">
        <v>2</v>
      </c>
      <c r="L90" s="216">
        <f>SUM(K90:K93)</f>
        <v>17</v>
      </c>
      <c r="M90" s="264">
        <f>L90/C90</f>
        <v>0.44736842105263158</v>
      </c>
    </row>
    <row r="91" spans="2:13" ht="15.95" customHeight="1" thickBot="1" x14ac:dyDescent="0.3">
      <c r="B91" s="237"/>
      <c r="C91" s="239"/>
      <c r="D91" s="328"/>
      <c r="E91" s="321"/>
      <c r="F91" s="337"/>
      <c r="G91" s="314"/>
      <c r="H91" s="241"/>
      <c r="I91" s="243"/>
      <c r="J91" s="39" t="s">
        <v>57</v>
      </c>
      <c r="K91" s="40">
        <v>5</v>
      </c>
      <c r="L91" s="279"/>
      <c r="M91" s="281"/>
    </row>
    <row r="92" spans="2:13" ht="15.75" thickBot="1" x14ac:dyDescent="0.3">
      <c r="B92" s="237"/>
      <c r="C92" s="239"/>
      <c r="D92" s="328"/>
      <c r="E92" s="321"/>
      <c r="F92" s="337"/>
      <c r="G92" s="314"/>
      <c r="H92" s="241"/>
      <c r="I92" s="243"/>
      <c r="J92" s="39" t="s">
        <v>58</v>
      </c>
      <c r="K92" s="40">
        <v>2</v>
      </c>
      <c r="L92" s="279"/>
      <c r="M92" s="281"/>
    </row>
    <row r="93" spans="2:13" ht="15.95" customHeight="1" thickBot="1" x14ac:dyDescent="0.3">
      <c r="B93" s="237"/>
      <c r="C93" s="239"/>
      <c r="D93" s="329"/>
      <c r="E93" s="322"/>
      <c r="F93" s="338"/>
      <c r="G93" s="319"/>
      <c r="H93" s="241"/>
      <c r="I93" s="243"/>
      <c r="J93" s="41" t="s">
        <v>59</v>
      </c>
      <c r="K93" s="42">
        <v>8</v>
      </c>
      <c r="L93" s="217"/>
      <c r="M93" s="265"/>
    </row>
    <row r="94" spans="2:13" ht="15.95" customHeight="1" thickBot="1" x14ac:dyDescent="0.3">
      <c r="B94" s="250" t="s">
        <v>114</v>
      </c>
      <c r="C94" s="251">
        <f>H94+L94</f>
        <v>22</v>
      </c>
      <c r="D94" s="330">
        <v>18</v>
      </c>
      <c r="E94" s="323">
        <f>D94/C94</f>
        <v>0.81818181818181823</v>
      </c>
      <c r="F94" s="333">
        <v>4</v>
      </c>
      <c r="G94" s="316">
        <f>F94/C94</f>
        <v>0.18181818181818182</v>
      </c>
      <c r="H94" s="252">
        <v>16</v>
      </c>
      <c r="I94" s="253">
        <f>H94/C94</f>
        <v>0.72727272727272729</v>
      </c>
      <c r="J94" s="60" t="s">
        <v>60</v>
      </c>
      <c r="K94" s="61">
        <v>1</v>
      </c>
      <c r="L94" s="214">
        <f>SUM(K94:K95)</f>
        <v>6</v>
      </c>
      <c r="M94" s="258">
        <f>L94/C94</f>
        <v>0.27272727272727271</v>
      </c>
    </row>
    <row r="95" spans="2:13" ht="15.95" customHeight="1" thickBot="1" x14ac:dyDescent="0.3">
      <c r="B95" s="250"/>
      <c r="C95" s="251"/>
      <c r="D95" s="331"/>
      <c r="E95" s="324"/>
      <c r="F95" s="335"/>
      <c r="G95" s="318"/>
      <c r="H95" s="252"/>
      <c r="I95" s="253"/>
      <c r="J95" s="62" t="s">
        <v>61</v>
      </c>
      <c r="K95" s="63">
        <v>5</v>
      </c>
      <c r="L95" s="215"/>
      <c r="M95" s="259"/>
    </row>
    <row r="96" spans="2:13" ht="15.95" customHeight="1" thickBot="1" x14ac:dyDescent="0.3">
      <c r="B96" s="237" t="s">
        <v>115</v>
      </c>
      <c r="C96" s="239">
        <f>H96+L96</f>
        <v>16</v>
      </c>
      <c r="D96" s="327">
        <v>13</v>
      </c>
      <c r="E96" s="320">
        <f>D96/C96</f>
        <v>0.8125</v>
      </c>
      <c r="F96" s="336">
        <v>3</v>
      </c>
      <c r="G96" s="313">
        <f>F96/C96</f>
        <v>0.1875</v>
      </c>
      <c r="H96" s="241">
        <v>7</v>
      </c>
      <c r="I96" s="243">
        <f>H96/C96</f>
        <v>0.4375</v>
      </c>
      <c r="J96" s="37" t="s">
        <v>62</v>
      </c>
      <c r="K96" s="38">
        <v>0</v>
      </c>
      <c r="L96" s="216">
        <f>SUM(K96:K101)</f>
        <v>9</v>
      </c>
      <c r="M96" s="264">
        <f>L96/C96</f>
        <v>0.5625</v>
      </c>
    </row>
    <row r="97" spans="2:13" ht="15.95" customHeight="1" thickBot="1" x14ac:dyDescent="0.3">
      <c r="B97" s="237"/>
      <c r="C97" s="239"/>
      <c r="D97" s="328"/>
      <c r="E97" s="321"/>
      <c r="F97" s="337"/>
      <c r="G97" s="314"/>
      <c r="H97" s="241"/>
      <c r="I97" s="243"/>
      <c r="J97" s="39" t="s">
        <v>63</v>
      </c>
      <c r="K97" s="40">
        <v>0</v>
      </c>
      <c r="L97" s="279"/>
      <c r="M97" s="281"/>
    </row>
    <row r="98" spans="2:13" ht="15.95" customHeight="1" thickBot="1" x14ac:dyDescent="0.3">
      <c r="B98" s="237"/>
      <c r="C98" s="239"/>
      <c r="D98" s="328"/>
      <c r="E98" s="321"/>
      <c r="F98" s="337"/>
      <c r="G98" s="314"/>
      <c r="H98" s="241"/>
      <c r="I98" s="243"/>
      <c r="J98" s="39" t="s">
        <v>64</v>
      </c>
      <c r="K98" s="40">
        <v>0</v>
      </c>
      <c r="L98" s="279"/>
      <c r="M98" s="281"/>
    </row>
    <row r="99" spans="2:13" ht="15.95" customHeight="1" thickBot="1" x14ac:dyDescent="0.3">
      <c r="B99" s="237"/>
      <c r="C99" s="239"/>
      <c r="D99" s="328"/>
      <c r="E99" s="321"/>
      <c r="F99" s="337"/>
      <c r="G99" s="314"/>
      <c r="H99" s="241"/>
      <c r="I99" s="243"/>
      <c r="J99" s="39" t="s">
        <v>65</v>
      </c>
      <c r="K99" s="40">
        <v>6</v>
      </c>
      <c r="L99" s="279"/>
      <c r="M99" s="281"/>
    </row>
    <row r="100" spans="2:13" ht="15.95" customHeight="1" thickBot="1" x14ac:dyDescent="0.3">
      <c r="B100" s="237"/>
      <c r="C100" s="239"/>
      <c r="D100" s="328"/>
      <c r="E100" s="321"/>
      <c r="F100" s="337"/>
      <c r="G100" s="314"/>
      <c r="H100" s="241"/>
      <c r="I100" s="243"/>
      <c r="J100" s="39" t="s">
        <v>66</v>
      </c>
      <c r="K100" s="40">
        <v>0</v>
      </c>
      <c r="L100" s="279"/>
      <c r="M100" s="281"/>
    </row>
    <row r="101" spans="2:13" ht="15.95" customHeight="1" thickBot="1" x14ac:dyDescent="0.3">
      <c r="B101" s="284"/>
      <c r="C101" s="285"/>
      <c r="D101" s="340"/>
      <c r="E101" s="325"/>
      <c r="F101" s="339"/>
      <c r="G101" s="315"/>
      <c r="H101" s="286"/>
      <c r="I101" s="287"/>
      <c r="J101" s="45" t="s">
        <v>78</v>
      </c>
      <c r="K101" s="46">
        <v>3</v>
      </c>
      <c r="L101" s="279"/>
      <c r="M101" s="288"/>
    </row>
    <row r="102" spans="2:13" ht="20.100000000000001" customHeight="1" thickTop="1" thickBot="1" x14ac:dyDescent="0.3">
      <c r="B102" s="126" t="s">
        <v>68</v>
      </c>
      <c r="C102" s="133">
        <f>SUM(C5:C101)</f>
        <v>1214</v>
      </c>
      <c r="D102" s="130">
        <f>SUM(D5:D101)</f>
        <v>837</v>
      </c>
      <c r="E102" s="149">
        <f>D102/C102</f>
        <v>0.68945634266886324</v>
      </c>
      <c r="F102" s="158">
        <f>SUM(F5:F101)</f>
        <v>377</v>
      </c>
      <c r="G102" s="153">
        <f>F102/C102</f>
        <v>0.31054365733113676</v>
      </c>
      <c r="H102" s="128">
        <f>SUM(H5:H101)</f>
        <v>926</v>
      </c>
      <c r="I102" s="129">
        <f>H102/C102</f>
        <v>0.76276771004942334</v>
      </c>
      <c r="J102" s="256"/>
      <c r="K102" s="257"/>
      <c r="L102" s="130">
        <f>SUM(L5:L101)</f>
        <v>288</v>
      </c>
      <c r="M102" s="131">
        <f>L102/C102</f>
        <v>0.2372322899505766</v>
      </c>
    </row>
    <row r="103" spans="2:13" ht="15.75" thickTop="1" x14ac:dyDescent="0.25"/>
  </sheetData>
  <mergeCells count="330">
    <mergeCell ref="L87:L89"/>
    <mergeCell ref="M87:M89"/>
    <mergeCell ref="I87:I89"/>
    <mergeCell ref="B1:M1"/>
    <mergeCell ref="B96:B101"/>
    <mergeCell ref="C96:C101"/>
    <mergeCell ref="H96:H101"/>
    <mergeCell ref="I96:I101"/>
    <mergeCell ref="L96:L101"/>
    <mergeCell ref="M96:M101"/>
    <mergeCell ref="B94:B95"/>
    <mergeCell ref="C94:C95"/>
    <mergeCell ref="H94:H95"/>
    <mergeCell ref="I94:I95"/>
    <mergeCell ref="L94:L95"/>
    <mergeCell ref="M94:M95"/>
    <mergeCell ref="B90:B93"/>
    <mergeCell ref="C90:C93"/>
    <mergeCell ref="H90:H93"/>
    <mergeCell ref="I90:I93"/>
    <mergeCell ref="L90:L93"/>
    <mergeCell ref="M90:M93"/>
    <mergeCell ref="B84:B86"/>
    <mergeCell ref="C84:C86"/>
    <mergeCell ref="H84:H86"/>
    <mergeCell ref="I84:I86"/>
    <mergeCell ref="L84:L86"/>
    <mergeCell ref="M84:M86"/>
    <mergeCell ref="L79:L80"/>
    <mergeCell ref="M79:M80"/>
    <mergeCell ref="B82:B83"/>
    <mergeCell ref="C82:C83"/>
    <mergeCell ref="H82:H83"/>
    <mergeCell ref="I82:I83"/>
    <mergeCell ref="L82:L83"/>
    <mergeCell ref="M82:M83"/>
    <mergeCell ref="B79:B80"/>
    <mergeCell ref="C79:C80"/>
    <mergeCell ref="H79:H80"/>
    <mergeCell ref="I79:I80"/>
    <mergeCell ref="F79:F80"/>
    <mergeCell ref="F82:F83"/>
    <mergeCell ref="D79:D80"/>
    <mergeCell ref="D82:D83"/>
    <mergeCell ref="D84:D86"/>
    <mergeCell ref="F84:F86"/>
    <mergeCell ref="L69:L70"/>
    <mergeCell ref="M69:M70"/>
    <mergeCell ref="B72:B78"/>
    <mergeCell ref="C72:C78"/>
    <mergeCell ref="H72:H78"/>
    <mergeCell ref="I72:I78"/>
    <mergeCell ref="L72:L78"/>
    <mergeCell ref="M72:M78"/>
    <mergeCell ref="B69:B70"/>
    <mergeCell ref="C69:C70"/>
    <mergeCell ref="H69:H70"/>
    <mergeCell ref="I69:I70"/>
    <mergeCell ref="J69:J70"/>
    <mergeCell ref="K69:K70"/>
    <mergeCell ref="F72:F78"/>
    <mergeCell ref="D72:D78"/>
    <mergeCell ref="F69:F70"/>
    <mergeCell ref="D69:D70"/>
    <mergeCell ref="B66:B68"/>
    <mergeCell ref="C66:C68"/>
    <mergeCell ref="H66:H68"/>
    <mergeCell ref="I66:I68"/>
    <mergeCell ref="L66:L68"/>
    <mergeCell ref="M66:M68"/>
    <mergeCell ref="L60:L61"/>
    <mergeCell ref="M60:M61"/>
    <mergeCell ref="B62:B65"/>
    <mergeCell ref="C62:C65"/>
    <mergeCell ref="H62:H65"/>
    <mergeCell ref="I62:I65"/>
    <mergeCell ref="L62:L65"/>
    <mergeCell ref="M62:M65"/>
    <mergeCell ref="B60:B61"/>
    <mergeCell ref="C60:C61"/>
    <mergeCell ref="H60:H61"/>
    <mergeCell ref="I60:I61"/>
    <mergeCell ref="J60:J61"/>
    <mergeCell ref="K60:K61"/>
    <mergeCell ref="F60:F61"/>
    <mergeCell ref="F62:F65"/>
    <mergeCell ref="F66:F68"/>
    <mergeCell ref="D60:D61"/>
    <mergeCell ref="B53:B59"/>
    <mergeCell ref="C53:C59"/>
    <mergeCell ref="H53:H59"/>
    <mergeCell ref="I53:I59"/>
    <mergeCell ref="L53:L59"/>
    <mergeCell ref="M53:M59"/>
    <mergeCell ref="B51:B52"/>
    <mergeCell ref="C51:C52"/>
    <mergeCell ref="H51:H52"/>
    <mergeCell ref="I51:I52"/>
    <mergeCell ref="L51:L52"/>
    <mergeCell ref="M51:M52"/>
    <mergeCell ref="F51:F52"/>
    <mergeCell ref="F53:F59"/>
    <mergeCell ref="E51:E52"/>
    <mergeCell ref="E53:E59"/>
    <mergeCell ref="D53:D59"/>
    <mergeCell ref="D51:D52"/>
    <mergeCell ref="L45:L46"/>
    <mergeCell ref="M45:M46"/>
    <mergeCell ref="B47:B50"/>
    <mergeCell ref="C47:C50"/>
    <mergeCell ref="H47:H50"/>
    <mergeCell ref="I47:I50"/>
    <mergeCell ref="L47:L50"/>
    <mergeCell ref="M47:M50"/>
    <mergeCell ref="B45:B46"/>
    <mergeCell ref="C45:C46"/>
    <mergeCell ref="H45:H46"/>
    <mergeCell ref="I45:I46"/>
    <mergeCell ref="J45:J46"/>
    <mergeCell ref="K45:K46"/>
    <mergeCell ref="E45:E46"/>
    <mergeCell ref="E47:E50"/>
    <mergeCell ref="D45:D46"/>
    <mergeCell ref="D47:D50"/>
    <mergeCell ref="B42:B43"/>
    <mergeCell ref="C42:C43"/>
    <mergeCell ref="H42:H43"/>
    <mergeCell ref="I42:I43"/>
    <mergeCell ref="L42:L43"/>
    <mergeCell ref="M42:M43"/>
    <mergeCell ref="B39:B41"/>
    <mergeCell ref="C39:C41"/>
    <mergeCell ref="H39:H41"/>
    <mergeCell ref="I39:I41"/>
    <mergeCell ref="L39:L41"/>
    <mergeCell ref="M39:M41"/>
    <mergeCell ref="E39:E41"/>
    <mergeCell ref="E42:E43"/>
    <mergeCell ref="D39:D41"/>
    <mergeCell ref="D42:D43"/>
    <mergeCell ref="L35:L36"/>
    <mergeCell ref="M35:M36"/>
    <mergeCell ref="B37:B38"/>
    <mergeCell ref="C37:C38"/>
    <mergeCell ref="H37:H38"/>
    <mergeCell ref="I37:I38"/>
    <mergeCell ref="J37:J38"/>
    <mergeCell ref="K37:K38"/>
    <mergeCell ref="L37:L38"/>
    <mergeCell ref="M37:M38"/>
    <mergeCell ref="B35:B36"/>
    <mergeCell ref="C35:C36"/>
    <mergeCell ref="H35:H36"/>
    <mergeCell ref="I35:I36"/>
    <mergeCell ref="J35:J36"/>
    <mergeCell ref="K35:K36"/>
    <mergeCell ref="E35:E36"/>
    <mergeCell ref="E37:E38"/>
    <mergeCell ref="D35:D36"/>
    <mergeCell ref="D37:D38"/>
    <mergeCell ref="B30:B34"/>
    <mergeCell ref="C30:C34"/>
    <mergeCell ref="H30:H34"/>
    <mergeCell ref="I30:I34"/>
    <mergeCell ref="L30:L34"/>
    <mergeCell ref="M30:M34"/>
    <mergeCell ref="B27:B29"/>
    <mergeCell ref="C27:C29"/>
    <mergeCell ref="H27:H29"/>
    <mergeCell ref="I27:I29"/>
    <mergeCell ref="L27:L29"/>
    <mergeCell ref="M27:M29"/>
    <mergeCell ref="E27:E29"/>
    <mergeCell ref="E30:E34"/>
    <mergeCell ref="D30:D34"/>
    <mergeCell ref="K12:K13"/>
    <mergeCell ref="B23:B26"/>
    <mergeCell ref="C23:C26"/>
    <mergeCell ref="H23:H26"/>
    <mergeCell ref="I23:I26"/>
    <mergeCell ref="L23:L26"/>
    <mergeCell ref="M23:M26"/>
    <mergeCell ref="L19:L20"/>
    <mergeCell ref="M19:M20"/>
    <mergeCell ref="B21:B22"/>
    <mergeCell ref="C21:C22"/>
    <mergeCell ref="H21:H22"/>
    <mergeCell ref="I21:I22"/>
    <mergeCell ref="J21:J22"/>
    <mergeCell ref="K21:K22"/>
    <mergeCell ref="L21:L22"/>
    <mergeCell ref="M21:M22"/>
    <mergeCell ref="B19:B20"/>
    <mergeCell ref="C19:C20"/>
    <mergeCell ref="H19:H20"/>
    <mergeCell ref="I19:I20"/>
    <mergeCell ref="J19:J20"/>
    <mergeCell ref="K19:K20"/>
    <mergeCell ref="M9:M10"/>
    <mergeCell ref="F45:F46"/>
    <mergeCell ref="F47:F50"/>
    <mergeCell ref="B16:B17"/>
    <mergeCell ref="C16:C17"/>
    <mergeCell ref="H16:H17"/>
    <mergeCell ref="I16:I17"/>
    <mergeCell ref="L16:L17"/>
    <mergeCell ref="M16:M17"/>
    <mergeCell ref="L12:L13"/>
    <mergeCell ref="M12:M13"/>
    <mergeCell ref="B14:B15"/>
    <mergeCell ref="C14:C15"/>
    <mergeCell ref="H14:H15"/>
    <mergeCell ref="I14:I15"/>
    <mergeCell ref="J14:J15"/>
    <mergeCell ref="K14:K15"/>
    <mergeCell ref="L14:L15"/>
    <mergeCell ref="M14:M15"/>
    <mergeCell ref="B12:B13"/>
    <mergeCell ref="C12:C13"/>
    <mergeCell ref="H12:H13"/>
    <mergeCell ref="I12:I13"/>
    <mergeCell ref="J12:J13"/>
    <mergeCell ref="D62:D65"/>
    <mergeCell ref="D66:D68"/>
    <mergeCell ref="J102:K102"/>
    <mergeCell ref="H87:H89"/>
    <mergeCell ref="C87:C89"/>
    <mergeCell ref="B87:B89"/>
    <mergeCell ref="B2:M2"/>
    <mergeCell ref="H3:M3"/>
    <mergeCell ref="H4:I4"/>
    <mergeCell ref="J4:M4"/>
    <mergeCell ref="B5:B8"/>
    <mergeCell ref="C5:C8"/>
    <mergeCell ref="H5:H8"/>
    <mergeCell ref="I5:I8"/>
    <mergeCell ref="L5:L8"/>
    <mergeCell ref="M5:M8"/>
    <mergeCell ref="B9:B10"/>
    <mergeCell ref="C9:C10"/>
    <mergeCell ref="H9:H10"/>
    <mergeCell ref="I9:I10"/>
    <mergeCell ref="J9:J10"/>
    <mergeCell ref="K9:K10"/>
    <mergeCell ref="L9:L10"/>
    <mergeCell ref="D27:D29"/>
    <mergeCell ref="B3:B4"/>
    <mergeCell ref="C3:C4"/>
    <mergeCell ref="F87:F89"/>
    <mergeCell ref="F90:F93"/>
    <mergeCell ref="F94:F95"/>
    <mergeCell ref="F96:F101"/>
    <mergeCell ref="D94:D95"/>
    <mergeCell ref="D96:D101"/>
    <mergeCell ref="F5:F8"/>
    <mergeCell ref="F9:F10"/>
    <mergeCell ref="F12:F13"/>
    <mergeCell ref="F14:F15"/>
    <mergeCell ref="F16:F17"/>
    <mergeCell ref="F19:F20"/>
    <mergeCell ref="F21:F22"/>
    <mergeCell ref="F23:F26"/>
    <mergeCell ref="F27:F29"/>
    <mergeCell ref="F30:F34"/>
    <mergeCell ref="F35:F36"/>
    <mergeCell ref="F37:F38"/>
    <mergeCell ref="F39:F41"/>
    <mergeCell ref="F42:F43"/>
    <mergeCell ref="D87:D89"/>
    <mergeCell ref="D90:D93"/>
    <mergeCell ref="D3:E4"/>
    <mergeCell ref="E5:E8"/>
    <mergeCell ref="E9:E10"/>
    <mergeCell ref="E12:E13"/>
    <mergeCell ref="E14:E15"/>
    <mergeCell ref="E16:E17"/>
    <mergeCell ref="E19:E20"/>
    <mergeCell ref="E21:E22"/>
    <mergeCell ref="E23:E26"/>
    <mergeCell ref="D5:D8"/>
    <mergeCell ref="D9:D10"/>
    <mergeCell ref="D12:D13"/>
    <mergeCell ref="D14:D15"/>
    <mergeCell ref="D16:D17"/>
    <mergeCell ref="D19:D20"/>
    <mergeCell ref="D21:D22"/>
    <mergeCell ref="D23:D26"/>
    <mergeCell ref="E60:E61"/>
    <mergeCell ref="E62:E65"/>
    <mergeCell ref="E66:E68"/>
    <mergeCell ref="E69:E70"/>
    <mergeCell ref="E72:E78"/>
    <mergeCell ref="E79:E80"/>
    <mergeCell ref="E82:E83"/>
    <mergeCell ref="E84:E86"/>
    <mergeCell ref="E87:E89"/>
    <mergeCell ref="E90:E93"/>
    <mergeCell ref="E94:E95"/>
    <mergeCell ref="E96:E101"/>
    <mergeCell ref="F3:G4"/>
    <mergeCell ref="G5:G8"/>
    <mergeCell ref="G9:G10"/>
    <mergeCell ref="G12:G13"/>
    <mergeCell ref="G14:G15"/>
    <mergeCell ref="G16:G17"/>
    <mergeCell ref="G19:G20"/>
    <mergeCell ref="G21:G22"/>
    <mergeCell ref="G23:G26"/>
    <mergeCell ref="G27:G29"/>
    <mergeCell ref="G30:G34"/>
    <mergeCell ref="G35:G36"/>
    <mergeCell ref="G37:G38"/>
    <mergeCell ref="G39:G41"/>
    <mergeCell ref="G42:G43"/>
    <mergeCell ref="G45:G46"/>
    <mergeCell ref="G47:G50"/>
    <mergeCell ref="G51:G52"/>
    <mergeCell ref="G53:G59"/>
    <mergeCell ref="G60:G61"/>
    <mergeCell ref="G62:G65"/>
    <mergeCell ref="G96:G101"/>
    <mergeCell ref="G66:G68"/>
    <mergeCell ref="G69:G70"/>
    <mergeCell ref="G72:G78"/>
    <mergeCell ref="G79:G80"/>
    <mergeCell ref="G82:G83"/>
    <mergeCell ref="G84:G86"/>
    <mergeCell ref="G87:G89"/>
    <mergeCell ref="G90:G93"/>
    <mergeCell ref="G94:G95"/>
  </mergeCells>
  <pageMargins left="0.70866141732283472" right="0.70866141732283472" top="0.39370078740157483" bottom="0.39370078740157483" header="0.31496062992125984" footer="0.31496062992125984"/>
  <pageSetup paperSize="9" scale="87" orientation="portrait" r:id="rId1"/>
  <rowBreaks count="1" manualBreakCount="1">
    <brk id="46" max="16383" man="1"/>
  </rowBreaks>
  <ignoredErrors>
    <ignoredError sqref="L7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zoomScaleNormal="100" workbookViewId="0">
      <selection activeCell="O2" sqref="O2"/>
    </sheetView>
  </sheetViews>
  <sheetFormatPr defaultRowHeight="15" x14ac:dyDescent="0.25"/>
  <cols>
    <col min="1" max="1" width="3.7109375" customWidth="1"/>
    <col min="2" max="2" width="25.7109375" customWidth="1"/>
    <col min="3" max="3" width="23.5703125" customWidth="1"/>
    <col min="4" max="7" width="11.85546875" customWidth="1"/>
    <col min="8" max="9" width="8.7109375" customWidth="1"/>
    <col min="10" max="10" width="20.7109375" customWidth="1"/>
    <col min="11" max="12" width="6.5703125" customWidth="1"/>
    <col min="13" max="13" width="7" customWidth="1"/>
  </cols>
  <sheetData>
    <row r="1" spans="2:13" ht="104.25" customHeight="1" thickBot="1" x14ac:dyDescent="0.3"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2:13" ht="36.950000000000003" customHeight="1" thickBot="1" x14ac:dyDescent="0.3">
      <c r="B2" s="355" t="s">
        <v>136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7"/>
    </row>
    <row r="3" spans="2:13" ht="18.75" customHeight="1" thickBot="1" x14ac:dyDescent="0.3">
      <c r="B3" s="195" t="s">
        <v>124</v>
      </c>
      <c r="C3" s="197" t="s">
        <v>132</v>
      </c>
      <c r="D3" s="210" t="s">
        <v>133</v>
      </c>
      <c r="E3" s="211"/>
      <c r="F3" s="210" t="s">
        <v>134</v>
      </c>
      <c r="G3" s="211"/>
      <c r="H3" s="234" t="s">
        <v>79</v>
      </c>
      <c r="I3" s="234"/>
      <c r="J3" s="234"/>
      <c r="K3" s="234"/>
      <c r="L3" s="234"/>
      <c r="M3" s="235"/>
    </row>
    <row r="4" spans="2:13" ht="50.25" customHeight="1" thickBot="1" x14ac:dyDescent="0.3">
      <c r="B4" s="196"/>
      <c r="C4" s="198"/>
      <c r="D4" s="212"/>
      <c r="E4" s="213"/>
      <c r="F4" s="212"/>
      <c r="G4" s="213"/>
      <c r="H4" s="234" t="s">
        <v>81</v>
      </c>
      <c r="I4" s="234"/>
      <c r="J4" s="234" t="s">
        <v>80</v>
      </c>
      <c r="K4" s="234"/>
      <c r="L4" s="234"/>
      <c r="M4" s="235"/>
    </row>
    <row r="5" spans="2:13" ht="15.95" customHeight="1" thickBot="1" x14ac:dyDescent="0.3">
      <c r="B5" s="237" t="s">
        <v>82</v>
      </c>
      <c r="C5" s="239">
        <f>H5+L5</f>
        <v>14</v>
      </c>
      <c r="D5" s="224">
        <v>3</v>
      </c>
      <c r="E5" s="218">
        <f>D5/C5</f>
        <v>0.21428571428571427</v>
      </c>
      <c r="F5" s="216">
        <v>11</v>
      </c>
      <c r="G5" s="203">
        <f>F5/C5</f>
        <v>0.7857142857142857</v>
      </c>
      <c r="H5" s="241">
        <v>13</v>
      </c>
      <c r="I5" s="243">
        <f>H5/C5</f>
        <v>0.9285714285714286</v>
      </c>
      <c r="J5" s="22" t="s">
        <v>0</v>
      </c>
      <c r="K5" s="23">
        <v>0</v>
      </c>
      <c r="L5" s="244">
        <f>SUM(K5:K8)</f>
        <v>1</v>
      </c>
      <c r="M5" s="247">
        <f>L5/C5</f>
        <v>7.1428571428571425E-2</v>
      </c>
    </row>
    <row r="6" spans="2:13" ht="15.95" customHeight="1" thickBot="1" x14ac:dyDescent="0.3">
      <c r="B6" s="237"/>
      <c r="C6" s="239"/>
      <c r="D6" s="278"/>
      <c r="E6" s="219"/>
      <c r="F6" s="279"/>
      <c r="G6" s="204"/>
      <c r="H6" s="241"/>
      <c r="I6" s="243"/>
      <c r="J6" s="24" t="s">
        <v>1</v>
      </c>
      <c r="K6" s="25">
        <v>0</v>
      </c>
      <c r="L6" s="245"/>
      <c r="M6" s="248"/>
    </row>
    <row r="7" spans="2:13" ht="15.95" customHeight="1" thickBot="1" x14ac:dyDescent="0.3">
      <c r="B7" s="237"/>
      <c r="C7" s="239"/>
      <c r="D7" s="278"/>
      <c r="E7" s="219"/>
      <c r="F7" s="279"/>
      <c r="G7" s="204"/>
      <c r="H7" s="241"/>
      <c r="I7" s="243"/>
      <c r="J7" s="24" t="s">
        <v>69</v>
      </c>
      <c r="K7" s="25">
        <v>0</v>
      </c>
      <c r="L7" s="245"/>
      <c r="M7" s="248"/>
    </row>
    <row r="8" spans="2:13" ht="15.95" customHeight="1" thickBot="1" x14ac:dyDescent="0.3">
      <c r="B8" s="237"/>
      <c r="C8" s="239"/>
      <c r="D8" s="225"/>
      <c r="E8" s="220"/>
      <c r="F8" s="217"/>
      <c r="G8" s="205"/>
      <c r="H8" s="241"/>
      <c r="I8" s="243"/>
      <c r="J8" s="26" t="s">
        <v>2</v>
      </c>
      <c r="K8" s="27">
        <v>1</v>
      </c>
      <c r="L8" s="246"/>
      <c r="M8" s="249"/>
    </row>
    <row r="9" spans="2:13" ht="15.95" customHeight="1" thickBot="1" x14ac:dyDescent="0.3">
      <c r="B9" s="250" t="s">
        <v>84</v>
      </c>
      <c r="C9" s="251">
        <f>H9+L9</f>
        <v>18</v>
      </c>
      <c r="D9" s="226">
        <v>4</v>
      </c>
      <c r="E9" s="221">
        <f>D9/C9</f>
        <v>0.22222222222222221</v>
      </c>
      <c r="F9" s="214">
        <v>14</v>
      </c>
      <c r="G9" s="206">
        <f>F9/C9</f>
        <v>0.77777777777777779</v>
      </c>
      <c r="H9" s="252">
        <v>14</v>
      </c>
      <c r="I9" s="253">
        <f>H9/C9</f>
        <v>0.77777777777777779</v>
      </c>
      <c r="J9" s="254" t="s">
        <v>3</v>
      </c>
      <c r="K9" s="214">
        <v>4</v>
      </c>
      <c r="L9" s="214">
        <f>K9</f>
        <v>4</v>
      </c>
      <c r="M9" s="258">
        <f>L9/C9</f>
        <v>0.22222222222222221</v>
      </c>
    </row>
    <row r="10" spans="2:13" ht="15.75" thickBot="1" x14ac:dyDescent="0.3">
      <c r="B10" s="250"/>
      <c r="C10" s="251"/>
      <c r="D10" s="227"/>
      <c r="E10" s="222"/>
      <c r="F10" s="215"/>
      <c r="G10" s="207"/>
      <c r="H10" s="252"/>
      <c r="I10" s="253"/>
      <c r="J10" s="255"/>
      <c r="K10" s="215"/>
      <c r="L10" s="215"/>
      <c r="M10" s="259"/>
    </row>
    <row r="11" spans="2:13" ht="32.1" customHeight="1" thickBot="1" x14ac:dyDescent="0.3">
      <c r="B11" s="28" t="s">
        <v>83</v>
      </c>
      <c r="C11" s="139">
        <f>H11</f>
        <v>0</v>
      </c>
      <c r="D11" s="110">
        <v>0</v>
      </c>
      <c r="E11" s="147">
        <v>0</v>
      </c>
      <c r="F11" s="33">
        <v>0</v>
      </c>
      <c r="G11" s="151">
        <v>0</v>
      </c>
      <c r="H11" s="30">
        <v>0</v>
      </c>
      <c r="I11" s="31">
        <v>0</v>
      </c>
      <c r="J11" s="48" t="s">
        <v>67</v>
      </c>
      <c r="K11" s="33">
        <v>0</v>
      </c>
      <c r="L11" s="33">
        <f>K11</f>
        <v>0</v>
      </c>
      <c r="M11" s="34">
        <v>0</v>
      </c>
    </row>
    <row r="12" spans="2:13" ht="15.95" customHeight="1" thickBot="1" x14ac:dyDescent="0.3">
      <c r="B12" s="250" t="s">
        <v>85</v>
      </c>
      <c r="C12" s="251">
        <f>H12+L12</f>
        <v>27</v>
      </c>
      <c r="D12" s="226">
        <v>3</v>
      </c>
      <c r="E12" s="221">
        <f>D12/C12</f>
        <v>0.1111111111111111</v>
      </c>
      <c r="F12" s="214">
        <v>24</v>
      </c>
      <c r="G12" s="206">
        <f>F12/C12</f>
        <v>0.88888888888888884</v>
      </c>
      <c r="H12" s="252">
        <v>22</v>
      </c>
      <c r="I12" s="253">
        <f>H12/C12</f>
        <v>0.81481481481481477</v>
      </c>
      <c r="J12" s="254" t="s">
        <v>5</v>
      </c>
      <c r="K12" s="214">
        <v>5</v>
      </c>
      <c r="L12" s="214">
        <f>K12</f>
        <v>5</v>
      </c>
      <c r="M12" s="258">
        <f>L12/C12</f>
        <v>0.18518518518518517</v>
      </c>
    </row>
    <row r="13" spans="2:13" ht="15.95" customHeight="1" thickBot="1" x14ac:dyDescent="0.3">
      <c r="B13" s="250"/>
      <c r="C13" s="251"/>
      <c r="D13" s="227"/>
      <c r="E13" s="222"/>
      <c r="F13" s="215"/>
      <c r="G13" s="207"/>
      <c r="H13" s="252"/>
      <c r="I13" s="253"/>
      <c r="J13" s="255"/>
      <c r="K13" s="215"/>
      <c r="L13" s="215"/>
      <c r="M13" s="259"/>
    </row>
    <row r="14" spans="2:13" ht="15.95" customHeight="1" thickBot="1" x14ac:dyDescent="0.3">
      <c r="B14" s="237" t="s">
        <v>86</v>
      </c>
      <c r="C14" s="239">
        <f>H14</f>
        <v>3</v>
      </c>
      <c r="D14" s="224">
        <v>2</v>
      </c>
      <c r="E14" s="218">
        <f>D14/C14</f>
        <v>0.66666666666666663</v>
      </c>
      <c r="F14" s="216">
        <v>1</v>
      </c>
      <c r="G14" s="203">
        <f>F14/C14</f>
        <v>0.33333333333333331</v>
      </c>
      <c r="H14" s="241">
        <v>3</v>
      </c>
      <c r="I14" s="243">
        <f>H14/C14</f>
        <v>1</v>
      </c>
      <c r="J14" s="262" t="s">
        <v>4</v>
      </c>
      <c r="K14" s="216">
        <v>0</v>
      </c>
      <c r="L14" s="216">
        <f>K14</f>
        <v>0</v>
      </c>
      <c r="M14" s="264">
        <f>L14/C14</f>
        <v>0</v>
      </c>
    </row>
    <row r="15" spans="2:13" ht="15.95" customHeight="1" thickBot="1" x14ac:dyDescent="0.3">
      <c r="B15" s="237"/>
      <c r="C15" s="239"/>
      <c r="D15" s="225"/>
      <c r="E15" s="220"/>
      <c r="F15" s="217"/>
      <c r="G15" s="205"/>
      <c r="H15" s="241"/>
      <c r="I15" s="243"/>
      <c r="J15" s="263"/>
      <c r="K15" s="217"/>
      <c r="L15" s="217"/>
      <c r="M15" s="265"/>
    </row>
    <row r="16" spans="2:13" ht="15.95" customHeight="1" thickBot="1" x14ac:dyDescent="0.3">
      <c r="B16" s="250" t="s">
        <v>87</v>
      </c>
      <c r="C16" s="251">
        <f>H16+L16</f>
        <v>15</v>
      </c>
      <c r="D16" s="226">
        <v>3</v>
      </c>
      <c r="E16" s="221">
        <f>D16/C16</f>
        <v>0.2</v>
      </c>
      <c r="F16" s="214">
        <v>12</v>
      </c>
      <c r="G16" s="206">
        <f>F16/C16</f>
        <v>0.8</v>
      </c>
      <c r="H16" s="252">
        <v>10</v>
      </c>
      <c r="I16" s="253">
        <f>H16/C16</f>
        <v>0.66666666666666663</v>
      </c>
      <c r="J16" s="60" t="s">
        <v>6</v>
      </c>
      <c r="K16" s="61">
        <v>2</v>
      </c>
      <c r="L16" s="214">
        <f>SUM(K16:K17)</f>
        <v>5</v>
      </c>
      <c r="M16" s="260">
        <f>L16/C16</f>
        <v>0.33333333333333331</v>
      </c>
    </row>
    <row r="17" spans="2:13" ht="15.75" thickBot="1" x14ac:dyDescent="0.3">
      <c r="B17" s="250"/>
      <c r="C17" s="251"/>
      <c r="D17" s="227"/>
      <c r="E17" s="222"/>
      <c r="F17" s="215"/>
      <c r="G17" s="207"/>
      <c r="H17" s="252"/>
      <c r="I17" s="253"/>
      <c r="J17" s="62" t="s">
        <v>7</v>
      </c>
      <c r="K17" s="63">
        <v>3</v>
      </c>
      <c r="L17" s="215"/>
      <c r="M17" s="261"/>
    </row>
    <row r="18" spans="2:13" ht="31.5" customHeight="1" thickBot="1" x14ac:dyDescent="0.3">
      <c r="B18" s="28" t="s">
        <v>88</v>
      </c>
      <c r="C18" s="139">
        <f>H18+L18</f>
        <v>1</v>
      </c>
      <c r="D18" s="110">
        <v>1</v>
      </c>
      <c r="E18" s="147">
        <f>D18/C18</f>
        <v>1</v>
      </c>
      <c r="F18" s="33">
        <v>0</v>
      </c>
      <c r="G18" s="151">
        <f>F18/C18</f>
        <v>0</v>
      </c>
      <c r="H18" s="30">
        <v>1</v>
      </c>
      <c r="I18" s="31">
        <f>IFERROR(H18/C18,0)</f>
        <v>1</v>
      </c>
      <c r="J18" s="32" t="s">
        <v>4</v>
      </c>
      <c r="K18" s="33">
        <v>0</v>
      </c>
      <c r="L18" s="35">
        <f>K18</f>
        <v>0</v>
      </c>
      <c r="M18" s="36">
        <f>IFERROR(L18/C18,0)</f>
        <v>0</v>
      </c>
    </row>
    <row r="19" spans="2:13" ht="15.95" customHeight="1" thickBot="1" x14ac:dyDescent="0.3">
      <c r="B19" s="250" t="s">
        <v>89</v>
      </c>
      <c r="C19" s="251">
        <f>H19+L19</f>
        <v>5</v>
      </c>
      <c r="D19" s="226">
        <v>0</v>
      </c>
      <c r="E19" s="221">
        <f>D19/C19</f>
        <v>0</v>
      </c>
      <c r="F19" s="214">
        <v>5</v>
      </c>
      <c r="G19" s="206">
        <f>F19/C19</f>
        <v>1</v>
      </c>
      <c r="H19" s="252">
        <v>4</v>
      </c>
      <c r="I19" s="253">
        <f>H19/C19</f>
        <v>0.8</v>
      </c>
      <c r="J19" s="254" t="s">
        <v>120</v>
      </c>
      <c r="K19" s="214">
        <v>1</v>
      </c>
      <c r="L19" s="266">
        <f>K19</f>
        <v>1</v>
      </c>
      <c r="M19" s="260">
        <f>L19/C19</f>
        <v>0.2</v>
      </c>
    </row>
    <row r="20" spans="2:13" ht="15.95" customHeight="1" thickBot="1" x14ac:dyDescent="0.3">
      <c r="B20" s="250"/>
      <c r="C20" s="251"/>
      <c r="D20" s="227"/>
      <c r="E20" s="222"/>
      <c r="F20" s="215"/>
      <c r="G20" s="207"/>
      <c r="H20" s="252"/>
      <c r="I20" s="253"/>
      <c r="J20" s="255"/>
      <c r="K20" s="215"/>
      <c r="L20" s="268"/>
      <c r="M20" s="261"/>
    </row>
    <row r="21" spans="2:13" ht="15.95" customHeight="1" thickBot="1" x14ac:dyDescent="0.3">
      <c r="B21" s="237" t="s">
        <v>90</v>
      </c>
      <c r="C21" s="239">
        <f>H21</f>
        <v>78</v>
      </c>
      <c r="D21" s="224">
        <v>18</v>
      </c>
      <c r="E21" s="218">
        <f>D21/C21</f>
        <v>0.23076923076923078</v>
      </c>
      <c r="F21" s="216">
        <v>60</v>
      </c>
      <c r="G21" s="203">
        <f>F21/C21</f>
        <v>0.76923076923076927</v>
      </c>
      <c r="H21" s="241">
        <v>78</v>
      </c>
      <c r="I21" s="243">
        <f>H21/C21</f>
        <v>1</v>
      </c>
      <c r="J21" s="262" t="s">
        <v>4</v>
      </c>
      <c r="K21" s="216">
        <v>0</v>
      </c>
      <c r="L21" s="270">
        <f>K21</f>
        <v>0</v>
      </c>
      <c r="M21" s="272">
        <f>L21/C21</f>
        <v>0</v>
      </c>
    </row>
    <row r="22" spans="2:13" ht="15.95" customHeight="1" thickBot="1" x14ac:dyDescent="0.3">
      <c r="B22" s="237"/>
      <c r="C22" s="239"/>
      <c r="D22" s="225"/>
      <c r="E22" s="220"/>
      <c r="F22" s="217"/>
      <c r="G22" s="205"/>
      <c r="H22" s="241"/>
      <c r="I22" s="243"/>
      <c r="J22" s="263"/>
      <c r="K22" s="217"/>
      <c r="L22" s="271"/>
      <c r="M22" s="273"/>
    </row>
    <row r="23" spans="2:13" ht="15.95" customHeight="1" thickBot="1" x14ac:dyDescent="0.3">
      <c r="B23" s="250" t="s">
        <v>91</v>
      </c>
      <c r="C23" s="251">
        <f>H23+L23</f>
        <v>23</v>
      </c>
      <c r="D23" s="226">
        <v>5</v>
      </c>
      <c r="E23" s="221">
        <f>D23/C23</f>
        <v>0.21739130434782608</v>
      </c>
      <c r="F23" s="214">
        <v>18</v>
      </c>
      <c r="G23" s="206">
        <f>F23/C23</f>
        <v>0.78260869565217395</v>
      </c>
      <c r="H23" s="252">
        <v>22</v>
      </c>
      <c r="I23" s="253">
        <f>H23/C23</f>
        <v>0.95652173913043481</v>
      </c>
      <c r="J23" s="60" t="s">
        <v>8</v>
      </c>
      <c r="K23" s="61">
        <v>0</v>
      </c>
      <c r="L23" s="266">
        <f>SUM(K23:K26)</f>
        <v>1</v>
      </c>
      <c r="M23" s="260">
        <f>L23/C23</f>
        <v>4.3478260869565216E-2</v>
      </c>
    </row>
    <row r="24" spans="2:13" ht="15.95" customHeight="1" thickBot="1" x14ac:dyDescent="0.3">
      <c r="B24" s="250"/>
      <c r="C24" s="251"/>
      <c r="D24" s="276"/>
      <c r="E24" s="223"/>
      <c r="F24" s="277"/>
      <c r="G24" s="209"/>
      <c r="H24" s="252"/>
      <c r="I24" s="253"/>
      <c r="J24" s="64" t="s">
        <v>70</v>
      </c>
      <c r="K24" s="65">
        <v>0</v>
      </c>
      <c r="L24" s="267"/>
      <c r="M24" s="269"/>
    </row>
    <row r="25" spans="2:13" ht="15.75" thickBot="1" x14ac:dyDescent="0.3">
      <c r="B25" s="250"/>
      <c r="C25" s="251"/>
      <c r="D25" s="276"/>
      <c r="E25" s="223"/>
      <c r="F25" s="277"/>
      <c r="G25" s="209"/>
      <c r="H25" s="252"/>
      <c r="I25" s="253"/>
      <c r="J25" s="66" t="s">
        <v>9</v>
      </c>
      <c r="K25" s="67">
        <v>1</v>
      </c>
      <c r="L25" s="267"/>
      <c r="M25" s="269"/>
    </row>
    <row r="26" spans="2:13" ht="15.95" customHeight="1" thickBot="1" x14ac:dyDescent="0.3">
      <c r="B26" s="250"/>
      <c r="C26" s="251"/>
      <c r="D26" s="227"/>
      <c r="E26" s="222"/>
      <c r="F26" s="215"/>
      <c r="G26" s="207"/>
      <c r="H26" s="252"/>
      <c r="I26" s="253"/>
      <c r="J26" s="62" t="s">
        <v>10</v>
      </c>
      <c r="K26" s="63">
        <v>0</v>
      </c>
      <c r="L26" s="268"/>
      <c r="M26" s="261"/>
    </row>
    <row r="27" spans="2:13" ht="15.95" customHeight="1" thickBot="1" x14ac:dyDescent="0.3">
      <c r="B27" s="237" t="s">
        <v>92</v>
      </c>
      <c r="C27" s="239">
        <f>H27+L27</f>
        <v>5</v>
      </c>
      <c r="D27" s="224">
        <v>4</v>
      </c>
      <c r="E27" s="218">
        <f>D27/C27</f>
        <v>0.8</v>
      </c>
      <c r="F27" s="216">
        <v>1</v>
      </c>
      <c r="G27" s="203">
        <f>F27/C27</f>
        <v>0.2</v>
      </c>
      <c r="H27" s="241">
        <v>3</v>
      </c>
      <c r="I27" s="243">
        <f>H27/C27</f>
        <v>0.6</v>
      </c>
      <c r="J27" s="37" t="s">
        <v>11</v>
      </c>
      <c r="K27" s="38">
        <v>1</v>
      </c>
      <c r="L27" s="270">
        <f>SUM(K27:K29)</f>
        <v>2</v>
      </c>
      <c r="M27" s="272">
        <f>L27/C27</f>
        <v>0.4</v>
      </c>
    </row>
    <row r="28" spans="2:13" ht="15.95" customHeight="1" thickBot="1" x14ac:dyDescent="0.3">
      <c r="B28" s="237"/>
      <c r="C28" s="239"/>
      <c r="D28" s="278"/>
      <c r="E28" s="219"/>
      <c r="F28" s="279"/>
      <c r="G28" s="204"/>
      <c r="H28" s="241"/>
      <c r="I28" s="243"/>
      <c r="J28" s="39" t="s">
        <v>12</v>
      </c>
      <c r="K28" s="40">
        <v>0</v>
      </c>
      <c r="L28" s="274"/>
      <c r="M28" s="275"/>
    </row>
    <row r="29" spans="2:13" ht="15.95" customHeight="1" thickBot="1" x14ac:dyDescent="0.3">
      <c r="B29" s="237"/>
      <c r="C29" s="239"/>
      <c r="D29" s="225"/>
      <c r="E29" s="220"/>
      <c r="F29" s="217"/>
      <c r="G29" s="205"/>
      <c r="H29" s="241"/>
      <c r="I29" s="243"/>
      <c r="J29" s="41" t="s">
        <v>13</v>
      </c>
      <c r="K29" s="42">
        <v>1</v>
      </c>
      <c r="L29" s="271"/>
      <c r="M29" s="273"/>
    </row>
    <row r="30" spans="2:13" ht="15.95" customHeight="1" thickBot="1" x14ac:dyDescent="0.3">
      <c r="B30" s="250" t="s">
        <v>93</v>
      </c>
      <c r="C30" s="251">
        <f>H30+L30</f>
        <v>38</v>
      </c>
      <c r="D30" s="226">
        <v>7</v>
      </c>
      <c r="E30" s="221">
        <f>D30/C30</f>
        <v>0.18421052631578946</v>
      </c>
      <c r="F30" s="214">
        <v>31</v>
      </c>
      <c r="G30" s="206">
        <f>F30/C30</f>
        <v>0.81578947368421051</v>
      </c>
      <c r="H30" s="252">
        <v>23</v>
      </c>
      <c r="I30" s="253">
        <f>H30/C30</f>
        <v>0.60526315789473684</v>
      </c>
      <c r="J30" s="60" t="s">
        <v>14</v>
      </c>
      <c r="K30" s="61">
        <v>3</v>
      </c>
      <c r="L30" s="266">
        <f>SUM(K30:K34)</f>
        <v>15</v>
      </c>
      <c r="M30" s="260">
        <f>L30/C30</f>
        <v>0.39473684210526316</v>
      </c>
    </row>
    <row r="31" spans="2:13" ht="15.95" customHeight="1" thickBot="1" x14ac:dyDescent="0.3">
      <c r="B31" s="250"/>
      <c r="C31" s="251"/>
      <c r="D31" s="276"/>
      <c r="E31" s="223"/>
      <c r="F31" s="277"/>
      <c r="G31" s="209"/>
      <c r="H31" s="252"/>
      <c r="I31" s="253"/>
      <c r="J31" s="66" t="s">
        <v>15</v>
      </c>
      <c r="K31" s="67">
        <v>7</v>
      </c>
      <c r="L31" s="267"/>
      <c r="M31" s="269"/>
    </row>
    <row r="32" spans="2:13" ht="15.95" customHeight="1" thickBot="1" x14ac:dyDescent="0.3">
      <c r="B32" s="250"/>
      <c r="C32" s="251"/>
      <c r="D32" s="276"/>
      <c r="E32" s="223"/>
      <c r="F32" s="277"/>
      <c r="G32" s="209"/>
      <c r="H32" s="252"/>
      <c r="I32" s="253"/>
      <c r="J32" s="66" t="s">
        <v>16</v>
      </c>
      <c r="K32" s="67">
        <v>2</v>
      </c>
      <c r="L32" s="267"/>
      <c r="M32" s="269"/>
    </row>
    <row r="33" spans="2:13" ht="15.95" customHeight="1" thickBot="1" x14ac:dyDescent="0.3">
      <c r="B33" s="250"/>
      <c r="C33" s="251"/>
      <c r="D33" s="276"/>
      <c r="E33" s="223"/>
      <c r="F33" s="277"/>
      <c r="G33" s="209"/>
      <c r="H33" s="252"/>
      <c r="I33" s="253"/>
      <c r="J33" s="66" t="s">
        <v>17</v>
      </c>
      <c r="K33" s="67">
        <v>0</v>
      </c>
      <c r="L33" s="267"/>
      <c r="M33" s="269"/>
    </row>
    <row r="34" spans="2:13" ht="15.95" customHeight="1" thickBot="1" x14ac:dyDescent="0.3">
      <c r="B34" s="250"/>
      <c r="C34" s="251"/>
      <c r="D34" s="227"/>
      <c r="E34" s="222"/>
      <c r="F34" s="215"/>
      <c r="G34" s="207"/>
      <c r="H34" s="252"/>
      <c r="I34" s="253"/>
      <c r="J34" s="62" t="s">
        <v>71</v>
      </c>
      <c r="K34" s="63">
        <v>3</v>
      </c>
      <c r="L34" s="268"/>
      <c r="M34" s="261"/>
    </row>
    <row r="35" spans="2:13" ht="15.95" customHeight="1" thickBot="1" x14ac:dyDescent="0.3">
      <c r="B35" s="237" t="s">
        <v>94</v>
      </c>
      <c r="C35" s="239">
        <f>H35+L35</f>
        <v>6</v>
      </c>
      <c r="D35" s="224">
        <v>1</v>
      </c>
      <c r="E35" s="218">
        <f>D35/C35</f>
        <v>0.16666666666666666</v>
      </c>
      <c r="F35" s="216">
        <v>5</v>
      </c>
      <c r="G35" s="203">
        <f>F35/C35</f>
        <v>0.83333333333333337</v>
      </c>
      <c r="H35" s="241">
        <v>6</v>
      </c>
      <c r="I35" s="243">
        <f>H35/C35</f>
        <v>1</v>
      </c>
      <c r="J35" s="262" t="s">
        <v>4</v>
      </c>
      <c r="K35" s="216">
        <v>0</v>
      </c>
      <c r="L35" s="270">
        <f>K35</f>
        <v>0</v>
      </c>
      <c r="M35" s="272">
        <f>L35/C35</f>
        <v>0</v>
      </c>
    </row>
    <row r="36" spans="2:13" ht="15.95" customHeight="1" thickBot="1" x14ac:dyDescent="0.3">
      <c r="B36" s="237"/>
      <c r="C36" s="239"/>
      <c r="D36" s="225"/>
      <c r="E36" s="220"/>
      <c r="F36" s="217"/>
      <c r="G36" s="205"/>
      <c r="H36" s="241"/>
      <c r="I36" s="243"/>
      <c r="J36" s="263"/>
      <c r="K36" s="217"/>
      <c r="L36" s="271"/>
      <c r="M36" s="273"/>
    </row>
    <row r="37" spans="2:13" ht="15.95" customHeight="1" thickBot="1" x14ac:dyDescent="0.3">
      <c r="B37" s="250" t="s">
        <v>95</v>
      </c>
      <c r="C37" s="251">
        <f>H37+L37</f>
        <v>2</v>
      </c>
      <c r="D37" s="226">
        <v>0</v>
      </c>
      <c r="E37" s="221">
        <f>D37/C37</f>
        <v>0</v>
      </c>
      <c r="F37" s="214">
        <v>2</v>
      </c>
      <c r="G37" s="206">
        <f>F37/C37</f>
        <v>1</v>
      </c>
      <c r="H37" s="252">
        <v>2</v>
      </c>
      <c r="I37" s="253">
        <f>H37/C37</f>
        <v>1</v>
      </c>
      <c r="J37" s="254" t="s">
        <v>18</v>
      </c>
      <c r="K37" s="214">
        <v>0</v>
      </c>
      <c r="L37" s="266">
        <f>K37</f>
        <v>0</v>
      </c>
      <c r="M37" s="260">
        <f>L37/C37</f>
        <v>0</v>
      </c>
    </row>
    <row r="38" spans="2:13" ht="15.75" thickBot="1" x14ac:dyDescent="0.3">
      <c r="B38" s="250"/>
      <c r="C38" s="251"/>
      <c r="D38" s="227"/>
      <c r="E38" s="222"/>
      <c r="F38" s="215"/>
      <c r="G38" s="207"/>
      <c r="H38" s="252"/>
      <c r="I38" s="253"/>
      <c r="J38" s="255"/>
      <c r="K38" s="215"/>
      <c r="L38" s="268"/>
      <c r="M38" s="261"/>
    </row>
    <row r="39" spans="2:13" ht="15.95" customHeight="1" thickBot="1" x14ac:dyDescent="0.3">
      <c r="B39" s="237" t="s">
        <v>96</v>
      </c>
      <c r="C39" s="239">
        <f>H39+L39</f>
        <v>7</v>
      </c>
      <c r="D39" s="224">
        <v>2</v>
      </c>
      <c r="E39" s="218">
        <f>D39/C39</f>
        <v>0.2857142857142857</v>
      </c>
      <c r="F39" s="216">
        <v>5</v>
      </c>
      <c r="G39" s="203">
        <f>F39/C39</f>
        <v>0.7142857142857143</v>
      </c>
      <c r="H39" s="241">
        <v>3</v>
      </c>
      <c r="I39" s="243">
        <f>H39/C39</f>
        <v>0.42857142857142855</v>
      </c>
      <c r="J39" s="37" t="s">
        <v>19</v>
      </c>
      <c r="K39" s="38">
        <v>1</v>
      </c>
      <c r="L39" s="270">
        <f>SUM(K39:K41)</f>
        <v>4</v>
      </c>
      <c r="M39" s="272">
        <f>L39/C39</f>
        <v>0.5714285714285714</v>
      </c>
    </row>
    <row r="40" spans="2:13" ht="15.95" customHeight="1" thickBot="1" x14ac:dyDescent="0.3">
      <c r="B40" s="237"/>
      <c r="C40" s="239"/>
      <c r="D40" s="278"/>
      <c r="E40" s="219"/>
      <c r="F40" s="279"/>
      <c r="G40" s="204"/>
      <c r="H40" s="241"/>
      <c r="I40" s="243"/>
      <c r="J40" s="39" t="s">
        <v>20</v>
      </c>
      <c r="K40" s="40">
        <v>1</v>
      </c>
      <c r="L40" s="274"/>
      <c r="M40" s="275"/>
    </row>
    <row r="41" spans="2:13" ht="15.95" customHeight="1" thickBot="1" x14ac:dyDescent="0.3">
      <c r="B41" s="237"/>
      <c r="C41" s="239"/>
      <c r="D41" s="225"/>
      <c r="E41" s="220"/>
      <c r="F41" s="217"/>
      <c r="G41" s="205"/>
      <c r="H41" s="241"/>
      <c r="I41" s="243"/>
      <c r="J41" s="41" t="s">
        <v>72</v>
      </c>
      <c r="K41" s="42">
        <v>2</v>
      </c>
      <c r="L41" s="271"/>
      <c r="M41" s="273"/>
    </row>
    <row r="42" spans="2:13" ht="15.95" customHeight="1" thickBot="1" x14ac:dyDescent="0.3">
      <c r="B42" s="250" t="s">
        <v>97</v>
      </c>
      <c r="C42" s="251">
        <f>H42+L42</f>
        <v>62</v>
      </c>
      <c r="D42" s="226">
        <v>16</v>
      </c>
      <c r="E42" s="221">
        <f>D42/C42</f>
        <v>0.25806451612903225</v>
      </c>
      <c r="F42" s="214">
        <v>46</v>
      </c>
      <c r="G42" s="206">
        <f>F42/C42</f>
        <v>0.74193548387096775</v>
      </c>
      <c r="H42" s="252">
        <v>54</v>
      </c>
      <c r="I42" s="253">
        <f>H42/C42</f>
        <v>0.87096774193548387</v>
      </c>
      <c r="J42" s="60" t="s">
        <v>21</v>
      </c>
      <c r="K42" s="61">
        <v>1</v>
      </c>
      <c r="L42" s="266">
        <f>SUM(K42:K43)</f>
        <v>8</v>
      </c>
      <c r="M42" s="260">
        <f>L42/C42</f>
        <v>0.12903225806451613</v>
      </c>
    </row>
    <row r="43" spans="2:13" ht="15.95" customHeight="1" thickBot="1" x14ac:dyDescent="0.3">
      <c r="B43" s="250"/>
      <c r="C43" s="251"/>
      <c r="D43" s="227"/>
      <c r="E43" s="222"/>
      <c r="F43" s="215"/>
      <c r="G43" s="207"/>
      <c r="H43" s="252"/>
      <c r="I43" s="253"/>
      <c r="J43" s="62" t="s">
        <v>22</v>
      </c>
      <c r="K43" s="63">
        <v>7</v>
      </c>
      <c r="L43" s="268"/>
      <c r="M43" s="261"/>
    </row>
    <row r="44" spans="2:13" ht="32.1" customHeight="1" thickBot="1" x14ac:dyDescent="0.3">
      <c r="B44" s="28" t="s">
        <v>98</v>
      </c>
      <c r="C44" s="139">
        <f>H44</f>
        <v>0</v>
      </c>
      <c r="D44" s="110">
        <v>0</v>
      </c>
      <c r="E44" s="147">
        <v>0</v>
      </c>
      <c r="F44" s="33">
        <v>0</v>
      </c>
      <c r="G44" s="151">
        <v>0</v>
      </c>
      <c r="H44" s="30">
        <v>0</v>
      </c>
      <c r="I44" s="31">
        <f>IFERROR(H44/C44,0)</f>
        <v>0</v>
      </c>
      <c r="J44" s="32" t="s">
        <v>4</v>
      </c>
      <c r="K44" s="43">
        <v>0</v>
      </c>
      <c r="L44" s="44">
        <v>0</v>
      </c>
      <c r="M44" s="36">
        <f>IFERROR(L44/H45,0)</f>
        <v>0</v>
      </c>
    </row>
    <row r="45" spans="2:13" ht="15.95" customHeight="1" thickBot="1" x14ac:dyDescent="0.3">
      <c r="B45" s="250" t="s">
        <v>99</v>
      </c>
      <c r="C45" s="251">
        <f>H45+L45</f>
        <v>23</v>
      </c>
      <c r="D45" s="226">
        <v>4</v>
      </c>
      <c r="E45" s="221">
        <f>D45/C45</f>
        <v>0.17391304347826086</v>
      </c>
      <c r="F45" s="214">
        <v>19</v>
      </c>
      <c r="G45" s="206">
        <f>F45/C45</f>
        <v>0.82608695652173914</v>
      </c>
      <c r="H45" s="252">
        <v>17</v>
      </c>
      <c r="I45" s="253">
        <f>H45/C45</f>
        <v>0.73913043478260865</v>
      </c>
      <c r="J45" s="254" t="s">
        <v>23</v>
      </c>
      <c r="K45" s="214">
        <v>6</v>
      </c>
      <c r="L45" s="266">
        <f>K45</f>
        <v>6</v>
      </c>
      <c r="M45" s="260">
        <f>L45/C45</f>
        <v>0.2608695652173913</v>
      </c>
    </row>
    <row r="46" spans="2:13" ht="15.95" customHeight="1" thickBot="1" x14ac:dyDescent="0.3">
      <c r="B46" s="250"/>
      <c r="C46" s="251"/>
      <c r="D46" s="227"/>
      <c r="E46" s="222"/>
      <c r="F46" s="215"/>
      <c r="G46" s="207"/>
      <c r="H46" s="252"/>
      <c r="I46" s="253"/>
      <c r="J46" s="255"/>
      <c r="K46" s="215"/>
      <c r="L46" s="268"/>
      <c r="M46" s="261"/>
    </row>
    <row r="47" spans="2:13" ht="15.95" customHeight="1" x14ac:dyDescent="0.25">
      <c r="B47" s="343" t="s">
        <v>100</v>
      </c>
      <c r="C47" s="352">
        <f>H47+L47</f>
        <v>7</v>
      </c>
      <c r="D47" s="224">
        <v>0</v>
      </c>
      <c r="E47" s="218">
        <f>D47/C47</f>
        <v>0</v>
      </c>
      <c r="F47" s="216">
        <v>7</v>
      </c>
      <c r="G47" s="203">
        <f>F47/C47</f>
        <v>1</v>
      </c>
      <c r="H47" s="350">
        <v>2</v>
      </c>
      <c r="I47" s="348">
        <f>H47/C47</f>
        <v>0.2857142857142857</v>
      </c>
      <c r="J47" s="37" t="s">
        <v>24</v>
      </c>
      <c r="K47" s="38">
        <v>0</v>
      </c>
      <c r="L47" s="216">
        <f>SUM(K47:K50)</f>
        <v>5</v>
      </c>
      <c r="M47" s="345">
        <f>L47/C47</f>
        <v>0.7142857142857143</v>
      </c>
    </row>
    <row r="48" spans="2:13" ht="15.95" customHeight="1" x14ac:dyDescent="0.25">
      <c r="B48" s="344"/>
      <c r="C48" s="353"/>
      <c r="D48" s="278"/>
      <c r="E48" s="219"/>
      <c r="F48" s="279"/>
      <c r="G48" s="204"/>
      <c r="H48" s="351"/>
      <c r="I48" s="349"/>
      <c r="J48" s="39" t="s">
        <v>25</v>
      </c>
      <c r="K48" s="40">
        <v>2</v>
      </c>
      <c r="L48" s="279"/>
      <c r="M48" s="346"/>
    </row>
    <row r="49" spans="2:13" ht="15.95" customHeight="1" x14ac:dyDescent="0.25">
      <c r="B49" s="344"/>
      <c r="C49" s="353"/>
      <c r="D49" s="278"/>
      <c r="E49" s="219"/>
      <c r="F49" s="279"/>
      <c r="G49" s="204"/>
      <c r="H49" s="351"/>
      <c r="I49" s="349"/>
      <c r="J49" s="45" t="s">
        <v>26</v>
      </c>
      <c r="K49" s="46">
        <v>0</v>
      </c>
      <c r="L49" s="279"/>
      <c r="M49" s="346"/>
    </row>
    <row r="50" spans="2:13" ht="15.95" customHeight="1" thickBot="1" x14ac:dyDescent="0.3">
      <c r="B50" s="236"/>
      <c r="C50" s="238"/>
      <c r="D50" s="225"/>
      <c r="E50" s="220"/>
      <c r="F50" s="217"/>
      <c r="G50" s="205"/>
      <c r="H50" s="240"/>
      <c r="I50" s="242"/>
      <c r="J50" s="41" t="s">
        <v>122</v>
      </c>
      <c r="K50" s="42">
        <v>3</v>
      </c>
      <c r="L50" s="217"/>
      <c r="M50" s="347"/>
    </row>
    <row r="51" spans="2:13" ht="15.95" customHeight="1" thickBot="1" x14ac:dyDescent="0.3">
      <c r="B51" s="250" t="s">
        <v>116</v>
      </c>
      <c r="C51" s="251">
        <f>H51+L51</f>
        <v>52</v>
      </c>
      <c r="D51" s="226">
        <v>9</v>
      </c>
      <c r="E51" s="221">
        <f>D51/C51</f>
        <v>0.17307692307692307</v>
      </c>
      <c r="F51" s="214">
        <v>43</v>
      </c>
      <c r="G51" s="206">
        <f>F51/C51</f>
        <v>0.82692307692307687</v>
      </c>
      <c r="H51" s="252">
        <v>49</v>
      </c>
      <c r="I51" s="253">
        <f>H51/C51</f>
        <v>0.94230769230769229</v>
      </c>
      <c r="J51" s="60" t="s">
        <v>27</v>
      </c>
      <c r="K51" s="61">
        <v>3</v>
      </c>
      <c r="L51" s="266">
        <f>SUM(K51:K52)</f>
        <v>3</v>
      </c>
      <c r="M51" s="260">
        <f>L51/C51</f>
        <v>5.7692307692307696E-2</v>
      </c>
    </row>
    <row r="52" spans="2:13" ht="15.95" customHeight="1" thickBot="1" x14ac:dyDescent="0.3">
      <c r="B52" s="250"/>
      <c r="C52" s="251"/>
      <c r="D52" s="227"/>
      <c r="E52" s="222"/>
      <c r="F52" s="215"/>
      <c r="G52" s="207"/>
      <c r="H52" s="252"/>
      <c r="I52" s="253"/>
      <c r="J52" s="62" t="s">
        <v>28</v>
      </c>
      <c r="K52" s="63">
        <v>0</v>
      </c>
      <c r="L52" s="268"/>
      <c r="M52" s="261"/>
    </row>
    <row r="53" spans="2:13" ht="15.95" customHeight="1" thickBot="1" x14ac:dyDescent="0.3">
      <c r="B53" s="237" t="s">
        <v>101</v>
      </c>
      <c r="C53" s="239">
        <f>H53+L53</f>
        <v>15</v>
      </c>
      <c r="D53" s="224">
        <v>3</v>
      </c>
      <c r="E53" s="218">
        <f>D53/C53</f>
        <v>0.2</v>
      </c>
      <c r="F53" s="216">
        <v>12</v>
      </c>
      <c r="G53" s="203">
        <f>F53/C53</f>
        <v>0.8</v>
      </c>
      <c r="H53" s="241">
        <v>14</v>
      </c>
      <c r="I53" s="243">
        <f>H53/C53</f>
        <v>0.93333333333333335</v>
      </c>
      <c r="J53" s="37" t="s">
        <v>29</v>
      </c>
      <c r="K53" s="38">
        <v>0</v>
      </c>
      <c r="L53" s="270">
        <f>SUM(K53:K59)</f>
        <v>1</v>
      </c>
      <c r="M53" s="272">
        <f>L53/C53</f>
        <v>6.6666666666666666E-2</v>
      </c>
    </row>
    <row r="54" spans="2:13" ht="15.95" customHeight="1" thickBot="1" x14ac:dyDescent="0.3">
      <c r="B54" s="237"/>
      <c r="C54" s="239"/>
      <c r="D54" s="278"/>
      <c r="E54" s="219"/>
      <c r="F54" s="279"/>
      <c r="G54" s="204"/>
      <c r="H54" s="241"/>
      <c r="I54" s="243"/>
      <c r="J54" s="39" t="s">
        <v>30</v>
      </c>
      <c r="K54" s="40">
        <v>0</v>
      </c>
      <c r="L54" s="274"/>
      <c r="M54" s="275"/>
    </row>
    <row r="55" spans="2:13" ht="15.95" customHeight="1" thickBot="1" x14ac:dyDescent="0.3">
      <c r="B55" s="237"/>
      <c r="C55" s="239"/>
      <c r="D55" s="278"/>
      <c r="E55" s="219"/>
      <c r="F55" s="279"/>
      <c r="G55" s="204"/>
      <c r="H55" s="241"/>
      <c r="I55" s="243"/>
      <c r="J55" s="39" t="s">
        <v>31</v>
      </c>
      <c r="K55" s="40">
        <v>0</v>
      </c>
      <c r="L55" s="274"/>
      <c r="M55" s="275"/>
    </row>
    <row r="56" spans="2:13" ht="15.95" customHeight="1" thickBot="1" x14ac:dyDescent="0.3">
      <c r="B56" s="237"/>
      <c r="C56" s="239"/>
      <c r="D56" s="278"/>
      <c r="E56" s="219"/>
      <c r="F56" s="279"/>
      <c r="G56" s="204"/>
      <c r="H56" s="241"/>
      <c r="I56" s="243"/>
      <c r="J56" s="39" t="s">
        <v>32</v>
      </c>
      <c r="K56" s="40">
        <v>0</v>
      </c>
      <c r="L56" s="274"/>
      <c r="M56" s="275"/>
    </row>
    <row r="57" spans="2:13" ht="15.95" customHeight="1" thickBot="1" x14ac:dyDescent="0.3">
      <c r="B57" s="237"/>
      <c r="C57" s="239"/>
      <c r="D57" s="278"/>
      <c r="E57" s="219"/>
      <c r="F57" s="279"/>
      <c r="G57" s="204"/>
      <c r="H57" s="241"/>
      <c r="I57" s="243"/>
      <c r="J57" s="39" t="s">
        <v>33</v>
      </c>
      <c r="K57" s="40">
        <v>0</v>
      </c>
      <c r="L57" s="274"/>
      <c r="M57" s="275"/>
    </row>
    <row r="58" spans="2:13" ht="15.95" customHeight="1" thickBot="1" x14ac:dyDescent="0.3">
      <c r="B58" s="237"/>
      <c r="C58" s="239"/>
      <c r="D58" s="278"/>
      <c r="E58" s="219"/>
      <c r="F58" s="279"/>
      <c r="G58" s="204"/>
      <c r="H58" s="241"/>
      <c r="I58" s="243"/>
      <c r="J58" s="45" t="s">
        <v>73</v>
      </c>
      <c r="K58" s="46">
        <v>1</v>
      </c>
      <c r="L58" s="274"/>
      <c r="M58" s="275"/>
    </row>
    <row r="59" spans="2:13" ht="15.95" customHeight="1" thickBot="1" x14ac:dyDescent="0.3">
      <c r="B59" s="237"/>
      <c r="C59" s="239"/>
      <c r="D59" s="225"/>
      <c r="E59" s="220"/>
      <c r="F59" s="217"/>
      <c r="G59" s="205"/>
      <c r="H59" s="241"/>
      <c r="I59" s="243"/>
      <c r="J59" s="41" t="s">
        <v>34</v>
      </c>
      <c r="K59" s="42">
        <v>0</v>
      </c>
      <c r="L59" s="271"/>
      <c r="M59" s="273"/>
    </row>
    <row r="60" spans="2:13" ht="15.95" customHeight="1" thickBot="1" x14ac:dyDescent="0.3">
      <c r="B60" s="250" t="s">
        <v>102</v>
      </c>
      <c r="C60" s="251">
        <f>H60+L60</f>
        <v>5</v>
      </c>
      <c r="D60" s="226">
        <v>0</v>
      </c>
      <c r="E60" s="221">
        <f>D60/C60</f>
        <v>0</v>
      </c>
      <c r="F60" s="214">
        <v>5</v>
      </c>
      <c r="G60" s="206">
        <f>F60/C60</f>
        <v>1</v>
      </c>
      <c r="H60" s="252">
        <v>5</v>
      </c>
      <c r="I60" s="253">
        <f>H60/C60</f>
        <v>1</v>
      </c>
      <c r="J60" s="254" t="s">
        <v>35</v>
      </c>
      <c r="K60" s="214">
        <v>0</v>
      </c>
      <c r="L60" s="266">
        <f>K60</f>
        <v>0</v>
      </c>
      <c r="M60" s="260">
        <f>L60/C60</f>
        <v>0</v>
      </c>
    </row>
    <row r="61" spans="2:13" ht="15.95" customHeight="1" thickBot="1" x14ac:dyDescent="0.3">
      <c r="B61" s="250"/>
      <c r="C61" s="251"/>
      <c r="D61" s="227"/>
      <c r="E61" s="222"/>
      <c r="F61" s="215"/>
      <c r="G61" s="207"/>
      <c r="H61" s="252"/>
      <c r="I61" s="253"/>
      <c r="J61" s="255"/>
      <c r="K61" s="215"/>
      <c r="L61" s="268"/>
      <c r="M61" s="261"/>
    </row>
    <row r="62" spans="2:13" ht="15.95" customHeight="1" thickBot="1" x14ac:dyDescent="0.3">
      <c r="B62" s="237" t="s">
        <v>103</v>
      </c>
      <c r="C62" s="239">
        <f>H62+L62</f>
        <v>10</v>
      </c>
      <c r="D62" s="224">
        <v>0</v>
      </c>
      <c r="E62" s="218">
        <f>D62/C62</f>
        <v>0</v>
      </c>
      <c r="F62" s="216">
        <v>10</v>
      </c>
      <c r="G62" s="203">
        <f>F62/C62</f>
        <v>1</v>
      </c>
      <c r="H62" s="241">
        <v>2</v>
      </c>
      <c r="I62" s="243">
        <f>H62/C62</f>
        <v>0.2</v>
      </c>
      <c r="J62" s="37" t="s">
        <v>36</v>
      </c>
      <c r="K62" s="38">
        <v>0</v>
      </c>
      <c r="L62" s="270">
        <f>SUM(K62:K65)</f>
        <v>8</v>
      </c>
      <c r="M62" s="272">
        <f>L62/C62</f>
        <v>0.8</v>
      </c>
    </row>
    <row r="63" spans="2:13" ht="15.95" customHeight="1" thickBot="1" x14ac:dyDescent="0.3">
      <c r="B63" s="237"/>
      <c r="C63" s="239"/>
      <c r="D63" s="278"/>
      <c r="E63" s="219"/>
      <c r="F63" s="279"/>
      <c r="G63" s="204"/>
      <c r="H63" s="241"/>
      <c r="I63" s="243"/>
      <c r="J63" s="39" t="s">
        <v>37</v>
      </c>
      <c r="K63" s="40">
        <v>0</v>
      </c>
      <c r="L63" s="274"/>
      <c r="M63" s="275"/>
    </row>
    <row r="64" spans="2:13" ht="15.95" customHeight="1" thickBot="1" x14ac:dyDescent="0.3">
      <c r="B64" s="237"/>
      <c r="C64" s="239"/>
      <c r="D64" s="278"/>
      <c r="E64" s="219"/>
      <c r="F64" s="279"/>
      <c r="G64" s="204"/>
      <c r="H64" s="241"/>
      <c r="I64" s="243"/>
      <c r="J64" s="39" t="s">
        <v>38</v>
      </c>
      <c r="K64" s="40">
        <v>5</v>
      </c>
      <c r="L64" s="274"/>
      <c r="M64" s="275"/>
    </row>
    <row r="65" spans="2:13" ht="15.95" customHeight="1" thickBot="1" x14ac:dyDescent="0.3">
      <c r="B65" s="237"/>
      <c r="C65" s="239"/>
      <c r="D65" s="225"/>
      <c r="E65" s="220"/>
      <c r="F65" s="217"/>
      <c r="G65" s="205"/>
      <c r="H65" s="241"/>
      <c r="I65" s="243"/>
      <c r="J65" s="41" t="s">
        <v>74</v>
      </c>
      <c r="K65" s="42">
        <v>3</v>
      </c>
      <c r="L65" s="271"/>
      <c r="M65" s="273"/>
    </row>
    <row r="66" spans="2:13" ht="15.95" customHeight="1" thickBot="1" x14ac:dyDescent="0.3">
      <c r="B66" s="250" t="s">
        <v>104</v>
      </c>
      <c r="C66" s="251">
        <f>H66+L66</f>
        <v>7</v>
      </c>
      <c r="D66" s="226">
        <v>2</v>
      </c>
      <c r="E66" s="221">
        <f>D66/C66</f>
        <v>0.2857142857142857</v>
      </c>
      <c r="F66" s="214">
        <v>5</v>
      </c>
      <c r="G66" s="206">
        <f>F66/C66</f>
        <v>0.7142857142857143</v>
      </c>
      <c r="H66" s="252">
        <v>2</v>
      </c>
      <c r="I66" s="253">
        <f>H66/C66</f>
        <v>0.2857142857142857</v>
      </c>
      <c r="J66" s="60" t="s">
        <v>39</v>
      </c>
      <c r="K66" s="61">
        <v>1</v>
      </c>
      <c r="L66" s="266">
        <f>SUM(K66:K68)</f>
        <v>5</v>
      </c>
      <c r="M66" s="260">
        <f>L66/C66</f>
        <v>0.7142857142857143</v>
      </c>
    </row>
    <row r="67" spans="2:13" ht="15.95" customHeight="1" thickBot="1" x14ac:dyDescent="0.3">
      <c r="B67" s="250"/>
      <c r="C67" s="251"/>
      <c r="D67" s="276"/>
      <c r="E67" s="223"/>
      <c r="F67" s="277"/>
      <c r="G67" s="209"/>
      <c r="H67" s="252"/>
      <c r="I67" s="253"/>
      <c r="J67" s="66" t="s">
        <v>40</v>
      </c>
      <c r="K67" s="67">
        <v>1</v>
      </c>
      <c r="L67" s="267"/>
      <c r="M67" s="269"/>
    </row>
    <row r="68" spans="2:13" ht="15.95" customHeight="1" thickBot="1" x14ac:dyDescent="0.3">
      <c r="B68" s="250"/>
      <c r="C68" s="251"/>
      <c r="D68" s="227"/>
      <c r="E68" s="222"/>
      <c r="F68" s="215"/>
      <c r="G68" s="207"/>
      <c r="H68" s="252"/>
      <c r="I68" s="253"/>
      <c r="J68" s="62" t="s">
        <v>41</v>
      </c>
      <c r="K68" s="63">
        <v>3</v>
      </c>
      <c r="L68" s="268"/>
      <c r="M68" s="261"/>
    </row>
    <row r="69" spans="2:13" ht="15.95" customHeight="1" thickBot="1" x14ac:dyDescent="0.3">
      <c r="B69" s="237" t="s">
        <v>105</v>
      </c>
      <c r="C69" s="239">
        <f>H69+L69</f>
        <v>22</v>
      </c>
      <c r="D69" s="224">
        <v>2</v>
      </c>
      <c r="E69" s="218">
        <f>D69/C69</f>
        <v>9.0909090909090912E-2</v>
      </c>
      <c r="F69" s="216">
        <v>20</v>
      </c>
      <c r="G69" s="203">
        <f>F69/C69</f>
        <v>0.90909090909090906</v>
      </c>
      <c r="H69" s="241">
        <v>20</v>
      </c>
      <c r="I69" s="243">
        <f>H69/C69</f>
        <v>0.90909090909090906</v>
      </c>
      <c r="J69" s="262" t="s">
        <v>42</v>
      </c>
      <c r="K69" s="216">
        <v>2</v>
      </c>
      <c r="L69" s="270">
        <f>K69</f>
        <v>2</v>
      </c>
      <c r="M69" s="272">
        <f>L69/C69</f>
        <v>9.0909090909090912E-2</v>
      </c>
    </row>
    <row r="70" spans="2:13" ht="15.95" customHeight="1" thickBot="1" x14ac:dyDescent="0.3">
      <c r="B70" s="237"/>
      <c r="C70" s="239"/>
      <c r="D70" s="225"/>
      <c r="E70" s="220"/>
      <c r="F70" s="217"/>
      <c r="G70" s="205"/>
      <c r="H70" s="241"/>
      <c r="I70" s="243"/>
      <c r="J70" s="263"/>
      <c r="K70" s="217"/>
      <c r="L70" s="271"/>
      <c r="M70" s="273"/>
    </row>
    <row r="71" spans="2:13" ht="32.1" customHeight="1" thickBot="1" x14ac:dyDescent="0.3">
      <c r="B71" s="68" t="s">
        <v>106</v>
      </c>
      <c r="C71" s="140">
        <f>H71</f>
        <v>2</v>
      </c>
      <c r="D71" s="113">
        <v>2</v>
      </c>
      <c r="E71" s="148">
        <f>D71/C71</f>
        <v>1</v>
      </c>
      <c r="F71" s="73">
        <v>0</v>
      </c>
      <c r="G71" s="152">
        <f>F71/C71</f>
        <v>0</v>
      </c>
      <c r="H71" s="70">
        <v>2</v>
      </c>
      <c r="I71" s="71">
        <f>IFERROR(H71/C71,0)</f>
        <v>1</v>
      </c>
      <c r="J71" s="72" t="s">
        <v>4</v>
      </c>
      <c r="K71" s="73">
        <v>0</v>
      </c>
      <c r="L71" s="74">
        <v>0</v>
      </c>
      <c r="M71" s="75">
        <f>IFERROR(L71/C71,0)</f>
        <v>0</v>
      </c>
    </row>
    <row r="72" spans="2:13" ht="15.95" customHeight="1" thickBot="1" x14ac:dyDescent="0.3">
      <c r="B72" s="237" t="s">
        <v>107</v>
      </c>
      <c r="C72" s="239">
        <f>H72+L72</f>
        <v>22</v>
      </c>
      <c r="D72" s="224">
        <v>8</v>
      </c>
      <c r="E72" s="218">
        <f>D72/C72</f>
        <v>0.36363636363636365</v>
      </c>
      <c r="F72" s="216">
        <v>14</v>
      </c>
      <c r="G72" s="203">
        <f>F72/C72</f>
        <v>0.63636363636363635</v>
      </c>
      <c r="H72" s="241">
        <v>10</v>
      </c>
      <c r="I72" s="243">
        <f>H72/C72</f>
        <v>0.45454545454545453</v>
      </c>
      <c r="J72" s="37" t="s">
        <v>43</v>
      </c>
      <c r="K72" s="38">
        <v>6</v>
      </c>
      <c r="L72" s="216">
        <f>SUM(K72:K78)</f>
        <v>12</v>
      </c>
      <c r="M72" s="264">
        <f>L72/C72</f>
        <v>0.54545454545454541</v>
      </c>
    </row>
    <row r="73" spans="2:13" ht="15.95" customHeight="1" thickBot="1" x14ac:dyDescent="0.3">
      <c r="B73" s="237"/>
      <c r="C73" s="239"/>
      <c r="D73" s="278"/>
      <c r="E73" s="219"/>
      <c r="F73" s="279"/>
      <c r="G73" s="204"/>
      <c r="H73" s="241"/>
      <c r="I73" s="243"/>
      <c r="J73" s="39" t="s">
        <v>44</v>
      </c>
      <c r="K73" s="40">
        <v>1</v>
      </c>
      <c r="L73" s="279"/>
      <c r="M73" s="281"/>
    </row>
    <row r="74" spans="2:13" ht="15.95" customHeight="1" thickBot="1" x14ac:dyDescent="0.3">
      <c r="B74" s="237"/>
      <c r="C74" s="239"/>
      <c r="D74" s="278"/>
      <c r="E74" s="219"/>
      <c r="F74" s="279"/>
      <c r="G74" s="204"/>
      <c r="H74" s="241"/>
      <c r="I74" s="243"/>
      <c r="J74" s="39" t="s">
        <v>45</v>
      </c>
      <c r="K74" s="40">
        <v>1</v>
      </c>
      <c r="L74" s="279"/>
      <c r="M74" s="281"/>
    </row>
    <row r="75" spans="2:13" ht="15.95" customHeight="1" thickBot="1" x14ac:dyDescent="0.3">
      <c r="B75" s="237"/>
      <c r="C75" s="239"/>
      <c r="D75" s="278"/>
      <c r="E75" s="219"/>
      <c r="F75" s="279"/>
      <c r="G75" s="204"/>
      <c r="H75" s="241"/>
      <c r="I75" s="243"/>
      <c r="J75" s="39" t="s">
        <v>46</v>
      </c>
      <c r="K75" s="40">
        <v>1</v>
      </c>
      <c r="L75" s="279"/>
      <c r="M75" s="281"/>
    </row>
    <row r="76" spans="2:13" ht="15.95" customHeight="1" thickBot="1" x14ac:dyDescent="0.3">
      <c r="B76" s="237"/>
      <c r="C76" s="239"/>
      <c r="D76" s="278"/>
      <c r="E76" s="219"/>
      <c r="F76" s="279"/>
      <c r="G76" s="204"/>
      <c r="H76" s="241"/>
      <c r="I76" s="243"/>
      <c r="J76" s="39" t="s">
        <v>47</v>
      </c>
      <c r="K76" s="40">
        <v>0</v>
      </c>
      <c r="L76" s="279"/>
      <c r="M76" s="281"/>
    </row>
    <row r="77" spans="2:13" ht="15.95" customHeight="1" thickBot="1" x14ac:dyDescent="0.3">
      <c r="B77" s="237"/>
      <c r="C77" s="239"/>
      <c r="D77" s="278"/>
      <c r="E77" s="219"/>
      <c r="F77" s="279"/>
      <c r="G77" s="204"/>
      <c r="H77" s="241"/>
      <c r="I77" s="243"/>
      <c r="J77" s="45" t="s">
        <v>75</v>
      </c>
      <c r="K77" s="46">
        <v>0</v>
      </c>
      <c r="L77" s="279"/>
      <c r="M77" s="281"/>
    </row>
    <row r="78" spans="2:13" ht="15.95" customHeight="1" thickBot="1" x14ac:dyDescent="0.3">
      <c r="B78" s="237"/>
      <c r="C78" s="239"/>
      <c r="D78" s="225"/>
      <c r="E78" s="220"/>
      <c r="F78" s="217"/>
      <c r="G78" s="205"/>
      <c r="H78" s="241"/>
      <c r="I78" s="243"/>
      <c r="J78" s="41" t="s">
        <v>48</v>
      </c>
      <c r="K78" s="42">
        <v>3</v>
      </c>
      <c r="L78" s="217"/>
      <c r="M78" s="265"/>
    </row>
    <row r="79" spans="2:13" ht="15.95" customHeight="1" thickBot="1" x14ac:dyDescent="0.3">
      <c r="B79" s="250" t="s">
        <v>108</v>
      </c>
      <c r="C79" s="251">
        <f>H79+L79</f>
        <v>11</v>
      </c>
      <c r="D79" s="226">
        <v>0</v>
      </c>
      <c r="E79" s="221">
        <f>D79/C79</f>
        <v>0</v>
      </c>
      <c r="F79" s="214">
        <v>11</v>
      </c>
      <c r="G79" s="206">
        <f>F79/C79</f>
        <v>1</v>
      </c>
      <c r="H79" s="252">
        <v>3</v>
      </c>
      <c r="I79" s="253">
        <f>H79/C79</f>
        <v>0.27272727272727271</v>
      </c>
      <c r="J79" s="76" t="s">
        <v>49</v>
      </c>
      <c r="K79" s="61">
        <v>2</v>
      </c>
      <c r="L79" s="214">
        <f>K79+K80</f>
        <v>8</v>
      </c>
      <c r="M79" s="358">
        <f>L79/C79</f>
        <v>0.72727272727272729</v>
      </c>
    </row>
    <row r="80" spans="2:13" ht="15.95" customHeight="1" thickBot="1" x14ac:dyDescent="0.3">
      <c r="B80" s="250"/>
      <c r="C80" s="251"/>
      <c r="D80" s="227"/>
      <c r="E80" s="222"/>
      <c r="F80" s="215"/>
      <c r="G80" s="207"/>
      <c r="H80" s="252"/>
      <c r="I80" s="253"/>
      <c r="J80" s="77" t="s">
        <v>119</v>
      </c>
      <c r="K80" s="63">
        <v>6</v>
      </c>
      <c r="L80" s="215"/>
      <c r="M80" s="359"/>
    </row>
    <row r="81" spans="2:13" ht="32.1" customHeight="1" thickBot="1" x14ac:dyDescent="0.3">
      <c r="B81" s="28" t="s">
        <v>109</v>
      </c>
      <c r="C81" s="139">
        <f>H81+L81</f>
        <v>15</v>
      </c>
      <c r="D81" s="110">
        <v>2</v>
      </c>
      <c r="E81" s="147">
        <f>D81/C81</f>
        <v>0.13333333333333333</v>
      </c>
      <c r="F81" s="33">
        <v>13</v>
      </c>
      <c r="G81" s="151">
        <f>F81/C81</f>
        <v>0.8666666666666667</v>
      </c>
      <c r="H81" s="30">
        <v>11</v>
      </c>
      <c r="I81" s="31">
        <f>H81/C81</f>
        <v>0.73333333333333328</v>
      </c>
      <c r="J81" s="32" t="s">
        <v>76</v>
      </c>
      <c r="K81" s="33">
        <v>4</v>
      </c>
      <c r="L81" s="33">
        <f>K81</f>
        <v>4</v>
      </c>
      <c r="M81" s="34">
        <f>L81/C81</f>
        <v>0.26666666666666666</v>
      </c>
    </row>
    <row r="82" spans="2:13" ht="15.95" customHeight="1" thickBot="1" x14ac:dyDescent="0.3">
      <c r="B82" s="250" t="s">
        <v>110</v>
      </c>
      <c r="C82" s="251">
        <f>H82+L82</f>
        <v>1</v>
      </c>
      <c r="D82" s="226">
        <v>1</v>
      </c>
      <c r="E82" s="221">
        <f>D82/C82</f>
        <v>1</v>
      </c>
      <c r="F82" s="214">
        <v>0</v>
      </c>
      <c r="G82" s="206">
        <f>F82/C82</f>
        <v>0</v>
      </c>
      <c r="H82" s="252">
        <v>1</v>
      </c>
      <c r="I82" s="253">
        <f>IFERROR(H82/C82,0)</f>
        <v>1</v>
      </c>
      <c r="J82" s="78" t="s">
        <v>77</v>
      </c>
      <c r="K82" s="79">
        <v>0</v>
      </c>
      <c r="L82" s="214">
        <f>SUM(K82:K83)</f>
        <v>0</v>
      </c>
      <c r="M82" s="258">
        <f>IFERROR(L82/C82,0)</f>
        <v>0</v>
      </c>
    </row>
    <row r="83" spans="2:13" ht="15.95" customHeight="1" thickBot="1" x14ac:dyDescent="0.3">
      <c r="B83" s="250"/>
      <c r="C83" s="251"/>
      <c r="D83" s="227"/>
      <c r="E83" s="222"/>
      <c r="F83" s="215"/>
      <c r="G83" s="207"/>
      <c r="H83" s="252"/>
      <c r="I83" s="253"/>
      <c r="J83" s="62" t="s">
        <v>50</v>
      </c>
      <c r="K83" s="63">
        <v>0</v>
      </c>
      <c r="L83" s="215"/>
      <c r="M83" s="259"/>
    </row>
    <row r="84" spans="2:13" ht="15.95" customHeight="1" thickBot="1" x14ac:dyDescent="0.3">
      <c r="B84" s="237" t="s">
        <v>111</v>
      </c>
      <c r="C84" s="239">
        <f>H84+L84</f>
        <v>8</v>
      </c>
      <c r="D84" s="224">
        <v>3</v>
      </c>
      <c r="E84" s="218">
        <f>D84/C84</f>
        <v>0.375</v>
      </c>
      <c r="F84" s="216">
        <v>5</v>
      </c>
      <c r="G84" s="203">
        <f>F84/C84</f>
        <v>0.625</v>
      </c>
      <c r="H84" s="241">
        <v>7</v>
      </c>
      <c r="I84" s="243">
        <f>H84/C84</f>
        <v>0.875</v>
      </c>
      <c r="J84" s="37" t="s">
        <v>51</v>
      </c>
      <c r="K84" s="38">
        <v>1</v>
      </c>
      <c r="L84" s="216">
        <f>SUM(K84:K86)</f>
        <v>1</v>
      </c>
      <c r="M84" s="264">
        <f>L84/C84</f>
        <v>0.125</v>
      </c>
    </row>
    <row r="85" spans="2:13" ht="15.95" customHeight="1" thickBot="1" x14ac:dyDescent="0.3">
      <c r="B85" s="237"/>
      <c r="C85" s="239"/>
      <c r="D85" s="278"/>
      <c r="E85" s="219"/>
      <c r="F85" s="279"/>
      <c r="G85" s="204"/>
      <c r="H85" s="241"/>
      <c r="I85" s="243"/>
      <c r="J85" s="39" t="s">
        <v>52</v>
      </c>
      <c r="K85" s="40">
        <v>0</v>
      </c>
      <c r="L85" s="279"/>
      <c r="M85" s="281"/>
    </row>
    <row r="86" spans="2:13" ht="15.95" customHeight="1" thickBot="1" x14ac:dyDescent="0.3">
      <c r="B86" s="237"/>
      <c r="C86" s="239"/>
      <c r="D86" s="225"/>
      <c r="E86" s="220"/>
      <c r="F86" s="217"/>
      <c r="G86" s="205"/>
      <c r="H86" s="241"/>
      <c r="I86" s="243"/>
      <c r="J86" s="41" t="s">
        <v>53</v>
      </c>
      <c r="K86" s="42">
        <v>0</v>
      </c>
      <c r="L86" s="217"/>
      <c r="M86" s="265"/>
    </row>
    <row r="87" spans="2:13" ht="15.95" customHeight="1" x14ac:dyDescent="0.25">
      <c r="B87" s="307" t="s">
        <v>112</v>
      </c>
      <c r="C87" s="295">
        <f>H87+L87</f>
        <v>11</v>
      </c>
      <c r="D87" s="226">
        <v>1</v>
      </c>
      <c r="E87" s="221">
        <f>D87/C87</f>
        <v>9.0909090909090912E-2</v>
      </c>
      <c r="F87" s="214">
        <v>10</v>
      </c>
      <c r="G87" s="206">
        <f>F87/C87</f>
        <v>0.90909090909090906</v>
      </c>
      <c r="H87" s="298">
        <v>2</v>
      </c>
      <c r="I87" s="301">
        <f>H87/C87</f>
        <v>0.18181818181818182</v>
      </c>
      <c r="J87" s="60" t="s">
        <v>54</v>
      </c>
      <c r="K87" s="61">
        <v>4</v>
      </c>
      <c r="L87" s="214">
        <f>SUM(K87:K89)</f>
        <v>9</v>
      </c>
      <c r="M87" s="304">
        <f>L87/C87</f>
        <v>0.81818181818181823</v>
      </c>
    </row>
    <row r="88" spans="2:13" ht="15.95" customHeight="1" x14ac:dyDescent="0.25">
      <c r="B88" s="308"/>
      <c r="C88" s="296"/>
      <c r="D88" s="276"/>
      <c r="E88" s="223"/>
      <c r="F88" s="277"/>
      <c r="G88" s="209"/>
      <c r="H88" s="299"/>
      <c r="I88" s="302"/>
      <c r="J88" s="80" t="s">
        <v>55</v>
      </c>
      <c r="K88" s="81">
        <v>0</v>
      </c>
      <c r="L88" s="277"/>
      <c r="M88" s="305"/>
    </row>
    <row r="89" spans="2:13" ht="15.95" customHeight="1" thickBot="1" x14ac:dyDescent="0.3">
      <c r="B89" s="309"/>
      <c r="C89" s="297"/>
      <c r="D89" s="227"/>
      <c r="E89" s="222"/>
      <c r="F89" s="215"/>
      <c r="G89" s="207"/>
      <c r="H89" s="300"/>
      <c r="I89" s="303"/>
      <c r="J89" s="62" t="s">
        <v>121</v>
      </c>
      <c r="K89" s="63">
        <v>5</v>
      </c>
      <c r="L89" s="215"/>
      <c r="M89" s="306"/>
    </row>
    <row r="90" spans="2:13" ht="15.95" customHeight="1" thickBot="1" x14ac:dyDescent="0.3">
      <c r="B90" s="237" t="s">
        <v>113</v>
      </c>
      <c r="C90" s="239">
        <f>H90+L90</f>
        <v>15</v>
      </c>
      <c r="D90" s="224">
        <v>3</v>
      </c>
      <c r="E90" s="218">
        <f>D90/C90</f>
        <v>0.2</v>
      </c>
      <c r="F90" s="216">
        <v>12</v>
      </c>
      <c r="G90" s="203">
        <f>F90/C90</f>
        <v>0.8</v>
      </c>
      <c r="H90" s="241">
        <v>8</v>
      </c>
      <c r="I90" s="243">
        <f>H90/C90</f>
        <v>0.53333333333333333</v>
      </c>
      <c r="J90" s="37" t="s">
        <v>56</v>
      </c>
      <c r="K90" s="38">
        <v>1</v>
      </c>
      <c r="L90" s="216">
        <f>SUM(K90:K93)</f>
        <v>7</v>
      </c>
      <c r="M90" s="264">
        <f>L90/C90</f>
        <v>0.46666666666666667</v>
      </c>
    </row>
    <row r="91" spans="2:13" ht="15.95" customHeight="1" thickBot="1" x14ac:dyDescent="0.3">
      <c r="B91" s="237"/>
      <c r="C91" s="239"/>
      <c r="D91" s="278"/>
      <c r="E91" s="219"/>
      <c r="F91" s="279"/>
      <c r="G91" s="204"/>
      <c r="H91" s="241"/>
      <c r="I91" s="243"/>
      <c r="J91" s="39" t="s">
        <v>57</v>
      </c>
      <c r="K91" s="40">
        <v>1</v>
      </c>
      <c r="L91" s="279"/>
      <c r="M91" s="281"/>
    </row>
    <row r="92" spans="2:13" ht="15.95" customHeight="1" thickBot="1" x14ac:dyDescent="0.3">
      <c r="B92" s="237"/>
      <c r="C92" s="239"/>
      <c r="D92" s="278"/>
      <c r="E92" s="219"/>
      <c r="F92" s="279"/>
      <c r="G92" s="204"/>
      <c r="H92" s="241"/>
      <c r="I92" s="243"/>
      <c r="J92" s="39" t="s">
        <v>58</v>
      </c>
      <c r="K92" s="40">
        <v>1</v>
      </c>
      <c r="L92" s="279"/>
      <c r="M92" s="281"/>
    </row>
    <row r="93" spans="2:13" ht="15.95" customHeight="1" thickBot="1" x14ac:dyDescent="0.3">
      <c r="B93" s="237"/>
      <c r="C93" s="239"/>
      <c r="D93" s="225"/>
      <c r="E93" s="220"/>
      <c r="F93" s="217"/>
      <c r="G93" s="205"/>
      <c r="H93" s="241"/>
      <c r="I93" s="243"/>
      <c r="J93" s="41" t="s">
        <v>59</v>
      </c>
      <c r="K93" s="42">
        <v>4</v>
      </c>
      <c r="L93" s="217"/>
      <c r="M93" s="265"/>
    </row>
    <row r="94" spans="2:13" ht="15.95" customHeight="1" thickBot="1" x14ac:dyDescent="0.3">
      <c r="B94" s="250" t="s">
        <v>114</v>
      </c>
      <c r="C94" s="251">
        <f>H94+L94</f>
        <v>14</v>
      </c>
      <c r="D94" s="226">
        <v>5</v>
      </c>
      <c r="E94" s="221">
        <f>D94/C94</f>
        <v>0.35714285714285715</v>
      </c>
      <c r="F94" s="214">
        <v>9</v>
      </c>
      <c r="G94" s="206">
        <f>F94/C94</f>
        <v>0.6428571428571429</v>
      </c>
      <c r="H94" s="252">
        <v>5</v>
      </c>
      <c r="I94" s="253">
        <f>H94/C94</f>
        <v>0.35714285714285715</v>
      </c>
      <c r="J94" s="60" t="s">
        <v>60</v>
      </c>
      <c r="K94" s="61">
        <v>3</v>
      </c>
      <c r="L94" s="214">
        <f>SUM(K94:K95)</f>
        <v>9</v>
      </c>
      <c r="M94" s="258">
        <f>L94/C94</f>
        <v>0.6428571428571429</v>
      </c>
    </row>
    <row r="95" spans="2:13" ht="15.95" customHeight="1" thickBot="1" x14ac:dyDescent="0.3">
      <c r="B95" s="250"/>
      <c r="C95" s="251"/>
      <c r="D95" s="227"/>
      <c r="E95" s="222"/>
      <c r="F95" s="215"/>
      <c r="G95" s="207"/>
      <c r="H95" s="252"/>
      <c r="I95" s="253"/>
      <c r="J95" s="62" t="s">
        <v>61</v>
      </c>
      <c r="K95" s="63">
        <v>6</v>
      </c>
      <c r="L95" s="215"/>
      <c r="M95" s="259"/>
    </row>
    <row r="96" spans="2:13" ht="15.95" customHeight="1" thickBot="1" x14ac:dyDescent="0.3">
      <c r="B96" s="237" t="s">
        <v>115</v>
      </c>
      <c r="C96" s="239">
        <f>H96+L96</f>
        <v>2</v>
      </c>
      <c r="D96" s="224">
        <v>0</v>
      </c>
      <c r="E96" s="218">
        <f>D96/C96</f>
        <v>0</v>
      </c>
      <c r="F96" s="216">
        <v>2</v>
      </c>
      <c r="G96" s="203">
        <f>F96/C96</f>
        <v>1</v>
      </c>
      <c r="H96" s="241">
        <v>1</v>
      </c>
      <c r="I96" s="243">
        <f>H96/C96</f>
        <v>0.5</v>
      </c>
      <c r="J96" s="37" t="s">
        <v>62</v>
      </c>
      <c r="K96" s="38">
        <v>0</v>
      </c>
      <c r="L96" s="216">
        <f>SUM(K96:K101)</f>
        <v>1</v>
      </c>
      <c r="M96" s="264">
        <f>L96/C96</f>
        <v>0.5</v>
      </c>
    </row>
    <row r="97" spans="2:13" ht="15.95" customHeight="1" thickBot="1" x14ac:dyDescent="0.3">
      <c r="B97" s="237"/>
      <c r="C97" s="239"/>
      <c r="D97" s="278"/>
      <c r="E97" s="219"/>
      <c r="F97" s="279"/>
      <c r="G97" s="204"/>
      <c r="H97" s="241"/>
      <c r="I97" s="243"/>
      <c r="J97" s="39" t="s">
        <v>63</v>
      </c>
      <c r="K97" s="40">
        <v>1</v>
      </c>
      <c r="L97" s="279"/>
      <c r="M97" s="281"/>
    </row>
    <row r="98" spans="2:13" ht="15.95" customHeight="1" thickBot="1" x14ac:dyDescent="0.3">
      <c r="B98" s="237"/>
      <c r="C98" s="239"/>
      <c r="D98" s="278"/>
      <c r="E98" s="219"/>
      <c r="F98" s="279"/>
      <c r="G98" s="204"/>
      <c r="H98" s="241"/>
      <c r="I98" s="243"/>
      <c r="J98" s="39" t="s">
        <v>64</v>
      </c>
      <c r="K98" s="40">
        <v>0</v>
      </c>
      <c r="L98" s="279"/>
      <c r="M98" s="281"/>
    </row>
    <row r="99" spans="2:13" ht="15.95" customHeight="1" thickBot="1" x14ac:dyDescent="0.3">
      <c r="B99" s="237"/>
      <c r="C99" s="239"/>
      <c r="D99" s="278"/>
      <c r="E99" s="219"/>
      <c r="F99" s="279"/>
      <c r="G99" s="204"/>
      <c r="H99" s="241"/>
      <c r="I99" s="243"/>
      <c r="J99" s="39" t="s">
        <v>65</v>
      </c>
      <c r="K99" s="40">
        <v>0</v>
      </c>
      <c r="L99" s="279"/>
      <c r="M99" s="281"/>
    </row>
    <row r="100" spans="2:13" ht="15.95" customHeight="1" thickBot="1" x14ac:dyDescent="0.3">
      <c r="B100" s="237"/>
      <c r="C100" s="239"/>
      <c r="D100" s="278"/>
      <c r="E100" s="219"/>
      <c r="F100" s="279"/>
      <c r="G100" s="204"/>
      <c r="H100" s="241"/>
      <c r="I100" s="243"/>
      <c r="J100" s="39" t="s">
        <v>66</v>
      </c>
      <c r="K100" s="40">
        <v>0</v>
      </c>
      <c r="L100" s="279"/>
      <c r="M100" s="281"/>
    </row>
    <row r="101" spans="2:13" ht="15.95" customHeight="1" thickBot="1" x14ac:dyDescent="0.3">
      <c r="B101" s="284"/>
      <c r="C101" s="285"/>
      <c r="D101" s="289"/>
      <c r="E101" s="291"/>
      <c r="F101" s="290"/>
      <c r="G101" s="208"/>
      <c r="H101" s="286"/>
      <c r="I101" s="287"/>
      <c r="J101" s="45" t="s">
        <v>78</v>
      </c>
      <c r="K101" s="46">
        <v>0</v>
      </c>
      <c r="L101" s="279"/>
      <c r="M101" s="288"/>
    </row>
    <row r="102" spans="2:13" ht="20.100000000000001" customHeight="1" thickTop="1" thickBot="1" x14ac:dyDescent="0.3">
      <c r="B102" s="126" t="s">
        <v>68</v>
      </c>
      <c r="C102" s="127">
        <f>SUM(C5:C101)</f>
        <v>546</v>
      </c>
      <c r="D102" s="135">
        <f>SUM(D5:D101)</f>
        <v>114</v>
      </c>
      <c r="E102" s="149">
        <f>D102/C102</f>
        <v>0.2087912087912088</v>
      </c>
      <c r="F102" s="150">
        <f>SUM(F5:F101)</f>
        <v>432</v>
      </c>
      <c r="G102" s="161">
        <f>F102/C102</f>
        <v>0.79120879120879117</v>
      </c>
      <c r="H102" s="132">
        <f>SUM(H5:H101)</f>
        <v>419</v>
      </c>
      <c r="I102" s="129">
        <f>H102/C102</f>
        <v>0.76739926739926745</v>
      </c>
      <c r="J102" s="342"/>
      <c r="K102" s="257"/>
      <c r="L102" s="130">
        <f>SUM(L5:L101)</f>
        <v>127</v>
      </c>
      <c r="M102" s="131">
        <f>L102/C102</f>
        <v>0.23260073260073261</v>
      </c>
    </row>
    <row r="103" spans="2:13" ht="15.75" thickTop="1" x14ac:dyDescent="0.25">
      <c r="D103" s="143"/>
      <c r="E103" s="143"/>
    </row>
  </sheetData>
  <mergeCells count="330">
    <mergeCell ref="B90:B93"/>
    <mergeCell ref="C90:C93"/>
    <mergeCell ref="H90:H93"/>
    <mergeCell ref="I90:I93"/>
    <mergeCell ref="L90:L93"/>
    <mergeCell ref="M90:M93"/>
    <mergeCell ref="B96:B101"/>
    <mergeCell ref="C96:C101"/>
    <mergeCell ref="H96:H101"/>
    <mergeCell ref="I96:I101"/>
    <mergeCell ref="L96:L101"/>
    <mergeCell ref="M96:M101"/>
    <mergeCell ref="B94:B95"/>
    <mergeCell ref="C94:C95"/>
    <mergeCell ref="H94:H95"/>
    <mergeCell ref="I94:I95"/>
    <mergeCell ref="L94:L95"/>
    <mergeCell ref="M94:M95"/>
    <mergeCell ref="D90:D93"/>
    <mergeCell ref="F90:F93"/>
    <mergeCell ref="D94:D95"/>
    <mergeCell ref="F94:F95"/>
    <mergeCell ref="D96:D101"/>
    <mergeCell ref="F96:F101"/>
    <mergeCell ref="B84:B86"/>
    <mergeCell ref="C84:C86"/>
    <mergeCell ref="H84:H86"/>
    <mergeCell ref="I84:I86"/>
    <mergeCell ref="L84:L86"/>
    <mergeCell ref="M84:M86"/>
    <mergeCell ref="L79:L80"/>
    <mergeCell ref="M79:M80"/>
    <mergeCell ref="B82:B83"/>
    <mergeCell ref="C82:C83"/>
    <mergeCell ref="H82:H83"/>
    <mergeCell ref="I82:I83"/>
    <mergeCell ref="L82:L83"/>
    <mergeCell ref="M82:M83"/>
    <mergeCell ref="B79:B80"/>
    <mergeCell ref="C79:C80"/>
    <mergeCell ref="H79:H80"/>
    <mergeCell ref="I79:I80"/>
    <mergeCell ref="D79:D80"/>
    <mergeCell ref="F79:F80"/>
    <mergeCell ref="D82:D83"/>
    <mergeCell ref="F82:F83"/>
    <mergeCell ref="D84:D86"/>
    <mergeCell ref="F84:F86"/>
    <mergeCell ref="B72:B78"/>
    <mergeCell ref="C72:C78"/>
    <mergeCell ref="H72:H78"/>
    <mergeCell ref="I72:I78"/>
    <mergeCell ref="L72:L78"/>
    <mergeCell ref="M72:M78"/>
    <mergeCell ref="B69:B70"/>
    <mergeCell ref="C69:C70"/>
    <mergeCell ref="H69:H70"/>
    <mergeCell ref="I69:I70"/>
    <mergeCell ref="J69:J70"/>
    <mergeCell ref="K69:K70"/>
    <mergeCell ref="D72:D78"/>
    <mergeCell ref="F72:F78"/>
    <mergeCell ref="G72:G78"/>
    <mergeCell ref="L62:L65"/>
    <mergeCell ref="M62:M65"/>
    <mergeCell ref="B60:B61"/>
    <mergeCell ref="C60:C61"/>
    <mergeCell ref="H60:H61"/>
    <mergeCell ref="I60:I61"/>
    <mergeCell ref="J60:J61"/>
    <mergeCell ref="K60:K61"/>
    <mergeCell ref="L69:L70"/>
    <mergeCell ref="M69:M70"/>
    <mergeCell ref="I62:I65"/>
    <mergeCell ref="M66:M68"/>
    <mergeCell ref="L60:L61"/>
    <mergeCell ref="M60:M61"/>
    <mergeCell ref="B62:B65"/>
    <mergeCell ref="C62:C65"/>
    <mergeCell ref="H62:H65"/>
    <mergeCell ref="G60:G61"/>
    <mergeCell ref="G62:G65"/>
    <mergeCell ref="G66:G68"/>
    <mergeCell ref="G69:G70"/>
    <mergeCell ref="L45:L46"/>
    <mergeCell ref="M45:M46"/>
    <mergeCell ref="B45:B46"/>
    <mergeCell ref="C45:C46"/>
    <mergeCell ref="H45:H46"/>
    <mergeCell ref="I45:I46"/>
    <mergeCell ref="J45:J46"/>
    <mergeCell ref="K45:K46"/>
    <mergeCell ref="B53:B59"/>
    <mergeCell ref="C53:C59"/>
    <mergeCell ref="H53:H59"/>
    <mergeCell ref="I53:I59"/>
    <mergeCell ref="L53:L59"/>
    <mergeCell ref="M53:M59"/>
    <mergeCell ref="B51:B52"/>
    <mergeCell ref="C51:C52"/>
    <mergeCell ref="H51:H52"/>
    <mergeCell ref="I51:I52"/>
    <mergeCell ref="L51:L52"/>
    <mergeCell ref="M51:M52"/>
    <mergeCell ref="D45:D46"/>
    <mergeCell ref="F45:F46"/>
    <mergeCell ref="D51:D52"/>
    <mergeCell ref="F51:F52"/>
    <mergeCell ref="B42:B43"/>
    <mergeCell ref="C42:C43"/>
    <mergeCell ref="H42:H43"/>
    <mergeCell ref="I42:I43"/>
    <mergeCell ref="L42:L43"/>
    <mergeCell ref="M42:M43"/>
    <mergeCell ref="B39:B41"/>
    <mergeCell ref="C39:C41"/>
    <mergeCell ref="H39:H41"/>
    <mergeCell ref="I39:I41"/>
    <mergeCell ref="L39:L41"/>
    <mergeCell ref="M39:M41"/>
    <mergeCell ref="D39:D41"/>
    <mergeCell ref="F39:F41"/>
    <mergeCell ref="D42:D43"/>
    <mergeCell ref="F42:F43"/>
    <mergeCell ref="L35:L36"/>
    <mergeCell ref="M35:M36"/>
    <mergeCell ref="B37:B38"/>
    <mergeCell ref="C37:C38"/>
    <mergeCell ref="H37:H38"/>
    <mergeCell ref="I37:I38"/>
    <mergeCell ref="J37:J38"/>
    <mergeCell ref="K37:K38"/>
    <mergeCell ref="L37:L38"/>
    <mergeCell ref="M37:M38"/>
    <mergeCell ref="B35:B36"/>
    <mergeCell ref="C35:C36"/>
    <mergeCell ref="H35:H36"/>
    <mergeCell ref="I35:I36"/>
    <mergeCell ref="J35:J36"/>
    <mergeCell ref="K35:K36"/>
    <mergeCell ref="B30:B34"/>
    <mergeCell ref="C30:C34"/>
    <mergeCell ref="H30:H34"/>
    <mergeCell ref="I30:I34"/>
    <mergeCell ref="L30:L34"/>
    <mergeCell ref="M30:M34"/>
    <mergeCell ref="B27:B29"/>
    <mergeCell ref="C27:C29"/>
    <mergeCell ref="H27:H29"/>
    <mergeCell ref="I27:I29"/>
    <mergeCell ref="L27:L29"/>
    <mergeCell ref="M27:M29"/>
    <mergeCell ref="B23:B26"/>
    <mergeCell ref="C23:C26"/>
    <mergeCell ref="H23:H26"/>
    <mergeCell ref="I23:I26"/>
    <mergeCell ref="L23:L26"/>
    <mergeCell ref="M23:M26"/>
    <mergeCell ref="L19:L20"/>
    <mergeCell ref="M19:M20"/>
    <mergeCell ref="B21:B22"/>
    <mergeCell ref="C21:C22"/>
    <mergeCell ref="H21:H22"/>
    <mergeCell ref="I21:I22"/>
    <mergeCell ref="J21:J22"/>
    <mergeCell ref="K21:K22"/>
    <mergeCell ref="L21:L22"/>
    <mergeCell ref="M21:M22"/>
    <mergeCell ref="B19:B20"/>
    <mergeCell ref="C19:C20"/>
    <mergeCell ref="H19:H20"/>
    <mergeCell ref="I19:I20"/>
    <mergeCell ref="J19:J20"/>
    <mergeCell ref="K19:K20"/>
    <mergeCell ref="D21:D22"/>
    <mergeCell ref="F21:F22"/>
    <mergeCell ref="C9:C10"/>
    <mergeCell ref="H9:H10"/>
    <mergeCell ref="I9:I10"/>
    <mergeCell ref="J9:J10"/>
    <mergeCell ref="K9:K10"/>
    <mergeCell ref="L14:L15"/>
    <mergeCell ref="M14:M15"/>
    <mergeCell ref="B16:B17"/>
    <mergeCell ref="C16:C17"/>
    <mergeCell ref="H16:H17"/>
    <mergeCell ref="I16:I17"/>
    <mergeCell ref="L16:L17"/>
    <mergeCell ref="M16:M17"/>
    <mergeCell ref="B14:B15"/>
    <mergeCell ref="C14:C15"/>
    <mergeCell ref="H14:H15"/>
    <mergeCell ref="I14:I15"/>
    <mergeCell ref="J14:J15"/>
    <mergeCell ref="K14:K15"/>
    <mergeCell ref="L9:L10"/>
    <mergeCell ref="M9:M10"/>
    <mergeCell ref="B12:B13"/>
    <mergeCell ref="C12:C13"/>
    <mergeCell ref="H12:H13"/>
    <mergeCell ref="B5:B8"/>
    <mergeCell ref="C5:C8"/>
    <mergeCell ref="H5:H8"/>
    <mergeCell ref="I5:I8"/>
    <mergeCell ref="L5:L8"/>
    <mergeCell ref="M5:M8"/>
    <mergeCell ref="B1:M1"/>
    <mergeCell ref="B2:M2"/>
    <mergeCell ref="H3:M3"/>
    <mergeCell ref="H4:I4"/>
    <mergeCell ref="J4:M4"/>
    <mergeCell ref="D5:D8"/>
    <mergeCell ref="F5:F8"/>
    <mergeCell ref="B3:B4"/>
    <mergeCell ref="C3:C4"/>
    <mergeCell ref="D3:E4"/>
    <mergeCell ref="E5:E8"/>
    <mergeCell ref="F3:G4"/>
    <mergeCell ref="G5:G8"/>
    <mergeCell ref="I12:I13"/>
    <mergeCell ref="J12:J13"/>
    <mergeCell ref="K12:K13"/>
    <mergeCell ref="L12:L13"/>
    <mergeCell ref="M12:M13"/>
    <mergeCell ref="B9:B10"/>
    <mergeCell ref="J102:K102"/>
    <mergeCell ref="M87:M89"/>
    <mergeCell ref="L87:L89"/>
    <mergeCell ref="I87:I89"/>
    <mergeCell ref="H87:H89"/>
    <mergeCell ref="C87:C89"/>
    <mergeCell ref="B87:B89"/>
    <mergeCell ref="B47:B50"/>
    <mergeCell ref="M47:M50"/>
    <mergeCell ref="L47:L50"/>
    <mergeCell ref="I47:I50"/>
    <mergeCell ref="H47:H50"/>
    <mergeCell ref="C47:C50"/>
    <mergeCell ref="B66:B68"/>
    <mergeCell ref="C66:C68"/>
    <mergeCell ref="H66:H68"/>
    <mergeCell ref="I66:I68"/>
    <mergeCell ref="L66:L68"/>
    <mergeCell ref="D9:D10"/>
    <mergeCell ref="F9:F10"/>
    <mergeCell ref="D12:D13"/>
    <mergeCell ref="F12:F13"/>
    <mergeCell ref="D14:D15"/>
    <mergeCell ref="F14:F15"/>
    <mergeCell ref="D16:D17"/>
    <mergeCell ref="F16:F17"/>
    <mergeCell ref="D19:D20"/>
    <mergeCell ref="F19:F20"/>
    <mergeCell ref="E9:E10"/>
    <mergeCell ref="E12:E13"/>
    <mergeCell ref="E14:E15"/>
    <mergeCell ref="E16:E17"/>
    <mergeCell ref="E19:E20"/>
    <mergeCell ref="D23:D26"/>
    <mergeCell ref="F23:F26"/>
    <mergeCell ref="D27:D29"/>
    <mergeCell ref="F27:F29"/>
    <mergeCell ref="D30:D34"/>
    <mergeCell ref="F30:F34"/>
    <mergeCell ref="D35:D36"/>
    <mergeCell ref="F35:F36"/>
    <mergeCell ref="D37:D38"/>
    <mergeCell ref="F37:F38"/>
    <mergeCell ref="D47:D50"/>
    <mergeCell ref="F47:F50"/>
    <mergeCell ref="D87:D89"/>
    <mergeCell ref="F87:F89"/>
    <mergeCell ref="D53:D59"/>
    <mergeCell ref="F53:F59"/>
    <mergeCell ref="D60:D61"/>
    <mergeCell ref="F60:F61"/>
    <mergeCell ref="D62:D65"/>
    <mergeCell ref="F62:F65"/>
    <mergeCell ref="D66:D68"/>
    <mergeCell ref="F66:F68"/>
    <mergeCell ref="D69:D70"/>
    <mergeCell ref="F69:F70"/>
    <mergeCell ref="E47:E50"/>
    <mergeCell ref="E51:E52"/>
    <mergeCell ref="E53:E59"/>
    <mergeCell ref="E60:E61"/>
    <mergeCell ref="E62:E65"/>
    <mergeCell ref="E66:E68"/>
    <mergeCell ref="E69:E70"/>
    <mergeCell ref="E72:E78"/>
    <mergeCell ref="E79:E80"/>
    <mergeCell ref="E82:E83"/>
    <mergeCell ref="E21:E22"/>
    <mergeCell ref="E23:E26"/>
    <mergeCell ref="E27:E29"/>
    <mergeCell ref="E30:E34"/>
    <mergeCell ref="E35:E36"/>
    <mergeCell ref="E37:E38"/>
    <mergeCell ref="E39:E41"/>
    <mergeCell ref="E42:E43"/>
    <mergeCell ref="E45:E46"/>
    <mergeCell ref="G9:G10"/>
    <mergeCell ref="G12:G13"/>
    <mergeCell ref="G14:G15"/>
    <mergeCell ref="G16:G17"/>
    <mergeCell ref="G19:G20"/>
    <mergeCell ref="G21:G22"/>
    <mergeCell ref="G23:G26"/>
    <mergeCell ref="G79:G80"/>
    <mergeCell ref="G82:G83"/>
    <mergeCell ref="G53:G59"/>
    <mergeCell ref="G27:G29"/>
    <mergeCell ref="G30:G34"/>
    <mergeCell ref="G35:G36"/>
    <mergeCell ref="G37:G38"/>
    <mergeCell ref="G39:G41"/>
    <mergeCell ref="G42:G43"/>
    <mergeCell ref="G45:G46"/>
    <mergeCell ref="G47:G50"/>
    <mergeCell ref="G51:G52"/>
    <mergeCell ref="G84:G86"/>
    <mergeCell ref="G87:G89"/>
    <mergeCell ref="G90:G93"/>
    <mergeCell ref="G94:G95"/>
    <mergeCell ref="G96:G101"/>
    <mergeCell ref="E84:E86"/>
    <mergeCell ref="E87:E89"/>
    <mergeCell ref="E90:E93"/>
    <mergeCell ref="E94:E95"/>
    <mergeCell ref="E96:E101"/>
  </mergeCells>
  <pageMargins left="0.70866141732283472" right="0.70866141732283472" top="0.39370078740157483" bottom="0.39370078740157483" header="0.31496062992125984" footer="0.31496062992125984"/>
  <pageSetup paperSize="9" scale="87" orientation="portrait" r:id="rId1"/>
  <rowBreaks count="1" manualBreakCount="1">
    <brk id="46" max="16383" man="1"/>
  </rowBreaks>
  <ignoredErrors>
    <ignoredError sqref="L8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3"/>
  <sheetViews>
    <sheetView zoomScaleNormal="100" workbookViewId="0">
      <selection activeCell="N19" sqref="N19"/>
    </sheetView>
  </sheetViews>
  <sheetFormatPr defaultRowHeight="15" x14ac:dyDescent="0.25"/>
  <cols>
    <col min="1" max="1" width="3.7109375" customWidth="1"/>
    <col min="2" max="2" width="25.7109375" customWidth="1"/>
    <col min="3" max="3" width="6.5703125" customWidth="1"/>
    <col min="4" max="5" width="8.7109375" customWidth="1"/>
    <col min="6" max="6" width="20.7109375" customWidth="1"/>
    <col min="7" max="9" width="6.5703125" customWidth="1"/>
  </cols>
  <sheetData>
    <row r="1" spans="2:9" ht="104.25" customHeight="1" thickBot="1" x14ac:dyDescent="0.3">
      <c r="B1" s="362"/>
      <c r="C1" s="362"/>
      <c r="D1" s="362"/>
      <c r="E1" s="362"/>
      <c r="F1" s="362"/>
      <c r="G1" s="362"/>
      <c r="H1" s="362"/>
      <c r="I1" s="362"/>
    </row>
    <row r="2" spans="2:9" ht="36.950000000000003" customHeight="1" thickBot="1" x14ac:dyDescent="0.3">
      <c r="B2" s="355" t="s">
        <v>126</v>
      </c>
      <c r="C2" s="356"/>
      <c r="D2" s="356"/>
      <c r="E2" s="356"/>
      <c r="F2" s="356"/>
      <c r="G2" s="356"/>
      <c r="H2" s="356"/>
      <c r="I2" s="357"/>
    </row>
    <row r="3" spans="2:9" ht="17.100000000000001" customHeight="1" thickBot="1" x14ac:dyDescent="0.3">
      <c r="B3" s="391" t="s">
        <v>124</v>
      </c>
      <c r="C3" s="234"/>
      <c r="D3" s="234" t="s">
        <v>79</v>
      </c>
      <c r="E3" s="234"/>
      <c r="F3" s="234"/>
      <c r="G3" s="234"/>
      <c r="H3" s="234"/>
      <c r="I3" s="235"/>
    </row>
    <row r="4" spans="2:9" ht="17.100000000000001" customHeight="1" thickBot="1" x14ac:dyDescent="0.3">
      <c r="B4" s="391"/>
      <c r="C4" s="234"/>
      <c r="D4" s="234" t="s">
        <v>81</v>
      </c>
      <c r="E4" s="234"/>
      <c r="F4" s="234" t="s">
        <v>80</v>
      </c>
      <c r="G4" s="234"/>
      <c r="H4" s="234"/>
      <c r="I4" s="235"/>
    </row>
    <row r="5" spans="2:9" ht="15.75" thickBot="1" x14ac:dyDescent="0.3">
      <c r="B5" s="386" t="s">
        <v>82</v>
      </c>
      <c r="C5" s="388">
        <f>D5+H5</f>
        <v>18</v>
      </c>
      <c r="D5" s="386">
        <v>15</v>
      </c>
      <c r="E5" s="390">
        <f>D5/C5</f>
        <v>0.83333333333333337</v>
      </c>
      <c r="F5" s="49" t="s">
        <v>0</v>
      </c>
      <c r="G5" s="23">
        <v>0</v>
      </c>
      <c r="H5" s="244">
        <f>SUM(G5:G8)</f>
        <v>3</v>
      </c>
      <c r="I5" s="247">
        <f>H5/C5</f>
        <v>0.16666666666666666</v>
      </c>
    </row>
    <row r="6" spans="2:9" ht="15.75" thickBot="1" x14ac:dyDescent="0.3">
      <c r="B6" s="363"/>
      <c r="C6" s="365"/>
      <c r="D6" s="363"/>
      <c r="E6" s="367"/>
      <c r="F6" s="50" t="s">
        <v>1</v>
      </c>
      <c r="G6" s="25">
        <v>2</v>
      </c>
      <c r="H6" s="245"/>
      <c r="I6" s="248"/>
    </row>
    <row r="7" spans="2:9" ht="15.75" thickBot="1" x14ac:dyDescent="0.3">
      <c r="B7" s="363"/>
      <c r="C7" s="365"/>
      <c r="D7" s="363"/>
      <c r="E7" s="367"/>
      <c r="F7" s="50" t="s">
        <v>69</v>
      </c>
      <c r="G7" s="25">
        <v>0</v>
      </c>
      <c r="H7" s="245"/>
      <c r="I7" s="248"/>
    </row>
    <row r="8" spans="2:9" ht="15.75" thickBot="1" x14ac:dyDescent="0.3">
      <c r="B8" s="363"/>
      <c r="C8" s="365"/>
      <c r="D8" s="363"/>
      <c r="E8" s="367"/>
      <c r="F8" s="51" t="s">
        <v>2</v>
      </c>
      <c r="G8" s="27">
        <v>1</v>
      </c>
      <c r="H8" s="246"/>
      <c r="I8" s="249"/>
    </row>
    <row r="9" spans="2:9" ht="15.75" thickBot="1" x14ac:dyDescent="0.3">
      <c r="B9" s="369" t="s">
        <v>84</v>
      </c>
      <c r="C9" s="370">
        <f>D9+H9</f>
        <v>27</v>
      </c>
      <c r="D9" s="369">
        <v>23</v>
      </c>
      <c r="E9" s="371">
        <f>D9/C9</f>
        <v>0.85185185185185186</v>
      </c>
      <c r="F9" s="383" t="s">
        <v>3</v>
      </c>
      <c r="G9" s="214">
        <v>4</v>
      </c>
      <c r="H9" s="214">
        <f>G9</f>
        <v>4</v>
      </c>
      <c r="I9" s="258">
        <f>H9/C9</f>
        <v>0.14814814814814814</v>
      </c>
    </row>
    <row r="10" spans="2:9" ht="15.75" thickBot="1" x14ac:dyDescent="0.3">
      <c r="B10" s="369"/>
      <c r="C10" s="370"/>
      <c r="D10" s="369"/>
      <c r="E10" s="371"/>
      <c r="F10" s="384"/>
      <c r="G10" s="215"/>
      <c r="H10" s="215"/>
      <c r="I10" s="259"/>
    </row>
    <row r="11" spans="2:9" ht="27" thickBot="1" x14ac:dyDescent="0.3">
      <c r="B11" s="47" t="s">
        <v>83</v>
      </c>
      <c r="C11" s="52">
        <f>D11</f>
        <v>6</v>
      </c>
      <c r="D11" s="47">
        <v>6</v>
      </c>
      <c r="E11" s="53">
        <f>D11/C11</f>
        <v>1</v>
      </c>
      <c r="F11" s="54" t="s">
        <v>67</v>
      </c>
      <c r="G11" s="33"/>
      <c r="H11" s="33">
        <f>G11</f>
        <v>0</v>
      </c>
      <c r="I11" s="34">
        <f>H11/D11</f>
        <v>0</v>
      </c>
    </row>
    <row r="12" spans="2:9" ht="15.75" thickBot="1" x14ac:dyDescent="0.3">
      <c r="B12" s="369" t="s">
        <v>85</v>
      </c>
      <c r="C12" s="370">
        <f>D12+H12</f>
        <v>32</v>
      </c>
      <c r="D12" s="369">
        <v>27</v>
      </c>
      <c r="E12" s="371">
        <f>D12/C12</f>
        <v>0.84375</v>
      </c>
      <c r="F12" s="383" t="s">
        <v>5</v>
      </c>
      <c r="G12" s="214">
        <v>5</v>
      </c>
      <c r="H12" s="214">
        <f>G12</f>
        <v>5</v>
      </c>
      <c r="I12" s="258">
        <f>H12/C12</f>
        <v>0.15625</v>
      </c>
    </row>
    <row r="13" spans="2:9" ht="15.75" thickBot="1" x14ac:dyDescent="0.3">
      <c r="B13" s="369"/>
      <c r="C13" s="370"/>
      <c r="D13" s="369"/>
      <c r="E13" s="371"/>
      <c r="F13" s="384"/>
      <c r="G13" s="215"/>
      <c r="H13" s="215"/>
      <c r="I13" s="259"/>
    </row>
    <row r="14" spans="2:9" ht="15.75" thickBot="1" x14ac:dyDescent="0.3">
      <c r="B14" s="363" t="s">
        <v>86</v>
      </c>
      <c r="C14" s="365">
        <f>D14</f>
        <v>3</v>
      </c>
      <c r="D14" s="363">
        <v>3</v>
      </c>
      <c r="E14" s="367">
        <f>D14/C14</f>
        <v>1</v>
      </c>
      <c r="F14" s="381" t="s">
        <v>4</v>
      </c>
      <c r="G14" s="216"/>
      <c r="H14" s="216">
        <f>G14</f>
        <v>0</v>
      </c>
      <c r="I14" s="264">
        <f>H14/C14</f>
        <v>0</v>
      </c>
    </row>
    <row r="15" spans="2:9" ht="15.75" thickBot="1" x14ac:dyDescent="0.3">
      <c r="B15" s="363"/>
      <c r="C15" s="365"/>
      <c r="D15" s="363"/>
      <c r="E15" s="367"/>
      <c r="F15" s="382"/>
      <c r="G15" s="217"/>
      <c r="H15" s="217"/>
      <c r="I15" s="265"/>
    </row>
    <row r="16" spans="2:9" ht="15.75" thickBot="1" x14ac:dyDescent="0.3">
      <c r="B16" s="369" t="s">
        <v>87</v>
      </c>
      <c r="C16" s="370">
        <f>D16+H16</f>
        <v>20</v>
      </c>
      <c r="D16" s="369">
        <v>16</v>
      </c>
      <c r="E16" s="371">
        <f>D16/C16</f>
        <v>0.8</v>
      </c>
      <c r="F16" s="84" t="s">
        <v>6</v>
      </c>
      <c r="G16" s="61">
        <v>2</v>
      </c>
      <c r="H16" s="214">
        <f>SUM(G16:G17)</f>
        <v>4</v>
      </c>
      <c r="I16" s="260">
        <f>H16/C16</f>
        <v>0.2</v>
      </c>
    </row>
    <row r="17" spans="2:9" ht="15.75" thickBot="1" x14ac:dyDescent="0.3">
      <c r="B17" s="369"/>
      <c r="C17" s="370"/>
      <c r="D17" s="369"/>
      <c r="E17" s="371"/>
      <c r="F17" s="85" t="s">
        <v>7</v>
      </c>
      <c r="G17" s="63">
        <v>2</v>
      </c>
      <c r="H17" s="215"/>
      <c r="I17" s="261"/>
    </row>
    <row r="18" spans="2:9" ht="27" thickBot="1" x14ac:dyDescent="0.3">
      <c r="B18" s="47" t="s">
        <v>88</v>
      </c>
      <c r="C18" s="52">
        <f>D18+H18</f>
        <v>0</v>
      </c>
      <c r="D18" s="47">
        <v>0</v>
      </c>
      <c r="E18" s="53">
        <f>IFERROR(D18/C18,0)</f>
        <v>0</v>
      </c>
      <c r="F18" s="55" t="s">
        <v>4</v>
      </c>
      <c r="G18" s="33"/>
      <c r="H18" s="35">
        <f>G18</f>
        <v>0</v>
      </c>
      <c r="I18" s="36">
        <f>IFERROR(H18/C18,0)</f>
        <v>0</v>
      </c>
    </row>
    <row r="19" spans="2:9" ht="15.75" thickBot="1" x14ac:dyDescent="0.3">
      <c r="B19" s="369" t="s">
        <v>89</v>
      </c>
      <c r="C19" s="370">
        <f>D19+H19</f>
        <v>9</v>
      </c>
      <c r="D19" s="369">
        <v>7</v>
      </c>
      <c r="E19" s="371">
        <f>D19/C19</f>
        <v>0.77777777777777779</v>
      </c>
      <c r="F19" s="383" t="s">
        <v>120</v>
      </c>
      <c r="G19" s="214">
        <v>2</v>
      </c>
      <c r="H19" s="266">
        <f>G19</f>
        <v>2</v>
      </c>
      <c r="I19" s="260">
        <f>H19/C19</f>
        <v>0.22222222222222221</v>
      </c>
    </row>
    <row r="20" spans="2:9" ht="15.75" thickBot="1" x14ac:dyDescent="0.3">
      <c r="B20" s="369"/>
      <c r="C20" s="370"/>
      <c r="D20" s="369"/>
      <c r="E20" s="371"/>
      <c r="F20" s="384"/>
      <c r="G20" s="215"/>
      <c r="H20" s="268"/>
      <c r="I20" s="261"/>
    </row>
    <row r="21" spans="2:9" ht="15.75" thickBot="1" x14ac:dyDescent="0.3">
      <c r="B21" s="363" t="s">
        <v>90</v>
      </c>
      <c r="C21" s="365">
        <f>D21</f>
        <v>93</v>
      </c>
      <c r="D21" s="363">
        <v>93</v>
      </c>
      <c r="E21" s="367">
        <f>D21/C21</f>
        <v>1</v>
      </c>
      <c r="F21" s="381" t="s">
        <v>4</v>
      </c>
      <c r="G21" s="216"/>
      <c r="H21" s="270">
        <f>G21</f>
        <v>0</v>
      </c>
      <c r="I21" s="272">
        <f>H21/C21</f>
        <v>0</v>
      </c>
    </row>
    <row r="22" spans="2:9" ht="15.75" thickBot="1" x14ac:dyDescent="0.3">
      <c r="B22" s="363"/>
      <c r="C22" s="365"/>
      <c r="D22" s="363"/>
      <c r="E22" s="367"/>
      <c r="F22" s="382"/>
      <c r="G22" s="217"/>
      <c r="H22" s="271"/>
      <c r="I22" s="273"/>
    </row>
    <row r="23" spans="2:9" ht="15.75" thickBot="1" x14ac:dyDescent="0.3">
      <c r="B23" s="369" t="s">
        <v>91</v>
      </c>
      <c r="C23" s="370">
        <f>D23+H23</f>
        <v>22</v>
      </c>
      <c r="D23" s="369">
        <v>18</v>
      </c>
      <c r="E23" s="371">
        <f>D23/C23</f>
        <v>0.81818181818181823</v>
      </c>
      <c r="F23" s="84" t="s">
        <v>8</v>
      </c>
      <c r="G23" s="61">
        <v>0</v>
      </c>
      <c r="H23" s="266">
        <f>SUM(G23:G26)</f>
        <v>4</v>
      </c>
      <c r="I23" s="260">
        <f>H23/C23</f>
        <v>0.18181818181818182</v>
      </c>
    </row>
    <row r="24" spans="2:9" ht="15.75" thickBot="1" x14ac:dyDescent="0.3">
      <c r="B24" s="369"/>
      <c r="C24" s="370"/>
      <c r="D24" s="369"/>
      <c r="E24" s="371"/>
      <c r="F24" s="86" t="s">
        <v>70</v>
      </c>
      <c r="G24" s="65">
        <v>0</v>
      </c>
      <c r="H24" s="267"/>
      <c r="I24" s="269"/>
    </row>
    <row r="25" spans="2:9" ht="15.75" thickBot="1" x14ac:dyDescent="0.3">
      <c r="B25" s="369"/>
      <c r="C25" s="370"/>
      <c r="D25" s="369"/>
      <c r="E25" s="371"/>
      <c r="F25" s="87" t="s">
        <v>9</v>
      </c>
      <c r="G25" s="67">
        <v>3</v>
      </c>
      <c r="H25" s="267"/>
      <c r="I25" s="269"/>
    </row>
    <row r="26" spans="2:9" ht="15.75" thickBot="1" x14ac:dyDescent="0.3">
      <c r="B26" s="369"/>
      <c r="C26" s="370"/>
      <c r="D26" s="369"/>
      <c r="E26" s="371"/>
      <c r="F26" s="85" t="s">
        <v>10</v>
      </c>
      <c r="G26" s="63">
        <v>1</v>
      </c>
      <c r="H26" s="268"/>
      <c r="I26" s="261"/>
    </row>
    <row r="27" spans="2:9" ht="15.75" thickBot="1" x14ac:dyDescent="0.3">
      <c r="B27" s="363" t="s">
        <v>92</v>
      </c>
      <c r="C27" s="365">
        <f>D27+H27</f>
        <v>4</v>
      </c>
      <c r="D27" s="363">
        <v>3</v>
      </c>
      <c r="E27" s="367">
        <f>D27/C27</f>
        <v>0.75</v>
      </c>
      <c r="F27" s="56" t="s">
        <v>11</v>
      </c>
      <c r="G27" s="38">
        <v>0</v>
      </c>
      <c r="H27" s="270">
        <f>SUM(G27:G29)</f>
        <v>1</v>
      </c>
      <c r="I27" s="272">
        <f>H27/C27</f>
        <v>0.25</v>
      </c>
    </row>
    <row r="28" spans="2:9" ht="15.75" thickBot="1" x14ac:dyDescent="0.3">
      <c r="B28" s="363"/>
      <c r="C28" s="365"/>
      <c r="D28" s="363"/>
      <c r="E28" s="367"/>
      <c r="F28" s="57" t="s">
        <v>12</v>
      </c>
      <c r="G28" s="40">
        <v>0</v>
      </c>
      <c r="H28" s="274"/>
      <c r="I28" s="275"/>
    </row>
    <row r="29" spans="2:9" ht="15.75" thickBot="1" x14ac:dyDescent="0.3">
      <c r="B29" s="363"/>
      <c r="C29" s="365"/>
      <c r="D29" s="363"/>
      <c r="E29" s="367"/>
      <c r="F29" s="58" t="s">
        <v>13</v>
      </c>
      <c r="G29" s="42">
        <v>1</v>
      </c>
      <c r="H29" s="271"/>
      <c r="I29" s="273"/>
    </row>
    <row r="30" spans="2:9" ht="15.75" thickBot="1" x14ac:dyDescent="0.3">
      <c r="B30" s="369" t="s">
        <v>93</v>
      </c>
      <c r="C30" s="370">
        <f>D30+H30</f>
        <v>44</v>
      </c>
      <c r="D30" s="369">
        <v>28</v>
      </c>
      <c r="E30" s="371">
        <f>D30/C30</f>
        <v>0.63636363636363635</v>
      </c>
      <c r="F30" s="84" t="s">
        <v>14</v>
      </c>
      <c r="G30" s="61">
        <v>3</v>
      </c>
      <c r="H30" s="266">
        <f>SUM(G30:G34)</f>
        <v>16</v>
      </c>
      <c r="I30" s="260">
        <f>H30/C30</f>
        <v>0.36363636363636365</v>
      </c>
    </row>
    <row r="31" spans="2:9" ht="15.75" thickBot="1" x14ac:dyDescent="0.3">
      <c r="B31" s="369"/>
      <c r="C31" s="370"/>
      <c r="D31" s="369"/>
      <c r="E31" s="371"/>
      <c r="F31" s="87" t="s">
        <v>15</v>
      </c>
      <c r="G31" s="67">
        <v>5</v>
      </c>
      <c r="H31" s="267"/>
      <c r="I31" s="269"/>
    </row>
    <row r="32" spans="2:9" ht="15.75" thickBot="1" x14ac:dyDescent="0.3">
      <c r="B32" s="369"/>
      <c r="C32" s="370"/>
      <c r="D32" s="369"/>
      <c r="E32" s="371"/>
      <c r="F32" s="87" t="s">
        <v>16</v>
      </c>
      <c r="G32" s="67">
        <v>4</v>
      </c>
      <c r="H32" s="267"/>
      <c r="I32" s="269"/>
    </row>
    <row r="33" spans="2:9" ht="15.75" thickBot="1" x14ac:dyDescent="0.3">
      <c r="B33" s="369"/>
      <c r="C33" s="370"/>
      <c r="D33" s="369"/>
      <c r="E33" s="371"/>
      <c r="F33" s="87" t="s">
        <v>17</v>
      </c>
      <c r="G33" s="67">
        <v>0</v>
      </c>
      <c r="H33" s="267"/>
      <c r="I33" s="269"/>
    </row>
    <row r="34" spans="2:9" ht="15.75" thickBot="1" x14ac:dyDescent="0.3">
      <c r="B34" s="369"/>
      <c r="C34" s="370"/>
      <c r="D34" s="369"/>
      <c r="E34" s="371"/>
      <c r="F34" s="85" t="s">
        <v>71</v>
      </c>
      <c r="G34" s="63">
        <v>4</v>
      </c>
      <c r="H34" s="268"/>
      <c r="I34" s="261"/>
    </row>
    <row r="35" spans="2:9" ht="15.75" thickBot="1" x14ac:dyDescent="0.3">
      <c r="B35" s="363" t="s">
        <v>94</v>
      </c>
      <c r="C35" s="365">
        <f>D35+H35</f>
        <v>6</v>
      </c>
      <c r="D35" s="363">
        <v>6</v>
      </c>
      <c r="E35" s="367">
        <f>D35/C35</f>
        <v>1</v>
      </c>
      <c r="F35" s="381" t="s">
        <v>4</v>
      </c>
      <c r="G35" s="216"/>
      <c r="H35" s="270">
        <f>G35</f>
        <v>0</v>
      </c>
      <c r="I35" s="272">
        <f>H35/C35</f>
        <v>0</v>
      </c>
    </row>
    <row r="36" spans="2:9" ht="15.75" thickBot="1" x14ac:dyDescent="0.3">
      <c r="B36" s="363"/>
      <c r="C36" s="365"/>
      <c r="D36" s="363"/>
      <c r="E36" s="367"/>
      <c r="F36" s="382"/>
      <c r="G36" s="217"/>
      <c r="H36" s="271"/>
      <c r="I36" s="273"/>
    </row>
    <row r="37" spans="2:9" ht="15.75" thickBot="1" x14ac:dyDescent="0.3">
      <c r="B37" s="369" t="s">
        <v>95</v>
      </c>
      <c r="C37" s="370">
        <f>D37+H37</f>
        <v>9</v>
      </c>
      <c r="D37" s="369">
        <v>5</v>
      </c>
      <c r="E37" s="371">
        <f>D37/C37</f>
        <v>0.55555555555555558</v>
      </c>
      <c r="F37" s="383" t="s">
        <v>18</v>
      </c>
      <c r="G37" s="214">
        <v>4</v>
      </c>
      <c r="H37" s="266">
        <f>G37</f>
        <v>4</v>
      </c>
      <c r="I37" s="260">
        <f>H37/C37</f>
        <v>0.44444444444444442</v>
      </c>
    </row>
    <row r="38" spans="2:9" ht="15.75" thickBot="1" x14ac:dyDescent="0.3">
      <c r="B38" s="369"/>
      <c r="C38" s="370"/>
      <c r="D38" s="369"/>
      <c r="E38" s="371"/>
      <c r="F38" s="384"/>
      <c r="G38" s="215"/>
      <c r="H38" s="268"/>
      <c r="I38" s="261"/>
    </row>
    <row r="39" spans="2:9" ht="15.75" thickBot="1" x14ac:dyDescent="0.3">
      <c r="B39" s="363" t="s">
        <v>96</v>
      </c>
      <c r="C39" s="365">
        <f>D39+H39</f>
        <v>8</v>
      </c>
      <c r="D39" s="363">
        <v>2</v>
      </c>
      <c r="E39" s="367">
        <f>D39/C39</f>
        <v>0.25</v>
      </c>
      <c r="F39" s="56" t="s">
        <v>19</v>
      </c>
      <c r="G39" s="38">
        <v>1</v>
      </c>
      <c r="H39" s="270">
        <f>SUM(G39:G41)</f>
        <v>6</v>
      </c>
      <c r="I39" s="272">
        <f>H39/C39</f>
        <v>0.75</v>
      </c>
    </row>
    <row r="40" spans="2:9" ht="15.75" thickBot="1" x14ac:dyDescent="0.3">
      <c r="B40" s="363"/>
      <c r="C40" s="365"/>
      <c r="D40" s="363"/>
      <c r="E40" s="367"/>
      <c r="F40" s="57" t="s">
        <v>20</v>
      </c>
      <c r="G40" s="40">
        <v>2</v>
      </c>
      <c r="H40" s="274"/>
      <c r="I40" s="275"/>
    </row>
    <row r="41" spans="2:9" ht="15.75" thickBot="1" x14ac:dyDescent="0.3">
      <c r="B41" s="363"/>
      <c r="C41" s="365"/>
      <c r="D41" s="363"/>
      <c r="E41" s="367"/>
      <c r="F41" s="58" t="s">
        <v>72</v>
      </c>
      <c r="G41" s="42">
        <v>3</v>
      </c>
      <c r="H41" s="271"/>
      <c r="I41" s="273"/>
    </row>
    <row r="42" spans="2:9" ht="15.75" thickBot="1" x14ac:dyDescent="0.3">
      <c r="B42" s="369" t="s">
        <v>97</v>
      </c>
      <c r="C42" s="370">
        <f>D42+H42</f>
        <v>71</v>
      </c>
      <c r="D42" s="369">
        <v>60</v>
      </c>
      <c r="E42" s="371">
        <f>D42/C42</f>
        <v>0.84507042253521125</v>
      </c>
      <c r="F42" s="84" t="s">
        <v>21</v>
      </c>
      <c r="G42" s="61">
        <v>5</v>
      </c>
      <c r="H42" s="266">
        <f>SUM(G42:G43)</f>
        <v>11</v>
      </c>
      <c r="I42" s="260">
        <f>H42/C42</f>
        <v>0.15492957746478872</v>
      </c>
    </row>
    <row r="43" spans="2:9" ht="15.75" thickBot="1" x14ac:dyDescent="0.3">
      <c r="B43" s="369"/>
      <c r="C43" s="370"/>
      <c r="D43" s="369"/>
      <c r="E43" s="371"/>
      <c r="F43" s="85" t="s">
        <v>22</v>
      </c>
      <c r="G43" s="63">
        <v>6</v>
      </c>
      <c r="H43" s="268"/>
      <c r="I43" s="261"/>
    </row>
    <row r="44" spans="2:9" ht="27" thickBot="1" x14ac:dyDescent="0.3">
      <c r="B44" s="47" t="s">
        <v>98</v>
      </c>
      <c r="C44" s="52">
        <f>D44</f>
        <v>0</v>
      </c>
      <c r="D44" s="47">
        <v>0</v>
      </c>
      <c r="E44" s="53">
        <f>IFERROR(D44/C44,0)</f>
        <v>0</v>
      </c>
      <c r="F44" s="55" t="s">
        <v>4</v>
      </c>
      <c r="G44" s="43"/>
      <c r="H44" s="44">
        <v>0</v>
      </c>
      <c r="I44" s="36">
        <f>IFERROR(H44/D45,0)</f>
        <v>0</v>
      </c>
    </row>
    <row r="45" spans="2:9" ht="15.75" thickBot="1" x14ac:dyDescent="0.3">
      <c r="B45" s="369" t="s">
        <v>99</v>
      </c>
      <c r="C45" s="370">
        <f>D45+H45</f>
        <v>30</v>
      </c>
      <c r="D45" s="369">
        <v>19</v>
      </c>
      <c r="E45" s="371">
        <f>D45/C45</f>
        <v>0.6333333333333333</v>
      </c>
      <c r="F45" s="383" t="s">
        <v>23</v>
      </c>
      <c r="G45" s="214">
        <v>11</v>
      </c>
      <c r="H45" s="266">
        <f>G45</f>
        <v>11</v>
      </c>
      <c r="I45" s="260">
        <f>H45/C45</f>
        <v>0.36666666666666664</v>
      </c>
    </row>
    <row r="46" spans="2:9" ht="15.75" thickBot="1" x14ac:dyDescent="0.3">
      <c r="B46" s="369"/>
      <c r="C46" s="370"/>
      <c r="D46" s="369"/>
      <c r="E46" s="371"/>
      <c r="F46" s="384"/>
      <c r="G46" s="215"/>
      <c r="H46" s="268"/>
      <c r="I46" s="261"/>
    </row>
    <row r="47" spans="2:9" x14ac:dyDescent="0.25">
      <c r="B47" s="364" t="s">
        <v>100</v>
      </c>
      <c r="C47" s="366">
        <f>D47+H47</f>
        <v>9</v>
      </c>
      <c r="D47" s="364">
        <v>2</v>
      </c>
      <c r="E47" s="368">
        <f>D47/C47</f>
        <v>0.22222222222222221</v>
      </c>
      <c r="F47" s="56" t="s">
        <v>24</v>
      </c>
      <c r="G47" s="38">
        <v>0</v>
      </c>
      <c r="H47" s="216">
        <f>SUM(G47:G50)</f>
        <v>7</v>
      </c>
      <c r="I47" s="345">
        <f>H47/C47</f>
        <v>0.77777777777777779</v>
      </c>
    </row>
    <row r="48" spans="2:9" x14ac:dyDescent="0.25">
      <c r="B48" s="385"/>
      <c r="C48" s="387"/>
      <c r="D48" s="385"/>
      <c r="E48" s="389"/>
      <c r="F48" s="57" t="s">
        <v>25</v>
      </c>
      <c r="G48" s="40">
        <v>3</v>
      </c>
      <c r="H48" s="279"/>
      <c r="I48" s="346"/>
    </row>
    <row r="49" spans="2:9" x14ac:dyDescent="0.25">
      <c r="B49" s="385"/>
      <c r="C49" s="387"/>
      <c r="D49" s="385"/>
      <c r="E49" s="389"/>
      <c r="F49" s="59" t="s">
        <v>26</v>
      </c>
      <c r="G49" s="46">
        <v>1</v>
      </c>
      <c r="H49" s="279"/>
      <c r="I49" s="346"/>
    </row>
    <row r="50" spans="2:9" ht="15.75" thickBot="1" x14ac:dyDescent="0.3">
      <c r="B50" s="386"/>
      <c r="C50" s="388"/>
      <c r="D50" s="386"/>
      <c r="E50" s="390"/>
      <c r="F50" s="58" t="s">
        <v>122</v>
      </c>
      <c r="G50" s="42">
        <v>3</v>
      </c>
      <c r="H50" s="217"/>
      <c r="I50" s="347"/>
    </row>
    <row r="51" spans="2:9" ht="15.75" thickBot="1" x14ac:dyDescent="0.3">
      <c r="B51" s="369" t="s">
        <v>116</v>
      </c>
      <c r="C51" s="370">
        <f>D51+H51</f>
        <v>51</v>
      </c>
      <c r="D51" s="369">
        <v>50</v>
      </c>
      <c r="E51" s="371">
        <f>D51/C51</f>
        <v>0.98039215686274506</v>
      </c>
      <c r="F51" s="84" t="s">
        <v>27</v>
      </c>
      <c r="G51" s="61">
        <v>1</v>
      </c>
      <c r="H51" s="266">
        <f>SUM(G51:G52)</f>
        <v>1</v>
      </c>
      <c r="I51" s="260">
        <f>H51/C51</f>
        <v>1.9607843137254902E-2</v>
      </c>
    </row>
    <row r="52" spans="2:9" ht="15.75" thickBot="1" x14ac:dyDescent="0.3">
      <c r="B52" s="369"/>
      <c r="C52" s="370"/>
      <c r="D52" s="369"/>
      <c r="E52" s="371"/>
      <c r="F52" s="85" t="s">
        <v>28</v>
      </c>
      <c r="G52" s="63">
        <v>0</v>
      </c>
      <c r="H52" s="268"/>
      <c r="I52" s="261"/>
    </row>
    <row r="53" spans="2:9" ht="15.75" thickBot="1" x14ac:dyDescent="0.3">
      <c r="B53" s="363" t="s">
        <v>101</v>
      </c>
      <c r="C53" s="365">
        <f>D53+H53</f>
        <v>18</v>
      </c>
      <c r="D53" s="363">
        <v>15</v>
      </c>
      <c r="E53" s="367">
        <f>D53/C53</f>
        <v>0.83333333333333337</v>
      </c>
      <c r="F53" s="56" t="s">
        <v>29</v>
      </c>
      <c r="G53" s="38">
        <v>1</v>
      </c>
      <c r="H53" s="270">
        <f>SUM(G53:G59)</f>
        <v>3</v>
      </c>
      <c r="I53" s="272">
        <f>H53/C53</f>
        <v>0.16666666666666666</v>
      </c>
    </row>
    <row r="54" spans="2:9" ht="15.75" thickBot="1" x14ac:dyDescent="0.3">
      <c r="B54" s="363"/>
      <c r="C54" s="365"/>
      <c r="D54" s="363"/>
      <c r="E54" s="367"/>
      <c r="F54" s="57" t="s">
        <v>30</v>
      </c>
      <c r="G54" s="40">
        <v>0</v>
      </c>
      <c r="H54" s="274"/>
      <c r="I54" s="275"/>
    </row>
    <row r="55" spans="2:9" ht="15.75" thickBot="1" x14ac:dyDescent="0.3">
      <c r="B55" s="363"/>
      <c r="C55" s="365"/>
      <c r="D55" s="363"/>
      <c r="E55" s="367"/>
      <c r="F55" s="57" t="s">
        <v>31</v>
      </c>
      <c r="G55" s="40">
        <v>0</v>
      </c>
      <c r="H55" s="274"/>
      <c r="I55" s="275"/>
    </row>
    <row r="56" spans="2:9" ht="15.75" thickBot="1" x14ac:dyDescent="0.3">
      <c r="B56" s="363"/>
      <c r="C56" s="365"/>
      <c r="D56" s="363"/>
      <c r="E56" s="367"/>
      <c r="F56" s="57" t="s">
        <v>32</v>
      </c>
      <c r="G56" s="40">
        <v>0</v>
      </c>
      <c r="H56" s="274"/>
      <c r="I56" s="275"/>
    </row>
    <row r="57" spans="2:9" ht="15.75" thickBot="1" x14ac:dyDescent="0.3">
      <c r="B57" s="363"/>
      <c r="C57" s="365"/>
      <c r="D57" s="363"/>
      <c r="E57" s="367"/>
      <c r="F57" s="57" t="s">
        <v>33</v>
      </c>
      <c r="G57" s="40">
        <v>0</v>
      </c>
      <c r="H57" s="274"/>
      <c r="I57" s="275"/>
    </row>
    <row r="58" spans="2:9" ht="15.75" thickBot="1" x14ac:dyDescent="0.3">
      <c r="B58" s="363"/>
      <c r="C58" s="365"/>
      <c r="D58" s="363"/>
      <c r="E58" s="367"/>
      <c r="F58" s="59" t="s">
        <v>73</v>
      </c>
      <c r="G58" s="46">
        <v>1</v>
      </c>
      <c r="H58" s="274"/>
      <c r="I58" s="275"/>
    </row>
    <row r="59" spans="2:9" ht="15.75" thickBot="1" x14ac:dyDescent="0.3">
      <c r="B59" s="363"/>
      <c r="C59" s="365"/>
      <c r="D59" s="363"/>
      <c r="E59" s="367"/>
      <c r="F59" s="58" t="s">
        <v>34</v>
      </c>
      <c r="G59" s="42">
        <v>1</v>
      </c>
      <c r="H59" s="271"/>
      <c r="I59" s="273"/>
    </row>
    <row r="60" spans="2:9" ht="15.75" thickBot="1" x14ac:dyDescent="0.3">
      <c r="B60" s="369" t="s">
        <v>102</v>
      </c>
      <c r="C60" s="370">
        <f>D60+H60</f>
        <v>6</v>
      </c>
      <c r="D60" s="369">
        <v>6</v>
      </c>
      <c r="E60" s="371">
        <f>D60/C60</f>
        <v>1</v>
      </c>
      <c r="F60" s="383" t="s">
        <v>35</v>
      </c>
      <c r="G60" s="214">
        <v>0</v>
      </c>
      <c r="H60" s="266">
        <f>G60</f>
        <v>0</v>
      </c>
      <c r="I60" s="260">
        <f>H60/C60</f>
        <v>0</v>
      </c>
    </row>
    <row r="61" spans="2:9" ht="15.75" thickBot="1" x14ac:dyDescent="0.3">
      <c r="B61" s="369"/>
      <c r="C61" s="370"/>
      <c r="D61" s="369"/>
      <c r="E61" s="371"/>
      <c r="F61" s="384"/>
      <c r="G61" s="215"/>
      <c r="H61" s="268"/>
      <c r="I61" s="261"/>
    </row>
    <row r="62" spans="2:9" ht="15.75" thickBot="1" x14ac:dyDescent="0.3">
      <c r="B62" s="363" t="s">
        <v>103</v>
      </c>
      <c r="C62" s="365">
        <f>D62+H62</f>
        <v>11</v>
      </c>
      <c r="D62" s="363">
        <v>3</v>
      </c>
      <c r="E62" s="367">
        <f>D62/C62</f>
        <v>0.27272727272727271</v>
      </c>
      <c r="F62" s="56" t="s">
        <v>36</v>
      </c>
      <c r="G62" s="38">
        <v>0</v>
      </c>
      <c r="H62" s="270">
        <f>SUM(G62:G65)</f>
        <v>8</v>
      </c>
      <c r="I62" s="272">
        <f>H62/C62</f>
        <v>0.72727272727272729</v>
      </c>
    </row>
    <row r="63" spans="2:9" ht="15.75" thickBot="1" x14ac:dyDescent="0.3">
      <c r="B63" s="363"/>
      <c r="C63" s="365"/>
      <c r="D63" s="363"/>
      <c r="E63" s="367"/>
      <c r="F63" s="57" t="s">
        <v>37</v>
      </c>
      <c r="G63" s="40">
        <v>0</v>
      </c>
      <c r="H63" s="274"/>
      <c r="I63" s="275"/>
    </row>
    <row r="64" spans="2:9" ht="15.75" thickBot="1" x14ac:dyDescent="0.3">
      <c r="B64" s="363"/>
      <c r="C64" s="365"/>
      <c r="D64" s="363"/>
      <c r="E64" s="367"/>
      <c r="F64" s="57" t="s">
        <v>38</v>
      </c>
      <c r="G64" s="40">
        <v>6</v>
      </c>
      <c r="H64" s="274"/>
      <c r="I64" s="275"/>
    </row>
    <row r="65" spans="2:9" ht="15.75" thickBot="1" x14ac:dyDescent="0.3">
      <c r="B65" s="363"/>
      <c r="C65" s="365"/>
      <c r="D65" s="363"/>
      <c r="E65" s="367"/>
      <c r="F65" s="58" t="s">
        <v>74</v>
      </c>
      <c r="G65" s="42">
        <v>2</v>
      </c>
      <c r="H65" s="271"/>
      <c r="I65" s="273"/>
    </row>
    <row r="66" spans="2:9" ht="15.75" thickBot="1" x14ac:dyDescent="0.3">
      <c r="B66" s="369" t="s">
        <v>104</v>
      </c>
      <c r="C66" s="370">
        <f>D66+H66</f>
        <v>9</v>
      </c>
      <c r="D66" s="369">
        <v>4</v>
      </c>
      <c r="E66" s="371">
        <f>D66/C66</f>
        <v>0.44444444444444442</v>
      </c>
      <c r="F66" s="84" t="s">
        <v>39</v>
      </c>
      <c r="G66" s="61">
        <v>1</v>
      </c>
      <c r="H66" s="266">
        <f>SUM(G66:G68)</f>
        <v>5</v>
      </c>
      <c r="I66" s="260">
        <f>H66/C66</f>
        <v>0.55555555555555558</v>
      </c>
    </row>
    <row r="67" spans="2:9" ht="15.75" thickBot="1" x14ac:dyDescent="0.3">
      <c r="B67" s="369"/>
      <c r="C67" s="370"/>
      <c r="D67" s="369"/>
      <c r="E67" s="371"/>
      <c r="F67" s="87" t="s">
        <v>40</v>
      </c>
      <c r="G67" s="67">
        <v>1</v>
      </c>
      <c r="H67" s="267"/>
      <c r="I67" s="269"/>
    </row>
    <row r="68" spans="2:9" ht="15.75" thickBot="1" x14ac:dyDescent="0.3">
      <c r="B68" s="369"/>
      <c r="C68" s="370"/>
      <c r="D68" s="369"/>
      <c r="E68" s="371"/>
      <c r="F68" s="85" t="s">
        <v>41</v>
      </c>
      <c r="G68" s="63">
        <v>3</v>
      </c>
      <c r="H68" s="268"/>
      <c r="I68" s="261"/>
    </row>
    <row r="69" spans="2:9" ht="15.75" thickBot="1" x14ac:dyDescent="0.3">
      <c r="B69" s="363" t="s">
        <v>105</v>
      </c>
      <c r="C69" s="365">
        <f>D69+H69</f>
        <v>27</v>
      </c>
      <c r="D69" s="363">
        <v>24</v>
      </c>
      <c r="E69" s="367">
        <f>D69/C69</f>
        <v>0.88888888888888884</v>
      </c>
      <c r="F69" s="381" t="s">
        <v>42</v>
      </c>
      <c r="G69" s="216">
        <v>3</v>
      </c>
      <c r="H69" s="270">
        <f>G69</f>
        <v>3</v>
      </c>
      <c r="I69" s="272">
        <f>H69/C69</f>
        <v>0.1111111111111111</v>
      </c>
    </row>
    <row r="70" spans="2:9" ht="15.75" thickBot="1" x14ac:dyDescent="0.3">
      <c r="B70" s="363"/>
      <c r="C70" s="365"/>
      <c r="D70" s="363"/>
      <c r="E70" s="367"/>
      <c r="F70" s="382"/>
      <c r="G70" s="217"/>
      <c r="H70" s="271"/>
      <c r="I70" s="273"/>
    </row>
    <row r="71" spans="2:9" ht="27" thickBot="1" x14ac:dyDescent="0.3">
      <c r="B71" s="82" t="s">
        <v>106</v>
      </c>
      <c r="C71" s="88">
        <f>D71</f>
        <v>0</v>
      </c>
      <c r="D71" s="82">
        <v>0</v>
      </c>
      <c r="E71" s="89">
        <f>IFERROR(D71/C71,0)</f>
        <v>0</v>
      </c>
      <c r="F71" s="90" t="s">
        <v>4</v>
      </c>
      <c r="G71" s="73"/>
      <c r="H71" s="74">
        <v>0</v>
      </c>
      <c r="I71" s="75">
        <f>IFERROR(H71/C71,0)</f>
        <v>0</v>
      </c>
    </row>
    <row r="72" spans="2:9" ht="15.75" thickBot="1" x14ac:dyDescent="0.3">
      <c r="B72" s="363" t="s">
        <v>107</v>
      </c>
      <c r="C72" s="365">
        <f>D72+H72</f>
        <v>21</v>
      </c>
      <c r="D72" s="363">
        <v>10</v>
      </c>
      <c r="E72" s="367">
        <f>D72/C72</f>
        <v>0.47619047619047616</v>
      </c>
      <c r="F72" s="56" t="s">
        <v>43</v>
      </c>
      <c r="G72" s="38">
        <v>4</v>
      </c>
      <c r="H72" s="216">
        <f>SUM(G72:G78)</f>
        <v>11</v>
      </c>
      <c r="I72" s="264">
        <f>H72/C72</f>
        <v>0.52380952380952384</v>
      </c>
    </row>
    <row r="73" spans="2:9" ht="15.75" thickBot="1" x14ac:dyDescent="0.3">
      <c r="B73" s="363"/>
      <c r="C73" s="365"/>
      <c r="D73" s="363"/>
      <c r="E73" s="367"/>
      <c r="F73" s="57" t="s">
        <v>44</v>
      </c>
      <c r="G73" s="40">
        <v>0</v>
      </c>
      <c r="H73" s="279"/>
      <c r="I73" s="281"/>
    </row>
    <row r="74" spans="2:9" ht="15.75" thickBot="1" x14ac:dyDescent="0.3">
      <c r="B74" s="363"/>
      <c r="C74" s="365"/>
      <c r="D74" s="363"/>
      <c r="E74" s="367"/>
      <c r="F74" s="57" t="s">
        <v>45</v>
      </c>
      <c r="G74" s="40">
        <v>2</v>
      </c>
      <c r="H74" s="279"/>
      <c r="I74" s="281"/>
    </row>
    <row r="75" spans="2:9" ht="15.75" thickBot="1" x14ac:dyDescent="0.3">
      <c r="B75" s="363"/>
      <c r="C75" s="365"/>
      <c r="D75" s="363"/>
      <c r="E75" s="367"/>
      <c r="F75" s="57" t="s">
        <v>46</v>
      </c>
      <c r="G75" s="40">
        <v>2</v>
      </c>
      <c r="H75" s="279"/>
      <c r="I75" s="281"/>
    </row>
    <row r="76" spans="2:9" ht="15.75" thickBot="1" x14ac:dyDescent="0.3">
      <c r="B76" s="363"/>
      <c r="C76" s="365"/>
      <c r="D76" s="363"/>
      <c r="E76" s="367"/>
      <c r="F76" s="57" t="s">
        <v>47</v>
      </c>
      <c r="G76" s="40">
        <v>0</v>
      </c>
      <c r="H76" s="279"/>
      <c r="I76" s="281"/>
    </row>
    <row r="77" spans="2:9" ht="15.75" thickBot="1" x14ac:dyDescent="0.3">
      <c r="B77" s="363"/>
      <c r="C77" s="365"/>
      <c r="D77" s="363"/>
      <c r="E77" s="367"/>
      <c r="F77" s="59" t="s">
        <v>75</v>
      </c>
      <c r="G77" s="46">
        <v>1</v>
      </c>
      <c r="H77" s="279"/>
      <c r="I77" s="281"/>
    </row>
    <row r="78" spans="2:9" ht="15.75" thickBot="1" x14ac:dyDescent="0.3">
      <c r="B78" s="363"/>
      <c r="C78" s="365"/>
      <c r="D78" s="363"/>
      <c r="E78" s="367"/>
      <c r="F78" s="58" t="s">
        <v>48</v>
      </c>
      <c r="G78" s="42">
        <v>2</v>
      </c>
      <c r="H78" s="217"/>
      <c r="I78" s="265"/>
    </row>
    <row r="79" spans="2:9" ht="15.75" thickBot="1" x14ac:dyDescent="0.3">
      <c r="B79" s="369" t="s">
        <v>108</v>
      </c>
      <c r="C79" s="370">
        <f>D79+H79</f>
        <v>12</v>
      </c>
      <c r="D79" s="369">
        <v>8</v>
      </c>
      <c r="E79" s="371">
        <f>D79/C79</f>
        <v>0.66666666666666663</v>
      </c>
      <c r="F79" s="91" t="s">
        <v>49</v>
      </c>
      <c r="G79" s="61">
        <v>3</v>
      </c>
      <c r="H79" s="214">
        <f>G79+G80</f>
        <v>4</v>
      </c>
      <c r="I79" s="258">
        <f>H79/C79</f>
        <v>0.33333333333333331</v>
      </c>
    </row>
    <row r="80" spans="2:9" ht="15.75" thickBot="1" x14ac:dyDescent="0.3">
      <c r="B80" s="369"/>
      <c r="C80" s="370"/>
      <c r="D80" s="369"/>
      <c r="E80" s="371"/>
      <c r="F80" s="92" t="s">
        <v>123</v>
      </c>
      <c r="G80" s="63">
        <v>1</v>
      </c>
      <c r="H80" s="215"/>
      <c r="I80" s="259"/>
    </row>
    <row r="81" spans="2:9" ht="27" thickBot="1" x14ac:dyDescent="0.3">
      <c r="B81" s="47" t="s">
        <v>109</v>
      </c>
      <c r="C81" s="52">
        <f>D81+H81</f>
        <v>23</v>
      </c>
      <c r="D81" s="47">
        <v>18</v>
      </c>
      <c r="E81" s="53">
        <f>D81/C81</f>
        <v>0.78260869565217395</v>
      </c>
      <c r="F81" s="55" t="s">
        <v>76</v>
      </c>
      <c r="G81" s="33">
        <v>5</v>
      </c>
      <c r="H81" s="33">
        <f>G81</f>
        <v>5</v>
      </c>
      <c r="I81" s="34">
        <f>H81/C81</f>
        <v>0.21739130434782608</v>
      </c>
    </row>
    <row r="82" spans="2:9" ht="15.75" thickBot="1" x14ac:dyDescent="0.3">
      <c r="B82" s="369" t="s">
        <v>110</v>
      </c>
      <c r="C82" s="370">
        <f>D82+H82</f>
        <v>0</v>
      </c>
      <c r="D82" s="369">
        <v>0</v>
      </c>
      <c r="E82" s="371">
        <f>IFERROR(D82/C82,0)</f>
        <v>0</v>
      </c>
      <c r="F82" s="93" t="s">
        <v>77</v>
      </c>
      <c r="G82" s="79">
        <v>0</v>
      </c>
      <c r="H82" s="214">
        <f>SUM(G82:G83)</f>
        <v>0</v>
      </c>
      <c r="I82" s="258">
        <f>IFERROR(H82/C82,0)</f>
        <v>0</v>
      </c>
    </row>
    <row r="83" spans="2:9" ht="15.75" thickBot="1" x14ac:dyDescent="0.3">
      <c r="B83" s="369"/>
      <c r="C83" s="370"/>
      <c r="D83" s="369"/>
      <c r="E83" s="371"/>
      <c r="F83" s="85" t="s">
        <v>50</v>
      </c>
      <c r="G83" s="63">
        <v>0</v>
      </c>
      <c r="H83" s="215"/>
      <c r="I83" s="259"/>
    </row>
    <row r="84" spans="2:9" ht="15.75" thickBot="1" x14ac:dyDescent="0.3">
      <c r="B84" s="363" t="s">
        <v>111</v>
      </c>
      <c r="C84" s="365">
        <f>D84+H84</f>
        <v>5</v>
      </c>
      <c r="D84" s="363">
        <v>4</v>
      </c>
      <c r="E84" s="367">
        <f>D84/C84</f>
        <v>0.8</v>
      </c>
      <c r="F84" s="56" t="s">
        <v>51</v>
      </c>
      <c r="G84" s="38">
        <v>1</v>
      </c>
      <c r="H84" s="216">
        <f>SUM(G84:G86)</f>
        <v>1</v>
      </c>
      <c r="I84" s="264">
        <f>H84/C84</f>
        <v>0.2</v>
      </c>
    </row>
    <row r="85" spans="2:9" ht="15.75" thickBot="1" x14ac:dyDescent="0.3">
      <c r="B85" s="363"/>
      <c r="C85" s="365"/>
      <c r="D85" s="363"/>
      <c r="E85" s="367"/>
      <c r="F85" s="57" t="s">
        <v>52</v>
      </c>
      <c r="G85" s="40">
        <v>0</v>
      </c>
      <c r="H85" s="279"/>
      <c r="I85" s="281"/>
    </row>
    <row r="86" spans="2:9" ht="15.75" thickBot="1" x14ac:dyDescent="0.3">
      <c r="B86" s="363"/>
      <c r="C86" s="365"/>
      <c r="D86" s="363"/>
      <c r="E86" s="367"/>
      <c r="F86" s="58" t="s">
        <v>53</v>
      </c>
      <c r="G86" s="42">
        <v>0</v>
      </c>
      <c r="H86" s="217"/>
      <c r="I86" s="265"/>
    </row>
    <row r="87" spans="2:9" x14ac:dyDescent="0.25">
      <c r="B87" s="372" t="s">
        <v>112</v>
      </c>
      <c r="C87" s="375">
        <f>D87+H87</f>
        <v>13</v>
      </c>
      <c r="D87" s="372">
        <v>3</v>
      </c>
      <c r="E87" s="378">
        <f>D87/C87</f>
        <v>0.23076923076923078</v>
      </c>
      <c r="F87" s="84" t="s">
        <v>54</v>
      </c>
      <c r="G87" s="61">
        <v>3</v>
      </c>
      <c r="H87" s="214">
        <f>SUM(G87:G89)</f>
        <v>10</v>
      </c>
      <c r="I87" s="304">
        <f>H87/C87</f>
        <v>0.76923076923076927</v>
      </c>
    </row>
    <row r="88" spans="2:9" x14ac:dyDescent="0.25">
      <c r="B88" s="373"/>
      <c r="C88" s="376"/>
      <c r="D88" s="373"/>
      <c r="E88" s="379"/>
      <c r="F88" s="94" t="s">
        <v>55</v>
      </c>
      <c r="G88" s="81">
        <v>0</v>
      </c>
      <c r="H88" s="277"/>
      <c r="I88" s="305"/>
    </row>
    <row r="89" spans="2:9" ht="15.75" thickBot="1" x14ac:dyDescent="0.3">
      <c r="B89" s="374"/>
      <c r="C89" s="377"/>
      <c r="D89" s="374"/>
      <c r="E89" s="380"/>
      <c r="F89" s="85" t="s">
        <v>121</v>
      </c>
      <c r="G89" s="63">
        <v>7</v>
      </c>
      <c r="H89" s="215"/>
      <c r="I89" s="306"/>
    </row>
    <row r="90" spans="2:9" ht="15.75" thickBot="1" x14ac:dyDescent="0.3">
      <c r="B90" s="363" t="s">
        <v>113</v>
      </c>
      <c r="C90" s="365">
        <f>D90+H90</f>
        <v>13</v>
      </c>
      <c r="D90" s="363">
        <v>8</v>
      </c>
      <c r="E90" s="367">
        <f>D90/C90</f>
        <v>0.61538461538461542</v>
      </c>
      <c r="F90" s="56" t="s">
        <v>56</v>
      </c>
      <c r="G90" s="38">
        <v>1</v>
      </c>
      <c r="H90" s="216">
        <f>SUM(G90:G93)</f>
        <v>5</v>
      </c>
      <c r="I90" s="264">
        <f>H90/C90</f>
        <v>0.38461538461538464</v>
      </c>
    </row>
    <row r="91" spans="2:9" ht="15.75" thickBot="1" x14ac:dyDescent="0.3">
      <c r="B91" s="363"/>
      <c r="C91" s="365"/>
      <c r="D91" s="363"/>
      <c r="E91" s="367"/>
      <c r="F91" s="57" t="s">
        <v>57</v>
      </c>
      <c r="G91" s="40">
        <v>1</v>
      </c>
      <c r="H91" s="279"/>
      <c r="I91" s="281"/>
    </row>
    <row r="92" spans="2:9" ht="15.75" thickBot="1" x14ac:dyDescent="0.3">
      <c r="B92" s="363"/>
      <c r="C92" s="365"/>
      <c r="D92" s="363"/>
      <c r="E92" s="367"/>
      <c r="F92" s="57" t="s">
        <v>58</v>
      </c>
      <c r="G92" s="40">
        <v>1</v>
      </c>
      <c r="H92" s="279"/>
      <c r="I92" s="281"/>
    </row>
    <row r="93" spans="2:9" ht="15.75" thickBot="1" x14ac:dyDescent="0.3">
      <c r="B93" s="363"/>
      <c r="C93" s="365"/>
      <c r="D93" s="363"/>
      <c r="E93" s="367"/>
      <c r="F93" s="58" t="s">
        <v>59</v>
      </c>
      <c r="G93" s="42">
        <v>2</v>
      </c>
      <c r="H93" s="217"/>
      <c r="I93" s="265"/>
    </row>
    <row r="94" spans="2:9" ht="15.75" thickBot="1" x14ac:dyDescent="0.3">
      <c r="B94" s="369" t="s">
        <v>114</v>
      </c>
      <c r="C94" s="370">
        <f>D94+H94</f>
        <v>13</v>
      </c>
      <c r="D94" s="369">
        <v>3</v>
      </c>
      <c r="E94" s="371">
        <f>D94/C94</f>
        <v>0.23076923076923078</v>
      </c>
      <c r="F94" s="84" t="s">
        <v>60</v>
      </c>
      <c r="G94" s="61">
        <v>2</v>
      </c>
      <c r="H94" s="214">
        <f>SUM(G94:G95)</f>
        <v>10</v>
      </c>
      <c r="I94" s="258">
        <f>H94/C94</f>
        <v>0.76923076923076927</v>
      </c>
    </row>
    <row r="95" spans="2:9" ht="15.75" thickBot="1" x14ac:dyDescent="0.3">
      <c r="B95" s="369"/>
      <c r="C95" s="370"/>
      <c r="D95" s="369"/>
      <c r="E95" s="371"/>
      <c r="F95" s="85" t="s">
        <v>61</v>
      </c>
      <c r="G95" s="63">
        <v>8</v>
      </c>
      <c r="H95" s="215"/>
      <c r="I95" s="259"/>
    </row>
    <row r="96" spans="2:9" ht="15.75" thickBot="1" x14ac:dyDescent="0.3">
      <c r="B96" s="363" t="s">
        <v>115</v>
      </c>
      <c r="C96" s="365">
        <f>D96+H96</f>
        <v>6</v>
      </c>
      <c r="D96" s="363">
        <v>2</v>
      </c>
      <c r="E96" s="367">
        <f>D96/C96</f>
        <v>0.33333333333333331</v>
      </c>
      <c r="F96" s="56" t="s">
        <v>62</v>
      </c>
      <c r="G96" s="38">
        <v>0</v>
      </c>
      <c r="H96" s="216">
        <f>SUM(G96:G101)</f>
        <v>4</v>
      </c>
      <c r="I96" s="264">
        <f>H96/C96</f>
        <v>0.66666666666666663</v>
      </c>
    </row>
    <row r="97" spans="2:9" ht="15.75" thickBot="1" x14ac:dyDescent="0.3">
      <c r="B97" s="363"/>
      <c r="C97" s="365"/>
      <c r="D97" s="363"/>
      <c r="E97" s="367"/>
      <c r="F97" s="57" t="s">
        <v>63</v>
      </c>
      <c r="G97" s="40">
        <v>1</v>
      </c>
      <c r="H97" s="279"/>
      <c r="I97" s="281"/>
    </row>
    <row r="98" spans="2:9" ht="15.75" thickBot="1" x14ac:dyDescent="0.3">
      <c r="B98" s="363"/>
      <c r="C98" s="365"/>
      <c r="D98" s="363"/>
      <c r="E98" s="367"/>
      <c r="F98" s="57" t="s">
        <v>64</v>
      </c>
      <c r="G98" s="40">
        <v>0</v>
      </c>
      <c r="H98" s="279"/>
      <c r="I98" s="281"/>
    </row>
    <row r="99" spans="2:9" ht="15.75" thickBot="1" x14ac:dyDescent="0.3">
      <c r="B99" s="363"/>
      <c r="C99" s="365"/>
      <c r="D99" s="363"/>
      <c r="E99" s="367"/>
      <c r="F99" s="57" t="s">
        <v>65</v>
      </c>
      <c r="G99" s="40">
        <v>2</v>
      </c>
      <c r="H99" s="279"/>
      <c r="I99" s="281"/>
    </row>
    <row r="100" spans="2:9" ht="15.75" thickBot="1" x14ac:dyDescent="0.3">
      <c r="B100" s="363"/>
      <c r="C100" s="365"/>
      <c r="D100" s="363"/>
      <c r="E100" s="367"/>
      <c r="F100" s="57" t="s">
        <v>66</v>
      </c>
      <c r="G100" s="40">
        <v>1</v>
      </c>
      <c r="H100" s="279"/>
      <c r="I100" s="281"/>
    </row>
    <row r="101" spans="2:9" ht="15.75" thickBot="1" x14ac:dyDescent="0.3">
      <c r="B101" s="364"/>
      <c r="C101" s="366"/>
      <c r="D101" s="364"/>
      <c r="E101" s="368"/>
      <c r="F101" s="59" t="s">
        <v>78</v>
      </c>
      <c r="G101" s="46">
        <v>0</v>
      </c>
      <c r="H101" s="279"/>
      <c r="I101" s="288"/>
    </row>
    <row r="102" spans="2:9" ht="20.100000000000001" customHeight="1" thickTop="1" thickBot="1" x14ac:dyDescent="0.3">
      <c r="B102" s="7" t="s">
        <v>68</v>
      </c>
      <c r="C102" s="8">
        <f>D102+H102</f>
        <v>639</v>
      </c>
      <c r="D102" s="136">
        <f>SUM(D5:D101)</f>
        <v>491</v>
      </c>
      <c r="E102" s="137">
        <f>D102/C102</f>
        <v>0.76838810641627542</v>
      </c>
      <c r="F102" s="360"/>
      <c r="G102" s="361"/>
      <c r="H102" s="138">
        <f>SUM(H5:H101)</f>
        <v>148</v>
      </c>
      <c r="I102" s="125">
        <f>H102/C102</f>
        <v>0.23161189358372458</v>
      </c>
    </row>
    <row r="103" spans="2:9" ht="15.75" thickTop="1" x14ac:dyDescent="0.25"/>
  </sheetData>
  <mergeCells count="207">
    <mergeCell ref="B2:I2"/>
    <mergeCell ref="B3:C4"/>
    <mergeCell ref="D3:I3"/>
    <mergeCell ref="D4:E4"/>
    <mergeCell ref="F4:I4"/>
    <mergeCell ref="B5:B8"/>
    <mergeCell ref="C5:C8"/>
    <mergeCell ref="D5:D8"/>
    <mergeCell ref="E5:E8"/>
    <mergeCell ref="H5:H8"/>
    <mergeCell ref="I5:I8"/>
    <mergeCell ref="B9:B10"/>
    <mergeCell ref="C9:C10"/>
    <mergeCell ref="D9:D10"/>
    <mergeCell ref="E9:E10"/>
    <mergeCell ref="F9:F10"/>
    <mergeCell ref="G9:G10"/>
    <mergeCell ref="H9:H10"/>
    <mergeCell ref="I9:I10"/>
    <mergeCell ref="B16:B17"/>
    <mergeCell ref="C16:C17"/>
    <mergeCell ref="D16:D17"/>
    <mergeCell ref="E16:E17"/>
    <mergeCell ref="H16:H17"/>
    <mergeCell ref="I16:I17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2:B13"/>
    <mergeCell ref="C12:C13"/>
    <mergeCell ref="D12:D13"/>
    <mergeCell ref="E12:E13"/>
    <mergeCell ref="F12:F13"/>
    <mergeCell ref="G12:G13"/>
    <mergeCell ref="B23:B26"/>
    <mergeCell ref="C23:C26"/>
    <mergeCell ref="D23:D26"/>
    <mergeCell ref="E23:E26"/>
    <mergeCell ref="H23:H26"/>
    <mergeCell ref="I23:I26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B19:B20"/>
    <mergeCell ref="C19:C20"/>
    <mergeCell ref="D19:D20"/>
    <mergeCell ref="E19:E20"/>
    <mergeCell ref="F19:F20"/>
    <mergeCell ref="G19:G20"/>
    <mergeCell ref="B30:B34"/>
    <mergeCell ref="C30:C34"/>
    <mergeCell ref="D30:D34"/>
    <mergeCell ref="E30:E34"/>
    <mergeCell ref="H30:H34"/>
    <mergeCell ref="I30:I34"/>
    <mergeCell ref="B27:B29"/>
    <mergeCell ref="C27:C29"/>
    <mergeCell ref="D27:D29"/>
    <mergeCell ref="E27:E29"/>
    <mergeCell ref="H27:H29"/>
    <mergeCell ref="I27:I29"/>
    <mergeCell ref="H35:H36"/>
    <mergeCell ref="I35:I36"/>
    <mergeCell ref="B37:B38"/>
    <mergeCell ref="C37:C38"/>
    <mergeCell ref="D37:D38"/>
    <mergeCell ref="E37:E38"/>
    <mergeCell ref="F37:F38"/>
    <mergeCell ref="G37:G38"/>
    <mergeCell ref="H37:H38"/>
    <mergeCell ref="I37:I38"/>
    <mergeCell ref="B35:B36"/>
    <mergeCell ref="C35:C36"/>
    <mergeCell ref="D35:D36"/>
    <mergeCell ref="E35:E36"/>
    <mergeCell ref="F35:F36"/>
    <mergeCell ref="G35:G36"/>
    <mergeCell ref="B42:B43"/>
    <mergeCell ref="C42:C43"/>
    <mergeCell ref="D42:D43"/>
    <mergeCell ref="E42:E43"/>
    <mergeCell ref="H42:H43"/>
    <mergeCell ref="I42:I43"/>
    <mergeCell ref="B39:B41"/>
    <mergeCell ref="C39:C41"/>
    <mergeCell ref="D39:D41"/>
    <mergeCell ref="E39:E41"/>
    <mergeCell ref="H39:H41"/>
    <mergeCell ref="I39:I41"/>
    <mergeCell ref="H45:H46"/>
    <mergeCell ref="I45:I46"/>
    <mergeCell ref="B47:B50"/>
    <mergeCell ref="C47:C50"/>
    <mergeCell ref="D47:D50"/>
    <mergeCell ref="E47:E50"/>
    <mergeCell ref="H47:H50"/>
    <mergeCell ref="I47:I50"/>
    <mergeCell ref="B45:B46"/>
    <mergeCell ref="C45:C46"/>
    <mergeCell ref="D45:D46"/>
    <mergeCell ref="E45:E46"/>
    <mergeCell ref="F45:F46"/>
    <mergeCell ref="G45:G46"/>
    <mergeCell ref="B53:B59"/>
    <mergeCell ref="C53:C59"/>
    <mergeCell ref="D53:D59"/>
    <mergeCell ref="E53:E59"/>
    <mergeCell ref="H53:H59"/>
    <mergeCell ref="I53:I59"/>
    <mergeCell ref="B51:B52"/>
    <mergeCell ref="C51:C52"/>
    <mergeCell ref="D51:D52"/>
    <mergeCell ref="E51:E52"/>
    <mergeCell ref="H51:H52"/>
    <mergeCell ref="I51:I52"/>
    <mergeCell ref="B66:B68"/>
    <mergeCell ref="C66:C68"/>
    <mergeCell ref="D66:D68"/>
    <mergeCell ref="E66:E68"/>
    <mergeCell ref="H66:H68"/>
    <mergeCell ref="I66:I68"/>
    <mergeCell ref="H60:H61"/>
    <mergeCell ref="I60:I61"/>
    <mergeCell ref="B62:B65"/>
    <mergeCell ref="C62:C65"/>
    <mergeCell ref="D62:D65"/>
    <mergeCell ref="E62:E65"/>
    <mergeCell ref="H62:H65"/>
    <mergeCell ref="I62:I65"/>
    <mergeCell ref="B60:B61"/>
    <mergeCell ref="C60:C61"/>
    <mergeCell ref="D60:D61"/>
    <mergeCell ref="E60:E61"/>
    <mergeCell ref="F60:F61"/>
    <mergeCell ref="G60:G61"/>
    <mergeCell ref="H69:H70"/>
    <mergeCell ref="I69:I70"/>
    <mergeCell ref="B72:B78"/>
    <mergeCell ref="C72:C78"/>
    <mergeCell ref="D72:D78"/>
    <mergeCell ref="E72:E78"/>
    <mergeCell ref="H72:H78"/>
    <mergeCell ref="I72:I78"/>
    <mergeCell ref="B69:B70"/>
    <mergeCell ref="C69:C70"/>
    <mergeCell ref="D69:D70"/>
    <mergeCell ref="E69:E70"/>
    <mergeCell ref="F69:F70"/>
    <mergeCell ref="G69:G70"/>
    <mergeCell ref="H87:H89"/>
    <mergeCell ref="I87:I89"/>
    <mergeCell ref="B84:B86"/>
    <mergeCell ref="C84:C86"/>
    <mergeCell ref="D84:D86"/>
    <mergeCell ref="E84:E86"/>
    <mergeCell ref="H84:H86"/>
    <mergeCell ref="I84:I86"/>
    <mergeCell ref="H79:H80"/>
    <mergeCell ref="I79:I80"/>
    <mergeCell ref="B82:B83"/>
    <mergeCell ref="C82:C83"/>
    <mergeCell ref="D82:D83"/>
    <mergeCell ref="E82:E83"/>
    <mergeCell ref="H82:H83"/>
    <mergeCell ref="I82:I83"/>
    <mergeCell ref="B79:B80"/>
    <mergeCell ref="C79:C80"/>
    <mergeCell ref="D79:D80"/>
    <mergeCell ref="E79:E80"/>
    <mergeCell ref="F102:G102"/>
    <mergeCell ref="B1:I1"/>
    <mergeCell ref="B96:B101"/>
    <mergeCell ref="C96:C101"/>
    <mergeCell ref="D96:D101"/>
    <mergeCell ref="E96:E101"/>
    <mergeCell ref="H96:H101"/>
    <mergeCell ref="I96:I101"/>
    <mergeCell ref="B94:B95"/>
    <mergeCell ref="C94:C95"/>
    <mergeCell ref="D94:D95"/>
    <mergeCell ref="E94:E95"/>
    <mergeCell ref="H94:H95"/>
    <mergeCell ref="I94:I95"/>
    <mergeCell ref="B90:B93"/>
    <mergeCell ref="C90:C93"/>
    <mergeCell ref="D90:D93"/>
    <mergeCell ref="E90:E93"/>
    <mergeCell ref="H90:H93"/>
    <mergeCell ref="I90:I93"/>
    <mergeCell ref="B87:B89"/>
    <mergeCell ref="C87:C89"/>
    <mergeCell ref="D87:D89"/>
    <mergeCell ref="E87:E89"/>
  </mergeCells>
  <pageMargins left="0.51181102362204722" right="0.51181102362204722" top="0.39370078740157483" bottom="0.39370078740157483" header="0.31496062992125984" footer="0.31496062992125984"/>
  <pageSetup paperSize="9" scale="87" orientation="portrait" r:id="rId1"/>
  <rowBreaks count="1" manualBreakCount="1">
    <brk id="4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workbookViewId="0">
      <selection activeCell="O2" sqref="O2"/>
    </sheetView>
  </sheetViews>
  <sheetFormatPr defaultRowHeight="15" x14ac:dyDescent="0.25"/>
  <cols>
    <col min="1" max="1" width="3.7109375" customWidth="1"/>
    <col min="2" max="2" width="25.7109375" customWidth="1"/>
    <col min="3" max="3" width="23.5703125" customWidth="1"/>
    <col min="4" max="7" width="11.85546875" customWidth="1"/>
    <col min="8" max="9" width="8.7109375" customWidth="1"/>
    <col min="10" max="10" width="20.7109375" customWidth="1"/>
    <col min="11" max="12" width="6.5703125" customWidth="1"/>
    <col min="13" max="13" width="7" bestFit="1" customWidth="1"/>
  </cols>
  <sheetData>
    <row r="1" spans="2:13" ht="104.25" customHeight="1" thickBot="1" x14ac:dyDescent="0.3"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2:13" ht="36.75" customHeight="1" thickTop="1" thickBot="1" x14ac:dyDescent="0.3">
      <c r="B2" s="310" t="s">
        <v>141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</row>
    <row r="3" spans="2:13" ht="18.75" customHeight="1" thickBot="1" x14ac:dyDescent="0.3">
      <c r="B3" s="195" t="s">
        <v>124</v>
      </c>
      <c r="C3" s="197" t="s">
        <v>142</v>
      </c>
      <c r="D3" s="210" t="s">
        <v>143</v>
      </c>
      <c r="E3" s="211"/>
      <c r="F3" s="210" t="s">
        <v>144</v>
      </c>
      <c r="G3" s="211"/>
      <c r="H3" s="234" t="s">
        <v>79</v>
      </c>
      <c r="I3" s="234"/>
      <c r="J3" s="234"/>
      <c r="K3" s="234"/>
      <c r="L3" s="234"/>
      <c r="M3" s="235"/>
    </row>
    <row r="4" spans="2:13" ht="50.25" customHeight="1" thickBot="1" x14ac:dyDescent="0.3">
      <c r="B4" s="196"/>
      <c r="C4" s="198"/>
      <c r="D4" s="212"/>
      <c r="E4" s="213"/>
      <c r="F4" s="212"/>
      <c r="G4" s="213"/>
      <c r="H4" s="234" t="s">
        <v>81</v>
      </c>
      <c r="I4" s="234"/>
      <c r="J4" s="234" t="s">
        <v>80</v>
      </c>
      <c r="K4" s="234"/>
      <c r="L4" s="234"/>
      <c r="M4" s="235"/>
    </row>
    <row r="5" spans="2:13" ht="15.75" customHeight="1" thickBot="1" x14ac:dyDescent="0.3">
      <c r="B5" s="237" t="s">
        <v>82</v>
      </c>
      <c r="C5" s="239">
        <f>H5+L5</f>
        <v>44</v>
      </c>
      <c r="D5" s="224">
        <v>31</v>
      </c>
      <c r="E5" s="218">
        <f>D5/C5</f>
        <v>0.70454545454545459</v>
      </c>
      <c r="F5" s="216">
        <v>13</v>
      </c>
      <c r="G5" s="203">
        <f>F5/C5</f>
        <v>0.29545454545454547</v>
      </c>
      <c r="H5" s="241">
        <v>36</v>
      </c>
      <c r="I5" s="243">
        <f>H5/C5</f>
        <v>0.81818181818181823</v>
      </c>
      <c r="J5" s="22" t="s">
        <v>0</v>
      </c>
      <c r="K5" s="166">
        <v>0</v>
      </c>
      <c r="L5" s="244">
        <f>SUM(K5:K8)</f>
        <v>8</v>
      </c>
      <c r="M5" s="247">
        <f>L5/C5</f>
        <v>0.18181818181818182</v>
      </c>
    </row>
    <row r="6" spans="2:13" ht="15.75" customHeight="1" thickBot="1" x14ac:dyDescent="0.3">
      <c r="B6" s="237"/>
      <c r="C6" s="239"/>
      <c r="D6" s="278"/>
      <c r="E6" s="219"/>
      <c r="F6" s="279"/>
      <c r="G6" s="204"/>
      <c r="H6" s="241"/>
      <c r="I6" s="243"/>
      <c r="J6" s="24" t="s">
        <v>1</v>
      </c>
      <c r="K6" s="167">
        <v>4</v>
      </c>
      <c r="L6" s="245"/>
      <c r="M6" s="248"/>
    </row>
    <row r="7" spans="2:13" ht="15.75" customHeight="1" thickBot="1" x14ac:dyDescent="0.3">
      <c r="B7" s="237"/>
      <c r="C7" s="239"/>
      <c r="D7" s="278"/>
      <c r="E7" s="219"/>
      <c r="F7" s="279"/>
      <c r="G7" s="204"/>
      <c r="H7" s="241"/>
      <c r="I7" s="243"/>
      <c r="J7" s="24" t="s">
        <v>69</v>
      </c>
      <c r="K7" s="167">
        <v>3</v>
      </c>
      <c r="L7" s="245"/>
      <c r="M7" s="248"/>
    </row>
    <row r="8" spans="2:13" ht="15.75" customHeight="1" thickBot="1" x14ac:dyDescent="0.3">
      <c r="B8" s="237"/>
      <c r="C8" s="239"/>
      <c r="D8" s="225"/>
      <c r="E8" s="220"/>
      <c r="F8" s="217"/>
      <c r="G8" s="205"/>
      <c r="H8" s="241"/>
      <c r="I8" s="243"/>
      <c r="J8" s="26" t="s">
        <v>2</v>
      </c>
      <c r="K8" s="168">
        <v>1</v>
      </c>
      <c r="L8" s="246"/>
      <c r="M8" s="249"/>
    </row>
    <row r="9" spans="2:13" ht="15.75" thickBot="1" x14ac:dyDescent="0.3">
      <c r="B9" s="250" t="s">
        <v>84</v>
      </c>
      <c r="C9" s="251">
        <f>H9+L9</f>
        <v>69</v>
      </c>
      <c r="D9" s="226">
        <v>34</v>
      </c>
      <c r="E9" s="221">
        <f>D9/C9</f>
        <v>0.49275362318840582</v>
      </c>
      <c r="F9" s="214">
        <v>35</v>
      </c>
      <c r="G9" s="206">
        <f>F9/C9</f>
        <v>0.50724637681159424</v>
      </c>
      <c r="H9" s="252">
        <v>53</v>
      </c>
      <c r="I9" s="253">
        <f>H9/C9</f>
        <v>0.76811594202898548</v>
      </c>
      <c r="J9" s="254" t="s">
        <v>3</v>
      </c>
      <c r="K9" s="214">
        <v>16</v>
      </c>
      <c r="L9" s="214">
        <f>K9</f>
        <v>16</v>
      </c>
      <c r="M9" s="258">
        <f>L9/C9</f>
        <v>0.2318840579710145</v>
      </c>
    </row>
    <row r="10" spans="2:13" ht="15.75" thickBot="1" x14ac:dyDescent="0.3">
      <c r="B10" s="250"/>
      <c r="C10" s="251"/>
      <c r="D10" s="227"/>
      <c r="E10" s="222"/>
      <c r="F10" s="215"/>
      <c r="G10" s="207"/>
      <c r="H10" s="252"/>
      <c r="I10" s="253"/>
      <c r="J10" s="255"/>
      <c r="K10" s="215"/>
      <c r="L10" s="215"/>
      <c r="M10" s="259"/>
    </row>
    <row r="11" spans="2:13" ht="31.5" customHeight="1" thickBot="1" x14ac:dyDescent="0.3">
      <c r="B11" s="162" t="s">
        <v>83</v>
      </c>
      <c r="C11" s="163">
        <f>H11+L11</f>
        <v>8</v>
      </c>
      <c r="D11" s="110">
        <v>8</v>
      </c>
      <c r="E11" s="147">
        <f>D11/C11</f>
        <v>1</v>
      </c>
      <c r="F11" s="33">
        <v>0</v>
      </c>
      <c r="G11" s="151">
        <f>F11/C11</f>
        <v>0</v>
      </c>
      <c r="H11" s="164">
        <v>8</v>
      </c>
      <c r="I11" s="165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13" ht="15.75" thickBot="1" x14ac:dyDescent="0.3">
      <c r="B12" s="250" t="s">
        <v>85</v>
      </c>
      <c r="C12" s="251">
        <f>H12+L12</f>
        <v>72</v>
      </c>
      <c r="D12" s="226">
        <v>49</v>
      </c>
      <c r="E12" s="221">
        <f>D12/C12</f>
        <v>0.68055555555555558</v>
      </c>
      <c r="F12" s="214">
        <v>23</v>
      </c>
      <c r="G12" s="206">
        <f>F12/C12</f>
        <v>0.31944444444444442</v>
      </c>
      <c r="H12" s="252">
        <v>68</v>
      </c>
      <c r="I12" s="253">
        <f>H12/C12</f>
        <v>0.94444444444444442</v>
      </c>
      <c r="J12" s="254" t="s">
        <v>5</v>
      </c>
      <c r="K12" s="214">
        <v>4</v>
      </c>
      <c r="L12" s="214">
        <f>K12</f>
        <v>4</v>
      </c>
      <c r="M12" s="258">
        <f>L12/C12</f>
        <v>5.5555555555555552E-2</v>
      </c>
    </row>
    <row r="13" spans="2:13" ht="15.75" thickBot="1" x14ac:dyDescent="0.3">
      <c r="B13" s="250"/>
      <c r="C13" s="251"/>
      <c r="D13" s="227"/>
      <c r="E13" s="222"/>
      <c r="F13" s="215"/>
      <c r="G13" s="207"/>
      <c r="H13" s="252"/>
      <c r="I13" s="253"/>
      <c r="J13" s="255"/>
      <c r="K13" s="215"/>
      <c r="L13" s="215"/>
      <c r="M13" s="259"/>
    </row>
    <row r="14" spans="2:13" ht="15.75" thickBot="1" x14ac:dyDescent="0.3">
      <c r="B14" s="237" t="s">
        <v>86</v>
      </c>
      <c r="C14" s="239">
        <f>H14+L14</f>
        <v>15</v>
      </c>
      <c r="D14" s="224">
        <v>11</v>
      </c>
      <c r="E14" s="218">
        <f>D14/C14</f>
        <v>0.73333333333333328</v>
      </c>
      <c r="F14" s="216">
        <v>4</v>
      </c>
      <c r="G14" s="203">
        <f>F14/C14</f>
        <v>0.26666666666666666</v>
      </c>
      <c r="H14" s="241">
        <v>15</v>
      </c>
      <c r="I14" s="243">
        <f>H14/C14</f>
        <v>1</v>
      </c>
      <c r="J14" s="262" t="s">
        <v>4</v>
      </c>
      <c r="K14" s="216">
        <v>0</v>
      </c>
      <c r="L14" s="216">
        <f>K14</f>
        <v>0</v>
      </c>
      <c r="M14" s="264">
        <f>L14/C14</f>
        <v>0</v>
      </c>
    </row>
    <row r="15" spans="2:13" ht="15.75" thickBot="1" x14ac:dyDescent="0.3">
      <c r="B15" s="237"/>
      <c r="C15" s="239"/>
      <c r="D15" s="225"/>
      <c r="E15" s="220"/>
      <c r="F15" s="217"/>
      <c r="G15" s="205"/>
      <c r="H15" s="241"/>
      <c r="I15" s="243"/>
      <c r="J15" s="263"/>
      <c r="K15" s="217"/>
      <c r="L15" s="217"/>
      <c r="M15" s="265"/>
    </row>
    <row r="16" spans="2:13" ht="15.75" customHeight="1" thickBot="1" x14ac:dyDescent="0.3">
      <c r="B16" s="250" t="s">
        <v>87</v>
      </c>
      <c r="C16" s="251">
        <f>H16+L16</f>
        <v>32</v>
      </c>
      <c r="D16" s="226">
        <v>18</v>
      </c>
      <c r="E16" s="221">
        <f>D16/C16</f>
        <v>0.5625</v>
      </c>
      <c r="F16" s="214">
        <v>14</v>
      </c>
      <c r="G16" s="206">
        <f>F16/C16</f>
        <v>0.4375</v>
      </c>
      <c r="H16" s="252">
        <v>28</v>
      </c>
      <c r="I16" s="253">
        <f>H16/C16</f>
        <v>0.875</v>
      </c>
      <c r="J16" s="60" t="s">
        <v>6</v>
      </c>
      <c r="K16" s="61">
        <v>3</v>
      </c>
      <c r="L16" s="214">
        <f>SUM(K16:K17)</f>
        <v>4</v>
      </c>
      <c r="M16" s="260">
        <f>L16/C16</f>
        <v>0.125</v>
      </c>
    </row>
    <row r="17" spans="2:13" ht="15.75" customHeight="1" thickBot="1" x14ac:dyDescent="0.3">
      <c r="B17" s="250"/>
      <c r="C17" s="251"/>
      <c r="D17" s="227"/>
      <c r="E17" s="222"/>
      <c r="F17" s="215"/>
      <c r="G17" s="207"/>
      <c r="H17" s="252"/>
      <c r="I17" s="253"/>
      <c r="J17" s="62" t="s">
        <v>7</v>
      </c>
      <c r="K17" s="63">
        <v>1</v>
      </c>
      <c r="L17" s="215"/>
      <c r="M17" s="261"/>
    </row>
    <row r="18" spans="2:13" ht="31.5" customHeight="1" thickBot="1" x14ac:dyDescent="0.3">
      <c r="B18" s="162" t="s">
        <v>88</v>
      </c>
      <c r="C18" s="163">
        <f>H18+L18</f>
        <v>1</v>
      </c>
      <c r="D18" s="110">
        <v>1</v>
      </c>
      <c r="E18" s="147">
        <f>D18/C18</f>
        <v>1</v>
      </c>
      <c r="F18" s="33">
        <v>0</v>
      </c>
      <c r="G18" s="151">
        <f>F18/C18</f>
        <v>0</v>
      </c>
      <c r="H18" s="164">
        <v>1</v>
      </c>
      <c r="I18" s="165">
        <f>H18/C18</f>
        <v>1</v>
      </c>
      <c r="J18" s="32" t="s">
        <v>4</v>
      </c>
      <c r="K18" s="33">
        <v>0</v>
      </c>
      <c r="L18" s="35">
        <f>K18</f>
        <v>0</v>
      </c>
      <c r="M18" s="36">
        <f>L18/C18</f>
        <v>0</v>
      </c>
    </row>
    <row r="19" spans="2:13" ht="15.75" thickBot="1" x14ac:dyDescent="0.3">
      <c r="B19" s="250" t="s">
        <v>89</v>
      </c>
      <c r="C19" s="251">
        <f>H19+L19</f>
        <v>17</v>
      </c>
      <c r="D19" s="226">
        <v>10</v>
      </c>
      <c r="E19" s="221">
        <f>D19/C19</f>
        <v>0.58823529411764708</v>
      </c>
      <c r="F19" s="214">
        <v>7</v>
      </c>
      <c r="G19" s="206">
        <f>F19/C19</f>
        <v>0.41176470588235292</v>
      </c>
      <c r="H19" s="252">
        <v>15</v>
      </c>
      <c r="I19" s="253">
        <f>H19/C19</f>
        <v>0.88235294117647056</v>
      </c>
      <c r="J19" s="254" t="s">
        <v>120</v>
      </c>
      <c r="K19" s="214">
        <v>2</v>
      </c>
      <c r="L19" s="266">
        <f>K19</f>
        <v>2</v>
      </c>
      <c r="M19" s="260">
        <f>L19/C19</f>
        <v>0.11764705882352941</v>
      </c>
    </row>
    <row r="20" spans="2:13" ht="15.75" thickBot="1" x14ac:dyDescent="0.3">
      <c r="B20" s="250"/>
      <c r="C20" s="251"/>
      <c r="D20" s="227"/>
      <c r="E20" s="222"/>
      <c r="F20" s="215"/>
      <c r="G20" s="207"/>
      <c r="H20" s="252"/>
      <c r="I20" s="253"/>
      <c r="J20" s="255"/>
      <c r="K20" s="215"/>
      <c r="L20" s="268"/>
      <c r="M20" s="261"/>
    </row>
    <row r="21" spans="2:13" ht="15.75" thickBot="1" x14ac:dyDescent="0.3">
      <c r="B21" s="237" t="s">
        <v>90</v>
      </c>
      <c r="C21" s="239">
        <f>H21+L21</f>
        <v>201</v>
      </c>
      <c r="D21" s="224">
        <v>131</v>
      </c>
      <c r="E21" s="218">
        <f>D21/C21</f>
        <v>0.65174129353233834</v>
      </c>
      <c r="F21" s="216">
        <v>70</v>
      </c>
      <c r="G21" s="203">
        <f>F21/C21</f>
        <v>0.34825870646766172</v>
      </c>
      <c r="H21" s="241">
        <v>201</v>
      </c>
      <c r="I21" s="243">
        <f>H21/C21</f>
        <v>1</v>
      </c>
      <c r="J21" s="262" t="s">
        <v>4</v>
      </c>
      <c r="K21" s="216">
        <v>0</v>
      </c>
      <c r="L21" s="270">
        <f>K21</f>
        <v>0</v>
      </c>
      <c r="M21" s="272">
        <f>L21/C21</f>
        <v>0</v>
      </c>
    </row>
    <row r="22" spans="2:13" ht="15.75" thickBot="1" x14ac:dyDescent="0.3">
      <c r="B22" s="237"/>
      <c r="C22" s="239"/>
      <c r="D22" s="225"/>
      <c r="E22" s="220"/>
      <c r="F22" s="217"/>
      <c r="G22" s="205"/>
      <c r="H22" s="241"/>
      <c r="I22" s="243"/>
      <c r="J22" s="263"/>
      <c r="K22" s="217"/>
      <c r="L22" s="271"/>
      <c r="M22" s="273"/>
    </row>
    <row r="23" spans="2:13" ht="15.75" customHeight="1" thickBot="1" x14ac:dyDescent="0.3">
      <c r="B23" s="250" t="s">
        <v>91</v>
      </c>
      <c r="C23" s="251">
        <f>H23+L23</f>
        <v>43</v>
      </c>
      <c r="D23" s="226">
        <v>26</v>
      </c>
      <c r="E23" s="221">
        <f>D23/C23</f>
        <v>0.60465116279069764</v>
      </c>
      <c r="F23" s="214">
        <v>17</v>
      </c>
      <c r="G23" s="206">
        <f>F23/C23</f>
        <v>0.39534883720930231</v>
      </c>
      <c r="H23" s="252">
        <v>38</v>
      </c>
      <c r="I23" s="253">
        <f>H23/C23</f>
        <v>0.88372093023255816</v>
      </c>
      <c r="J23" s="60" t="s">
        <v>8</v>
      </c>
      <c r="K23" s="61">
        <v>1</v>
      </c>
      <c r="L23" s="266">
        <f>SUM(K23:K26)</f>
        <v>5</v>
      </c>
      <c r="M23" s="260">
        <f>L23/C23</f>
        <v>0.11627906976744186</v>
      </c>
    </row>
    <row r="24" spans="2:13" ht="15.75" thickBot="1" x14ac:dyDescent="0.3">
      <c r="B24" s="250"/>
      <c r="C24" s="251"/>
      <c r="D24" s="276"/>
      <c r="E24" s="223"/>
      <c r="F24" s="277"/>
      <c r="G24" s="209"/>
      <c r="H24" s="252"/>
      <c r="I24" s="253"/>
      <c r="J24" s="64" t="s">
        <v>70</v>
      </c>
      <c r="K24" s="65">
        <v>0</v>
      </c>
      <c r="L24" s="267"/>
      <c r="M24" s="269"/>
    </row>
    <row r="25" spans="2:13" ht="15.75" thickBot="1" x14ac:dyDescent="0.3">
      <c r="B25" s="250"/>
      <c r="C25" s="251"/>
      <c r="D25" s="276"/>
      <c r="E25" s="223"/>
      <c r="F25" s="277"/>
      <c r="G25" s="209"/>
      <c r="H25" s="252"/>
      <c r="I25" s="253"/>
      <c r="J25" s="66" t="s">
        <v>9</v>
      </c>
      <c r="K25" s="67">
        <v>2</v>
      </c>
      <c r="L25" s="267"/>
      <c r="M25" s="269"/>
    </row>
    <row r="26" spans="2:13" ht="15.75" thickBot="1" x14ac:dyDescent="0.3">
      <c r="B26" s="250"/>
      <c r="C26" s="251"/>
      <c r="D26" s="227"/>
      <c r="E26" s="222"/>
      <c r="F26" s="215"/>
      <c r="G26" s="207"/>
      <c r="H26" s="252"/>
      <c r="I26" s="253"/>
      <c r="J26" s="62" t="s">
        <v>10</v>
      </c>
      <c r="K26" s="63">
        <v>2</v>
      </c>
      <c r="L26" s="268"/>
      <c r="M26" s="261"/>
    </row>
    <row r="27" spans="2:13" ht="15.75" thickBot="1" x14ac:dyDescent="0.3">
      <c r="B27" s="237" t="s">
        <v>92</v>
      </c>
      <c r="C27" s="239">
        <f>H27+L27</f>
        <v>14</v>
      </c>
      <c r="D27" s="224">
        <v>12</v>
      </c>
      <c r="E27" s="218">
        <f>D27/C27</f>
        <v>0.8571428571428571</v>
      </c>
      <c r="F27" s="216">
        <v>2</v>
      </c>
      <c r="G27" s="203">
        <f>F27/C27</f>
        <v>0.14285714285714285</v>
      </c>
      <c r="H27" s="241">
        <v>11</v>
      </c>
      <c r="I27" s="243">
        <f>H27/C27</f>
        <v>0.7857142857142857</v>
      </c>
      <c r="J27" s="37" t="s">
        <v>11</v>
      </c>
      <c r="K27" s="38">
        <v>2</v>
      </c>
      <c r="L27" s="270">
        <f>SUM(K27:K29)</f>
        <v>3</v>
      </c>
      <c r="M27" s="272">
        <f>L27/C27</f>
        <v>0.21428571428571427</v>
      </c>
    </row>
    <row r="28" spans="2:13" ht="15.75" thickBot="1" x14ac:dyDescent="0.3">
      <c r="B28" s="237"/>
      <c r="C28" s="239"/>
      <c r="D28" s="278"/>
      <c r="E28" s="219"/>
      <c r="F28" s="279"/>
      <c r="G28" s="204"/>
      <c r="H28" s="241"/>
      <c r="I28" s="243"/>
      <c r="J28" s="39" t="s">
        <v>12</v>
      </c>
      <c r="K28" s="40">
        <v>1</v>
      </c>
      <c r="L28" s="274"/>
      <c r="M28" s="275"/>
    </row>
    <row r="29" spans="2:13" ht="15.75" thickBot="1" x14ac:dyDescent="0.3">
      <c r="B29" s="237"/>
      <c r="C29" s="239"/>
      <c r="D29" s="225"/>
      <c r="E29" s="220"/>
      <c r="F29" s="217"/>
      <c r="G29" s="205"/>
      <c r="H29" s="241"/>
      <c r="I29" s="243"/>
      <c r="J29" s="41" t="s">
        <v>13</v>
      </c>
      <c r="K29" s="42">
        <v>0</v>
      </c>
      <c r="L29" s="271"/>
      <c r="M29" s="273"/>
    </row>
    <row r="30" spans="2:13" ht="15.75" customHeight="1" thickBot="1" x14ac:dyDescent="0.3">
      <c r="B30" s="250" t="s">
        <v>93</v>
      </c>
      <c r="C30" s="251">
        <f>H30+L30</f>
        <v>69</v>
      </c>
      <c r="D30" s="226">
        <v>43</v>
      </c>
      <c r="E30" s="221">
        <f>D30/C30</f>
        <v>0.62318840579710144</v>
      </c>
      <c r="F30" s="214">
        <v>26</v>
      </c>
      <c r="G30" s="206">
        <f>F30/C30</f>
        <v>0.37681159420289856</v>
      </c>
      <c r="H30" s="252">
        <v>39</v>
      </c>
      <c r="I30" s="253">
        <f>H30/C30</f>
        <v>0.56521739130434778</v>
      </c>
      <c r="J30" s="60" t="s">
        <v>14</v>
      </c>
      <c r="K30" s="61">
        <v>2</v>
      </c>
      <c r="L30" s="266">
        <f>SUM(K30:K34)</f>
        <v>30</v>
      </c>
      <c r="M30" s="260">
        <f>L30/C30</f>
        <v>0.43478260869565216</v>
      </c>
    </row>
    <row r="31" spans="2:13" ht="15.75" customHeight="1" thickBot="1" x14ac:dyDescent="0.3">
      <c r="B31" s="250"/>
      <c r="C31" s="251"/>
      <c r="D31" s="276"/>
      <c r="E31" s="223"/>
      <c r="F31" s="277"/>
      <c r="G31" s="209"/>
      <c r="H31" s="252"/>
      <c r="I31" s="253"/>
      <c r="J31" s="66" t="s">
        <v>15</v>
      </c>
      <c r="K31" s="67">
        <v>11</v>
      </c>
      <c r="L31" s="267"/>
      <c r="M31" s="269"/>
    </row>
    <row r="32" spans="2:13" ht="15.75" customHeight="1" thickBot="1" x14ac:dyDescent="0.3">
      <c r="B32" s="250"/>
      <c r="C32" s="251"/>
      <c r="D32" s="276"/>
      <c r="E32" s="223"/>
      <c r="F32" s="277"/>
      <c r="G32" s="209"/>
      <c r="H32" s="252"/>
      <c r="I32" s="253"/>
      <c r="J32" s="66" t="s">
        <v>16</v>
      </c>
      <c r="K32" s="67">
        <v>11</v>
      </c>
      <c r="L32" s="267"/>
      <c r="M32" s="269"/>
    </row>
    <row r="33" spans="2:13" ht="15.75" customHeight="1" thickBot="1" x14ac:dyDescent="0.3">
      <c r="B33" s="250"/>
      <c r="C33" s="251"/>
      <c r="D33" s="276"/>
      <c r="E33" s="223"/>
      <c r="F33" s="277"/>
      <c r="G33" s="209"/>
      <c r="H33" s="252"/>
      <c r="I33" s="253"/>
      <c r="J33" s="66" t="s">
        <v>17</v>
      </c>
      <c r="K33" s="67">
        <v>0</v>
      </c>
      <c r="L33" s="267"/>
      <c r="M33" s="269"/>
    </row>
    <row r="34" spans="2:13" ht="15.75" customHeight="1" thickBot="1" x14ac:dyDescent="0.3">
      <c r="B34" s="250"/>
      <c r="C34" s="251"/>
      <c r="D34" s="227"/>
      <c r="E34" s="222"/>
      <c r="F34" s="215"/>
      <c r="G34" s="207"/>
      <c r="H34" s="252"/>
      <c r="I34" s="253"/>
      <c r="J34" s="62" t="s">
        <v>71</v>
      </c>
      <c r="K34" s="63">
        <v>6</v>
      </c>
      <c r="L34" s="268"/>
      <c r="M34" s="261"/>
    </row>
    <row r="35" spans="2:13" ht="15.75" thickBot="1" x14ac:dyDescent="0.3">
      <c r="B35" s="237" t="s">
        <v>94</v>
      </c>
      <c r="C35" s="239">
        <f>H35+L35</f>
        <v>11</v>
      </c>
      <c r="D35" s="224">
        <v>8</v>
      </c>
      <c r="E35" s="218">
        <f>D35/C35</f>
        <v>0.72727272727272729</v>
      </c>
      <c r="F35" s="216">
        <v>3</v>
      </c>
      <c r="G35" s="203">
        <f>F35/C35</f>
        <v>0.27272727272727271</v>
      </c>
      <c r="H35" s="241">
        <v>11</v>
      </c>
      <c r="I35" s="243">
        <f>H35/C35</f>
        <v>1</v>
      </c>
      <c r="J35" s="262" t="s">
        <v>4</v>
      </c>
      <c r="K35" s="216">
        <v>0</v>
      </c>
      <c r="L35" s="270">
        <f>K35</f>
        <v>0</v>
      </c>
      <c r="M35" s="272">
        <f>L35/C35</f>
        <v>0</v>
      </c>
    </row>
    <row r="36" spans="2:13" ht="15.75" thickBot="1" x14ac:dyDescent="0.3">
      <c r="B36" s="237"/>
      <c r="C36" s="239"/>
      <c r="D36" s="225"/>
      <c r="E36" s="220"/>
      <c r="F36" s="217"/>
      <c r="G36" s="205"/>
      <c r="H36" s="241"/>
      <c r="I36" s="243"/>
      <c r="J36" s="263"/>
      <c r="K36" s="217"/>
      <c r="L36" s="271"/>
      <c r="M36" s="273"/>
    </row>
    <row r="37" spans="2:13" ht="15.75" thickBot="1" x14ac:dyDescent="0.3">
      <c r="B37" s="250" t="s">
        <v>95</v>
      </c>
      <c r="C37" s="251">
        <f>H37+L37</f>
        <v>19</v>
      </c>
      <c r="D37" s="226">
        <v>12</v>
      </c>
      <c r="E37" s="221">
        <f>D37/C37</f>
        <v>0.63157894736842102</v>
      </c>
      <c r="F37" s="214">
        <v>7</v>
      </c>
      <c r="G37" s="206">
        <f>F37/C37</f>
        <v>0.36842105263157893</v>
      </c>
      <c r="H37" s="252">
        <v>10</v>
      </c>
      <c r="I37" s="253">
        <f>H37/C37</f>
        <v>0.52631578947368418</v>
      </c>
      <c r="J37" s="254" t="s">
        <v>18</v>
      </c>
      <c r="K37" s="214">
        <v>9</v>
      </c>
      <c r="L37" s="266">
        <f>K37</f>
        <v>9</v>
      </c>
      <c r="M37" s="260">
        <f>L37/C37</f>
        <v>0.47368421052631576</v>
      </c>
    </row>
    <row r="38" spans="2:13" ht="15.75" thickBot="1" x14ac:dyDescent="0.3">
      <c r="B38" s="250"/>
      <c r="C38" s="251"/>
      <c r="D38" s="227"/>
      <c r="E38" s="222"/>
      <c r="F38" s="215"/>
      <c r="G38" s="207"/>
      <c r="H38" s="252"/>
      <c r="I38" s="253"/>
      <c r="J38" s="255"/>
      <c r="K38" s="215"/>
      <c r="L38" s="268"/>
      <c r="M38" s="261"/>
    </row>
    <row r="39" spans="2:13" ht="15.75" customHeight="1" thickBot="1" x14ac:dyDescent="0.3">
      <c r="B39" s="237" t="s">
        <v>96</v>
      </c>
      <c r="C39" s="239">
        <f>H39+L39</f>
        <v>22</v>
      </c>
      <c r="D39" s="224">
        <v>14</v>
      </c>
      <c r="E39" s="218">
        <f>D39/C39</f>
        <v>0.63636363636363635</v>
      </c>
      <c r="F39" s="216">
        <v>8</v>
      </c>
      <c r="G39" s="203">
        <f>F39/C39</f>
        <v>0.36363636363636365</v>
      </c>
      <c r="H39" s="241">
        <v>10</v>
      </c>
      <c r="I39" s="243">
        <f>H39/C39</f>
        <v>0.45454545454545453</v>
      </c>
      <c r="J39" s="37" t="s">
        <v>19</v>
      </c>
      <c r="K39" s="38">
        <v>3</v>
      </c>
      <c r="L39" s="270">
        <f>SUM(K39:K41)</f>
        <v>12</v>
      </c>
      <c r="M39" s="272">
        <f>L39/C39</f>
        <v>0.54545454545454541</v>
      </c>
    </row>
    <row r="40" spans="2:13" ht="15.75" customHeight="1" thickBot="1" x14ac:dyDescent="0.3">
      <c r="B40" s="237"/>
      <c r="C40" s="239"/>
      <c r="D40" s="278"/>
      <c r="E40" s="219"/>
      <c r="F40" s="279"/>
      <c r="G40" s="204"/>
      <c r="H40" s="241"/>
      <c r="I40" s="243"/>
      <c r="J40" s="39" t="s">
        <v>20</v>
      </c>
      <c r="K40" s="40">
        <v>1</v>
      </c>
      <c r="L40" s="274"/>
      <c r="M40" s="275"/>
    </row>
    <row r="41" spans="2:13" ht="15.75" customHeight="1" thickBot="1" x14ac:dyDescent="0.3">
      <c r="B41" s="237"/>
      <c r="C41" s="239"/>
      <c r="D41" s="225"/>
      <c r="E41" s="220"/>
      <c r="F41" s="217"/>
      <c r="G41" s="205"/>
      <c r="H41" s="241"/>
      <c r="I41" s="243"/>
      <c r="J41" s="41" t="s">
        <v>72</v>
      </c>
      <c r="K41" s="42">
        <v>8</v>
      </c>
      <c r="L41" s="271"/>
      <c r="M41" s="273"/>
    </row>
    <row r="42" spans="2:13" ht="15.75" customHeight="1" thickBot="1" x14ac:dyDescent="0.3">
      <c r="B42" s="250" t="s">
        <v>97</v>
      </c>
      <c r="C42" s="251">
        <f>H42+L42</f>
        <v>84</v>
      </c>
      <c r="D42" s="226">
        <v>53</v>
      </c>
      <c r="E42" s="221">
        <f>D42/C42</f>
        <v>0.63095238095238093</v>
      </c>
      <c r="F42" s="214">
        <v>31</v>
      </c>
      <c r="G42" s="206">
        <f>F42/C42</f>
        <v>0.36904761904761907</v>
      </c>
      <c r="H42" s="252">
        <v>61</v>
      </c>
      <c r="I42" s="253">
        <f>H42/C42</f>
        <v>0.72619047619047616</v>
      </c>
      <c r="J42" s="60" t="s">
        <v>21</v>
      </c>
      <c r="K42" s="61">
        <v>9</v>
      </c>
      <c r="L42" s="266">
        <f>SUM(K42:K43)</f>
        <v>23</v>
      </c>
      <c r="M42" s="260">
        <f>L42/C42</f>
        <v>0.27380952380952384</v>
      </c>
    </row>
    <row r="43" spans="2:13" ht="15.75" customHeight="1" thickBot="1" x14ac:dyDescent="0.3">
      <c r="B43" s="250"/>
      <c r="C43" s="251"/>
      <c r="D43" s="227"/>
      <c r="E43" s="222"/>
      <c r="F43" s="215"/>
      <c r="G43" s="207"/>
      <c r="H43" s="252"/>
      <c r="I43" s="253"/>
      <c r="J43" s="62" t="s">
        <v>22</v>
      </c>
      <c r="K43" s="63">
        <v>14</v>
      </c>
      <c r="L43" s="268"/>
      <c r="M43" s="261"/>
    </row>
    <row r="44" spans="2:13" ht="31.5" customHeight="1" thickBot="1" x14ac:dyDescent="0.3">
      <c r="B44" s="162" t="s">
        <v>98</v>
      </c>
      <c r="C44" s="163">
        <f>H44+L44</f>
        <v>8</v>
      </c>
      <c r="D44" s="110">
        <v>8</v>
      </c>
      <c r="E44" s="147">
        <f>D44/C44</f>
        <v>1</v>
      </c>
      <c r="F44" s="33">
        <v>0</v>
      </c>
      <c r="G44" s="151">
        <f>F44/C44</f>
        <v>0</v>
      </c>
      <c r="H44" s="164">
        <v>8</v>
      </c>
      <c r="I44" s="165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ht="15.75" thickBot="1" x14ac:dyDescent="0.3">
      <c r="B45" s="250" t="s">
        <v>99</v>
      </c>
      <c r="C45" s="251">
        <f>H45+L45</f>
        <v>42</v>
      </c>
      <c r="D45" s="226">
        <v>21</v>
      </c>
      <c r="E45" s="221">
        <f>D45/C45</f>
        <v>0.5</v>
      </c>
      <c r="F45" s="214">
        <v>21</v>
      </c>
      <c r="G45" s="206">
        <f>F45/C45</f>
        <v>0.5</v>
      </c>
      <c r="H45" s="252">
        <v>27</v>
      </c>
      <c r="I45" s="253">
        <f>H45/C45</f>
        <v>0.6428571428571429</v>
      </c>
      <c r="J45" s="254" t="s">
        <v>23</v>
      </c>
      <c r="K45" s="214">
        <v>15</v>
      </c>
      <c r="L45" s="266">
        <f>K45</f>
        <v>15</v>
      </c>
      <c r="M45" s="260">
        <f>L45/C45</f>
        <v>0.35714285714285715</v>
      </c>
    </row>
    <row r="46" spans="2:13" ht="15.75" thickBot="1" x14ac:dyDescent="0.3">
      <c r="B46" s="250"/>
      <c r="C46" s="251"/>
      <c r="D46" s="227"/>
      <c r="E46" s="222"/>
      <c r="F46" s="215"/>
      <c r="G46" s="207"/>
      <c r="H46" s="252"/>
      <c r="I46" s="253"/>
      <c r="J46" s="255"/>
      <c r="K46" s="215"/>
      <c r="L46" s="268"/>
      <c r="M46" s="261"/>
    </row>
    <row r="47" spans="2:13" ht="15.75" customHeight="1" thickBot="1" x14ac:dyDescent="0.3">
      <c r="B47" s="237" t="s">
        <v>100</v>
      </c>
      <c r="C47" s="239">
        <f>H47+L47</f>
        <v>15</v>
      </c>
      <c r="D47" s="224">
        <v>11</v>
      </c>
      <c r="E47" s="218">
        <f>D47/C47</f>
        <v>0.73333333333333328</v>
      </c>
      <c r="F47" s="216">
        <v>4</v>
      </c>
      <c r="G47" s="203">
        <f>F47/C47</f>
        <v>0.26666666666666666</v>
      </c>
      <c r="H47" s="241">
        <v>6</v>
      </c>
      <c r="I47" s="243">
        <f>H47/C47</f>
        <v>0.4</v>
      </c>
      <c r="J47" s="37" t="s">
        <v>24</v>
      </c>
      <c r="K47" s="38">
        <v>1</v>
      </c>
      <c r="L47" s="270">
        <f>SUM(K47:K50)</f>
        <v>9</v>
      </c>
      <c r="M47" s="272">
        <f>L47/C47</f>
        <v>0.6</v>
      </c>
    </row>
    <row r="48" spans="2:13" ht="15.75" customHeight="1" thickBot="1" x14ac:dyDescent="0.3">
      <c r="B48" s="237"/>
      <c r="C48" s="239"/>
      <c r="D48" s="278"/>
      <c r="E48" s="219"/>
      <c r="F48" s="279"/>
      <c r="G48" s="204"/>
      <c r="H48" s="241"/>
      <c r="I48" s="243"/>
      <c r="J48" s="39" t="s">
        <v>25</v>
      </c>
      <c r="K48" s="40">
        <v>5</v>
      </c>
      <c r="L48" s="274"/>
      <c r="M48" s="275"/>
    </row>
    <row r="49" spans="2:13" ht="15.75" customHeight="1" thickBot="1" x14ac:dyDescent="0.3">
      <c r="B49" s="237"/>
      <c r="C49" s="239"/>
      <c r="D49" s="278"/>
      <c r="E49" s="219"/>
      <c r="F49" s="279"/>
      <c r="G49" s="204"/>
      <c r="H49" s="241"/>
      <c r="I49" s="243"/>
      <c r="J49" s="45" t="s">
        <v>26</v>
      </c>
      <c r="K49" s="46">
        <v>2</v>
      </c>
      <c r="L49" s="274"/>
      <c r="M49" s="280"/>
    </row>
    <row r="50" spans="2:13" ht="15.75" customHeight="1" thickBot="1" x14ac:dyDescent="0.3">
      <c r="B50" s="237"/>
      <c r="C50" s="239"/>
      <c r="D50" s="225"/>
      <c r="E50" s="220"/>
      <c r="F50" s="217"/>
      <c r="G50" s="205"/>
      <c r="H50" s="241"/>
      <c r="I50" s="243"/>
      <c r="J50" s="41" t="s">
        <v>122</v>
      </c>
      <c r="K50" s="42">
        <v>1</v>
      </c>
      <c r="L50" s="271"/>
      <c r="M50" s="273"/>
    </row>
    <row r="51" spans="2:13" ht="15.75" thickBot="1" x14ac:dyDescent="0.3">
      <c r="B51" s="250" t="s">
        <v>116</v>
      </c>
      <c r="C51" s="251">
        <f>H51+L51</f>
        <v>75</v>
      </c>
      <c r="D51" s="226">
        <v>41</v>
      </c>
      <c r="E51" s="221">
        <f>D51/C51</f>
        <v>0.54666666666666663</v>
      </c>
      <c r="F51" s="214">
        <v>34</v>
      </c>
      <c r="G51" s="206">
        <f>F51/C51</f>
        <v>0.45333333333333331</v>
      </c>
      <c r="H51" s="252">
        <v>68</v>
      </c>
      <c r="I51" s="253">
        <f>H51/C51</f>
        <v>0.90666666666666662</v>
      </c>
      <c r="J51" s="60" t="s">
        <v>27</v>
      </c>
      <c r="K51" s="61">
        <v>7</v>
      </c>
      <c r="L51" s="266">
        <f>SUM(K51:K52)</f>
        <v>7</v>
      </c>
      <c r="M51" s="260">
        <f>L51/C51</f>
        <v>9.3333333333333338E-2</v>
      </c>
    </row>
    <row r="52" spans="2:13" ht="15.75" thickBot="1" x14ac:dyDescent="0.3">
      <c r="B52" s="250"/>
      <c r="C52" s="251"/>
      <c r="D52" s="227"/>
      <c r="E52" s="222"/>
      <c r="F52" s="215"/>
      <c r="G52" s="207"/>
      <c r="H52" s="252"/>
      <c r="I52" s="253"/>
      <c r="J52" s="62" t="s">
        <v>28</v>
      </c>
      <c r="K52" s="63">
        <v>0</v>
      </c>
      <c r="L52" s="268"/>
      <c r="M52" s="261"/>
    </row>
    <row r="53" spans="2:13" ht="15.75" customHeight="1" thickBot="1" x14ac:dyDescent="0.3">
      <c r="B53" s="237" t="s">
        <v>101</v>
      </c>
      <c r="C53" s="239">
        <f>H53+L53</f>
        <v>51</v>
      </c>
      <c r="D53" s="224">
        <v>38</v>
      </c>
      <c r="E53" s="218">
        <f>D53/C53</f>
        <v>0.74509803921568629</v>
      </c>
      <c r="F53" s="216">
        <v>13</v>
      </c>
      <c r="G53" s="203">
        <f>F53/C53</f>
        <v>0.25490196078431371</v>
      </c>
      <c r="H53" s="241">
        <v>37</v>
      </c>
      <c r="I53" s="243">
        <f>H53/C53</f>
        <v>0.72549019607843135</v>
      </c>
      <c r="J53" s="37" t="s">
        <v>29</v>
      </c>
      <c r="K53" s="38">
        <v>3</v>
      </c>
      <c r="L53" s="270">
        <f>SUM(K53:K59)</f>
        <v>14</v>
      </c>
      <c r="M53" s="272">
        <f>L53/C53</f>
        <v>0.27450980392156865</v>
      </c>
    </row>
    <row r="54" spans="2:13" ht="15.75" customHeight="1" thickBot="1" x14ac:dyDescent="0.3">
      <c r="B54" s="237"/>
      <c r="C54" s="239"/>
      <c r="D54" s="278"/>
      <c r="E54" s="219"/>
      <c r="F54" s="279"/>
      <c r="G54" s="204"/>
      <c r="H54" s="241"/>
      <c r="I54" s="243"/>
      <c r="J54" s="39" t="s">
        <v>30</v>
      </c>
      <c r="K54" s="40">
        <v>5</v>
      </c>
      <c r="L54" s="274"/>
      <c r="M54" s="275"/>
    </row>
    <row r="55" spans="2:13" ht="15.75" customHeight="1" thickBot="1" x14ac:dyDescent="0.3">
      <c r="B55" s="237"/>
      <c r="C55" s="239"/>
      <c r="D55" s="278"/>
      <c r="E55" s="219"/>
      <c r="F55" s="279"/>
      <c r="G55" s="204"/>
      <c r="H55" s="241"/>
      <c r="I55" s="243"/>
      <c r="J55" s="39" t="s">
        <v>31</v>
      </c>
      <c r="K55" s="40">
        <v>0</v>
      </c>
      <c r="L55" s="274"/>
      <c r="M55" s="275"/>
    </row>
    <row r="56" spans="2:13" ht="15.75" customHeight="1" thickBot="1" x14ac:dyDescent="0.3">
      <c r="B56" s="237"/>
      <c r="C56" s="239"/>
      <c r="D56" s="278"/>
      <c r="E56" s="219"/>
      <c r="F56" s="279"/>
      <c r="G56" s="204"/>
      <c r="H56" s="241"/>
      <c r="I56" s="243"/>
      <c r="J56" s="39" t="s">
        <v>32</v>
      </c>
      <c r="K56" s="40">
        <v>0</v>
      </c>
      <c r="L56" s="274"/>
      <c r="M56" s="275"/>
    </row>
    <row r="57" spans="2:13" ht="15.75" customHeight="1" thickBot="1" x14ac:dyDescent="0.3">
      <c r="B57" s="237"/>
      <c r="C57" s="239"/>
      <c r="D57" s="278"/>
      <c r="E57" s="219"/>
      <c r="F57" s="279"/>
      <c r="G57" s="204"/>
      <c r="H57" s="241"/>
      <c r="I57" s="243"/>
      <c r="J57" s="39" t="s">
        <v>33</v>
      </c>
      <c r="K57" s="40">
        <v>2</v>
      </c>
      <c r="L57" s="274"/>
      <c r="M57" s="275"/>
    </row>
    <row r="58" spans="2:13" ht="15.75" customHeight="1" thickBot="1" x14ac:dyDescent="0.3">
      <c r="B58" s="237"/>
      <c r="C58" s="239"/>
      <c r="D58" s="278"/>
      <c r="E58" s="219"/>
      <c r="F58" s="279"/>
      <c r="G58" s="204"/>
      <c r="H58" s="241"/>
      <c r="I58" s="243"/>
      <c r="J58" s="45" t="s">
        <v>73</v>
      </c>
      <c r="K58" s="46">
        <v>2</v>
      </c>
      <c r="L58" s="274"/>
      <c r="M58" s="275"/>
    </row>
    <row r="59" spans="2:13" ht="15.75" customHeight="1" thickBot="1" x14ac:dyDescent="0.3">
      <c r="B59" s="237"/>
      <c r="C59" s="239"/>
      <c r="D59" s="225"/>
      <c r="E59" s="220"/>
      <c r="F59" s="217"/>
      <c r="G59" s="205"/>
      <c r="H59" s="241"/>
      <c r="I59" s="243"/>
      <c r="J59" s="41" t="s">
        <v>34</v>
      </c>
      <c r="K59" s="42">
        <v>2</v>
      </c>
      <c r="L59" s="271"/>
      <c r="M59" s="273"/>
    </row>
    <row r="60" spans="2:13" ht="15.75" thickBot="1" x14ac:dyDescent="0.3">
      <c r="B60" s="250" t="s">
        <v>102</v>
      </c>
      <c r="C60" s="251">
        <f>H60+L60</f>
        <v>8</v>
      </c>
      <c r="D60" s="226">
        <v>5</v>
      </c>
      <c r="E60" s="221">
        <f>D60/C60</f>
        <v>0.625</v>
      </c>
      <c r="F60" s="214">
        <v>3</v>
      </c>
      <c r="G60" s="206">
        <f>F60/C60</f>
        <v>0.375</v>
      </c>
      <c r="H60" s="252">
        <v>8</v>
      </c>
      <c r="I60" s="253">
        <f>H60/C60</f>
        <v>1</v>
      </c>
      <c r="J60" s="254" t="s">
        <v>35</v>
      </c>
      <c r="K60" s="214">
        <v>0</v>
      </c>
      <c r="L60" s="266">
        <f>K60</f>
        <v>0</v>
      </c>
      <c r="M60" s="260">
        <f>L60/C60</f>
        <v>0</v>
      </c>
    </row>
    <row r="61" spans="2:13" ht="15.75" thickBot="1" x14ac:dyDescent="0.3">
      <c r="B61" s="250"/>
      <c r="C61" s="251"/>
      <c r="D61" s="227"/>
      <c r="E61" s="222"/>
      <c r="F61" s="215"/>
      <c r="G61" s="207"/>
      <c r="H61" s="252"/>
      <c r="I61" s="253"/>
      <c r="J61" s="255"/>
      <c r="K61" s="215"/>
      <c r="L61" s="268"/>
      <c r="M61" s="261"/>
    </row>
    <row r="62" spans="2:13" ht="15.75" customHeight="1" thickBot="1" x14ac:dyDescent="0.3">
      <c r="B62" s="237" t="s">
        <v>103</v>
      </c>
      <c r="C62" s="239">
        <f>H62+L62</f>
        <v>24</v>
      </c>
      <c r="D62" s="224">
        <v>17</v>
      </c>
      <c r="E62" s="218">
        <f>D62/C62</f>
        <v>0.70833333333333337</v>
      </c>
      <c r="F62" s="216">
        <v>7</v>
      </c>
      <c r="G62" s="203">
        <f>F62/C62</f>
        <v>0.29166666666666669</v>
      </c>
      <c r="H62" s="241">
        <v>12</v>
      </c>
      <c r="I62" s="243">
        <f>H62/C62</f>
        <v>0.5</v>
      </c>
      <c r="J62" s="37" t="s">
        <v>36</v>
      </c>
      <c r="K62" s="38">
        <v>1</v>
      </c>
      <c r="L62" s="270">
        <f>SUM(K62:K65)</f>
        <v>12</v>
      </c>
      <c r="M62" s="272">
        <f>L62/C62</f>
        <v>0.5</v>
      </c>
    </row>
    <row r="63" spans="2:13" ht="15.75" customHeight="1" thickBot="1" x14ac:dyDescent="0.3">
      <c r="B63" s="237"/>
      <c r="C63" s="239"/>
      <c r="D63" s="278"/>
      <c r="E63" s="219"/>
      <c r="F63" s="279"/>
      <c r="G63" s="204"/>
      <c r="H63" s="241"/>
      <c r="I63" s="243"/>
      <c r="J63" s="39" t="s">
        <v>37</v>
      </c>
      <c r="K63" s="40">
        <v>0</v>
      </c>
      <c r="L63" s="274"/>
      <c r="M63" s="275"/>
    </row>
    <row r="64" spans="2:13" ht="15.75" customHeight="1" thickBot="1" x14ac:dyDescent="0.3">
      <c r="B64" s="237"/>
      <c r="C64" s="239"/>
      <c r="D64" s="278"/>
      <c r="E64" s="219"/>
      <c r="F64" s="279"/>
      <c r="G64" s="204"/>
      <c r="H64" s="241"/>
      <c r="I64" s="243"/>
      <c r="J64" s="39" t="s">
        <v>38</v>
      </c>
      <c r="K64" s="40">
        <v>5</v>
      </c>
      <c r="L64" s="274"/>
      <c r="M64" s="275"/>
    </row>
    <row r="65" spans="2:13" ht="15.75" customHeight="1" thickBot="1" x14ac:dyDescent="0.3">
      <c r="B65" s="237"/>
      <c r="C65" s="239"/>
      <c r="D65" s="225"/>
      <c r="E65" s="220"/>
      <c r="F65" s="217"/>
      <c r="G65" s="205"/>
      <c r="H65" s="241"/>
      <c r="I65" s="243"/>
      <c r="J65" s="41" t="s">
        <v>74</v>
      </c>
      <c r="K65" s="42">
        <v>6</v>
      </c>
      <c r="L65" s="271"/>
      <c r="M65" s="273"/>
    </row>
    <row r="66" spans="2:13" ht="15.75" customHeight="1" thickBot="1" x14ac:dyDescent="0.3">
      <c r="B66" s="250" t="s">
        <v>104</v>
      </c>
      <c r="C66" s="251">
        <f>H66+L66</f>
        <v>18</v>
      </c>
      <c r="D66" s="226">
        <v>13</v>
      </c>
      <c r="E66" s="221">
        <f>D66/C66</f>
        <v>0.72222222222222221</v>
      </c>
      <c r="F66" s="214">
        <v>5</v>
      </c>
      <c r="G66" s="206">
        <f>F66/C66</f>
        <v>0.27777777777777779</v>
      </c>
      <c r="H66" s="252">
        <v>11</v>
      </c>
      <c r="I66" s="253">
        <f>H66/C66</f>
        <v>0.61111111111111116</v>
      </c>
      <c r="J66" s="60" t="s">
        <v>39</v>
      </c>
      <c r="K66" s="61">
        <v>1</v>
      </c>
      <c r="L66" s="266">
        <f>SUM(K66:K68)</f>
        <v>7</v>
      </c>
      <c r="M66" s="260">
        <f>L66/C66</f>
        <v>0.3888888888888889</v>
      </c>
    </row>
    <row r="67" spans="2:13" ht="15.75" customHeight="1" thickBot="1" x14ac:dyDescent="0.3">
      <c r="B67" s="250"/>
      <c r="C67" s="251"/>
      <c r="D67" s="276"/>
      <c r="E67" s="223"/>
      <c r="F67" s="277"/>
      <c r="G67" s="209"/>
      <c r="H67" s="252"/>
      <c r="I67" s="253"/>
      <c r="J67" s="66" t="s">
        <v>40</v>
      </c>
      <c r="K67" s="67">
        <v>0</v>
      </c>
      <c r="L67" s="267"/>
      <c r="M67" s="269"/>
    </row>
    <row r="68" spans="2:13" ht="15.75" customHeight="1" thickBot="1" x14ac:dyDescent="0.3">
      <c r="B68" s="250"/>
      <c r="C68" s="251"/>
      <c r="D68" s="227"/>
      <c r="E68" s="222"/>
      <c r="F68" s="215"/>
      <c r="G68" s="207"/>
      <c r="H68" s="252"/>
      <c r="I68" s="253"/>
      <c r="J68" s="62" t="s">
        <v>41</v>
      </c>
      <c r="K68" s="63">
        <v>6</v>
      </c>
      <c r="L68" s="268"/>
      <c r="M68" s="261"/>
    </row>
    <row r="69" spans="2:13" ht="15.75" thickBot="1" x14ac:dyDescent="0.3">
      <c r="B69" s="237" t="s">
        <v>105</v>
      </c>
      <c r="C69" s="239">
        <f>H69+L69</f>
        <v>56</v>
      </c>
      <c r="D69" s="224">
        <v>34</v>
      </c>
      <c r="E69" s="218">
        <f>D69/C69</f>
        <v>0.6071428571428571</v>
      </c>
      <c r="F69" s="216">
        <v>22</v>
      </c>
      <c r="G69" s="203">
        <f>F69/C69</f>
        <v>0.39285714285714285</v>
      </c>
      <c r="H69" s="241">
        <v>52</v>
      </c>
      <c r="I69" s="243">
        <f>H69/C69</f>
        <v>0.9285714285714286</v>
      </c>
      <c r="J69" s="262" t="s">
        <v>42</v>
      </c>
      <c r="K69" s="216">
        <v>4</v>
      </c>
      <c r="L69" s="270">
        <f>K69</f>
        <v>4</v>
      </c>
      <c r="M69" s="272">
        <f>L69/C69</f>
        <v>7.1428571428571425E-2</v>
      </c>
    </row>
    <row r="70" spans="2:13" ht="15.75" thickBot="1" x14ac:dyDescent="0.3">
      <c r="B70" s="237"/>
      <c r="C70" s="239"/>
      <c r="D70" s="225"/>
      <c r="E70" s="220"/>
      <c r="F70" s="217"/>
      <c r="G70" s="205"/>
      <c r="H70" s="241"/>
      <c r="I70" s="243"/>
      <c r="J70" s="263"/>
      <c r="K70" s="217"/>
      <c r="L70" s="271"/>
      <c r="M70" s="273"/>
    </row>
    <row r="71" spans="2:13" ht="31.5" customHeight="1" thickBot="1" x14ac:dyDescent="0.3">
      <c r="B71" s="169" t="s">
        <v>106</v>
      </c>
      <c r="C71" s="170">
        <f>H71+L71</f>
        <v>2</v>
      </c>
      <c r="D71" s="113">
        <v>2</v>
      </c>
      <c r="E71" s="148">
        <f>D71/C71</f>
        <v>1</v>
      </c>
      <c r="F71" s="73">
        <v>0</v>
      </c>
      <c r="G71" s="152">
        <f>F71/C71</f>
        <v>0</v>
      </c>
      <c r="H71" s="171">
        <v>2</v>
      </c>
      <c r="I71" s="172">
        <v>0</v>
      </c>
      <c r="J71" s="72" t="s">
        <v>4</v>
      </c>
      <c r="K71" s="73">
        <v>0</v>
      </c>
      <c r="L71" s="74">
        <f>K71</f>
        <v>0</v>
      </c>
      <c r="M71" s="75">
        <v>0</v>
      </c>
    </row>
    <row r="72" spans="2:13" ht="15.75" customHeight="1" thickBot="1" x14ac:dyDescent="0.3">
      <c r="B72" s="237" t="s">
        <v>107</v>
      </c>
      <c r="C72" s="239">
        <f>H72+L72</f>
        <v>47</v>
      </c>
      <c r="D72" s="224">
        <v>29</v>
      </c>
      <c r="E72" s="218">
        <f>D72/C72</f>
        <v>0.61702127659574468</v>
      </c>
      <c r="F72" s="216">
        <v>18</v>
      </c>
      <c r="G72" s="203">
        <f>F72/C72</f>
        <v>0.38297872340425532</v>
      </c>
      <c r="H72" s="241">
        <v>15</v>
      </c>
      <c r="I72" s="243">
        <f>H72/C72</f>
        <v>0.31914893617021278</v>
      </c>
      <c r="J72" s="37" t="s">
        <v>43</v>
      </c>
      <c r="K72" s="38">
        <v>7</v>
      </c>
      <c r="L72" s="216">
        <f>SUM(K72:K78)</f>
        <v>32</v>
      </c>
      <c r="M72" s="264">
        <f>L72/C72</f>
        <v>0.68085106382978722</v>
      </c>
    </row>
    <row r="73" spans="2:13" ht="15.75" customHeight="1" thickBot="1" x14ac:dyDescent="0.3">
      <c r="B73" s="237"/>
      <c r="C73" s="239"/>
      <c r="D73" s="278"/>
      <c r="E73" s="219"/>
      <c r="F73" s="279"/>
      <c r="G73" s="204"/>
      <c r="H73" s="241"/>
      <c r="I73" s="243"/>
      <c r="J73" s="39" t="s">
        <v>44</v>
      </c>
      <c r="K73" s="40">
        <v>0</v>
      </c>
      <c r="L73" s="279"/>
      <c r="M73" s="281"/>
    </row>
    <row r="74" spans="2:13" ht="15.75" customHeight="1" thickBot="1" x14ac:dyDescent="0.3">
      <c r="B74" s="237"/>
      <c r="C74" s="239"/>
      <c r="D74" s="278"/>
      <c r="E74" s="219"/>
      <c r="F74" s="279"/>
      <c r="G74" s="204"/>
      <c r="H74" s="241"/>
      <c r="I74" s="243"/>
      <c r="J74" s="39" t="s">
        <v>45</v>
      </c>
      <c r="K74" s="40">
        <v>8</v>
      </c>
      <c r="L74" s="279"/>
      <c r="M74" s="281"/>
    </row>
    <row r="75" spans="2:13" ht="15.75" customHeight="1" thickBot="1" x14ac:dyDescent="0.3">
      <c r="B75" s="237"/>
      <c r="C75" s="239"/>
      <c r="D75" s="278"/>
      <c r="E75" s="219"/>
      <c r="F75" s="279"/>
      <c r="G75" s="204"/>
      <c r="H75" s="241"/>
      <c r="I75" s="243"/>
      <c r="J75" s="39" t="s">
        <v>46</v>
      </c>
      <c r="K75" s="40">
        <v>3</v>
      </c>
      <c r="L75" s="279"/>
      <c r="M75" s="281"/>
    </row>
    <row r="76" spans="2:13" ht="15.75" customHeight="1" thickBot="1" x14ac:dyDescent="0.3">
      <c r="B76" s="237"/>
      <c r="C76" s="239"/>
      <c r="D76" s="278"/>
      <c r="E76" s="219"/>
      <c r="F76" s="279"/>
      <c r="G76" s="204"/>
      <c r="H76" s="241"/>
      <c r="I76" s="243"/>
      <c r="J76" s="39" t="s">
        <v>47</v>
      </c>
      <c r="K76" s="40">
        <v>2</v>
      </c>
      <c r="L76" s="279"/>
      <c r="M76" s="281"/>
    </row>
    <row r="77" spans="2:13" ht="15.75" customHeight="1" thickBot="1" x14ac:dyDescent="0.3">
      <c r="B77" s="237"/>
      <c r="C77" s="239"/>
      <c r="D77" s="278"/>
      <c r="E77" s="219"/>
      <c r="F77" s="279"/>
      <c r="G77" s="204"/>
      <c r="H77" s="241"/>
      <c r="I77" s="243"/>
      <c r="J77" s="45" t="s">
        <v>75</v>
      </c>
      <c r="K77" s="46">
        <v>6</v>
      </c>
      <c r="L77" s="279"/>
      <c r="M77" s="281"/>
    </row>
    <row r="78" spans="2:13" ht="15.75" customHeight="1" thickBot="1" x14ac:dyDescent="0.3">
      <c r="B78" s="237"/>
      <c r="C78" s="239"/>
      <c r="D78" s="225"/>
      <c r="E78" s="220"/>
      <c r="F78" s="217"/>
      <c r="G78" s="205"/>
      <c r="H78" s="241"/>
      <c r="I78" s="243"/>
      <c r="J78" s="41" t="s">
        <v>48</v>
      </c>
      <c r="K78" s="42">
        <v>6</v>
      </c>
      <c r="L78" s="217"/>
      <c r="M78" s="265"/>
    </row>
    <row r="79" spans="2:13" ht="15.75" customHeight="1" thickBot="1" x14ac:dyDescent="0.3">
      <c r="B79" s="250" t="s">
        <v>108</v>
      </c>
      <c r="C79" s="251">
        <f>H79+L79</f>
        <v>32</v>
      </c>
      <c r="D79" s="226">
        <v>16</v>
      </c>
      <c r="E79" s="221">
        <f>D79/C79</f>
        <v>0.5</v>
      </c>
      <c r="F79" s="214">
        <v>16</v>
      </c>
      <c r="G79" s="206">
        <f>F79/C79</f>
        <v>0.5</v>
      </c>
      <c r="H79" s="252">
        <v>17</v>
      </c>
      <c r="I79" s="253">
        <f>H79/C79</f>
        <v>0.53125</v>
      </c>
      <c r="J79" s="76" t="s">
        <v>49</v>
      </c>
      <c r="K79" s="61">
        <v>13</v>
      </c>
      <c r="L79" s="214">
        <f>SUM(K79:K80)</f>
        <v>15</v>
      </c>
      <c r="M79" s="258">
        <f>L79/C79</f>
        <v>0.46875</v>
      </c>
    </row>
    <row r="80" spans="2:13" ht="15.75" customHeight="1" thickBot="1" x14ac:dyDescent="0.3">
      <c r="B80" s="250"/>
      <c r="C80" s="251"/>
      <c r="D80" s="227"/>
      <c r="E80" s="222"/>
      <c r="F80" s="215"/>
      <c r="G80" s="207"/>
      <c r="H80" s="252"/>
      <c r="I80" s="253"/>
      <c r="J80" s="174" t="s">
        <v>119</v>
      </c>
      <c r="K80" s="63">
        <v>2</v>
      </c>
      <c r="L80" s="215"/>
      <c r="M80" s="259"/>
    </row>
    <row r="81" spans="2:13" ht="31.5" customHeight="1" thickBot="1" x14ac:dyDescent="0.3">
      <c r="B81" s="162" t="s">
        <v>109</v>
      </c>
      <c r="C81" s="163">
        <f>H81+L81</f>
        <v>60</v>
      </c>
      <c r="D81" s="110">
        <v>36</v>
      </c>
      <c r="E81" s="147">
        <f>D81/C81</f>
        <v>0.6</v>
      </c>
      <c r="F81" s="33">
        <v>24</v>
      </c>
      <c r="G81" s="151">
        <f>F81/C81</f>
        <v>0.4</v>
      </c>
      <c r="H81" s="164">
        <v>46</v>
      </c>
      <c r="I81" s="165">
        <f>H81/C81</f>
        <v>0.76666666666666672</v>
      </c>
      <c r="J81" s="32" t="s">
        <v>76</v>
      </c>
      <c r="K81" s="33">
        <v>14</v>
      </c>
      <c r="L81" s="33">
        <f>K81</f>
        <v>14</v>
      </c>
      <c r="M81" s="34">
        <f>L81/C81</f>
        <v>0.23333333333333334</v>
      </c>
    </row>
    <row r="82" spans="2:13" ht="15.75" customHeight="1" thickBot="1" x14ac:dyDescent="0.3">
      <c r="B82" s="250" t="s">
        <v>110</v>
      </c>
      <c r="C82" s="251">
        <f>H82+L82</f>
        <v>1</v>
      </c>
      <c r="D82" s="226">
        <v>0</v>
      </c>
      <c r="E82" s="221">
        <f>D82/C82</f>
        <v>0</v>
      </c>
      <c r="F82" s="214">
        <v>1</v>
      </c>
      <c r="G82" s="206">
        <f>F82/C82</f>
        <v>1</v>
      </c>
      <c r="H82" s="252">
        <v>0</v>
      </c>
      <c r="I82" s="253">
        <f>H82/C82</f>
        <v>0</v>
      </c>
      <c r="J82" s="173" t="s">
        <v>77</v>
      </c>
      <c r="K82" s="175">
        <v>0</v>
      </c>
      <c r="L82" s="214">
        <f>SUM(K82:K83)</f>
        <v>1</v>
      </c>
      <c r="M82" s="258">
        <f>L82/C82</f>
        <v>1</v>
      </c>
    </row>
    <row r="83" spans="2:13" ht="15.75" customHeight="1" thickBot="1" x14ac:dyDescent="0.3">
      <c r="B83" s="250"/>
      <c r="C83" s="251"/>
      <c r="D83" s="227"/>
      <c r="E83" s="222"/>
      <c r="F83" s="215"/>
      <c r="G83" s="207"/>
      <c r="H83" s="252"/>
      <c r="I83" s="253"/>
      <c r="J83" s="62" t="s">
        <v>50</v>
      </c>
      <c r="K83" s="63">
        <v>1</v>
      </c>
      <c r="L83" s="215"/>
      <c r="M83" s="259"/>
    </row>
    <row r="84" spans="2:13" ht="15.75" customHeight="1" thickBot="1" x14ac:dyDescent="0.3">
      <c r="B84" s="237" t="s">
        <v>111</v>
      </c>
      <c r="C84" s="239">
        <f>H84+L84</f>
        <v>6</v>
      </c>
      <c r="D84" s="224">
        <v>4</v>
      </c>
      <c r="E84" s="218">
        <f>D84/C84</f>
        <v>0.66666666666666663</v>
      </c>
      <c r="F84" s="216">
        <v>2</v>
      </c>
      <c r="G84" s="203">
        <f>F84/C84</f>
        <v>0.33333333333333331</v>
      </c>
      <c r="H84" s="241">
        <v>3</v>
      </c>
      <c r="I84" s="243">
        <f>H84/C84</f>
        <v>0.5</v>
      </c>
      <c r="J84" s="37" t="s">
        <v>51</v>
      </c>
      <c r="K84" s="38">
        <v>3</v>
      </c>
      <c r="L84" s="216">
        <f>SUM(K84:K86)</f>
        <v>3</v>
      </c>
      <c r="M84" s="264">
        <f>L84/C84</f>
        <v>0.5</v>
      </c>
    </row>
    <row r="85" spans="2:13" ht="15.75" customHeight="1" thickBot="1" x14ac:dyDescent="0.3">
      <c r="B85" s="237"/>
      <c r="C85" s="239"/>
      <c r="D85" s="278"/>
      <c r="E85" s="219"/>
      <c r="F85" s="279"/>
      <c r="G85" s="204"/>
      <c r="H85" s="241"/>
      <c r="I85" s="243"/>
      <c r="J85" s="39" t="s">
        <v>52</v>
      </c>
      <c r="K85" s="40">
        <v>0</v>
      </c>
      <c r="L85" s="279"/>
      <c r="M85" s="281"/>
    </row>
    <row r="86" spans="2:13" ht="15.75" customHeight="1" thickBot="1" x14ac:dyDescent="0.3">
      <c r="B86" s="237"/>
      <c r="C86" s="239"/>
      <c r="D86" s="225"/>
      <c r="E86" s="220"/>
      <c r="F86" s="217"/>
      <c r="G86" s="205"/>
      <c r="H86" s="241"/>
      <c r="I86" s="243"/>
      <c r="J86" s="41" t="s">
        <v>53</v>
      </c>
      <c r="K86" s="42">
        <v>0</v>
      </c>
      <c r="L86" s="217"/>
      <c r="M86" s="265"/>
    </row>
    <row r="87" spans="2:13" ht="15.75" customHeight="1" x14ac:dyDescent="0.25">
      <c r="B87" s="307" t="s">
        <v>112</v>
      </c>
      <c r="C87" s="295">
        <f>H87+L87</f>
        <v>27</v>
      </c>
      <c r="D87" s="226">
        <v>19</v>
      </c>
      <c r="E87" s="221">
        <f>D87/C87</f>
        <v>0.70370370370370372</v>
      </c>
      <c r="F87" s="214">
        <v>8</v>
      </c>
      <c r="G87" s="206">
        <f>F87/C87</f>
        <v>0.29629629629629628</v>
      </c>
      <c r="H87" s="298">
        <v>10</v>
      </c>
      <c r="I87" s="301">
        <f>H87/C87</f>
        <v>0.37037037037037035</v>
      </c>
      <c r="J87" s="60" t="s">
        <v>54</v>
      </c>
      <c r="K87" s="61">
        <v>10</v>
      </c>
      <c r="L87" s="214">
        <f>SUM(K87:K89)</f>
        <v>17</v>
      </c>
      <c r="M87" s="304">
        <f>L87/C87</f>
        <v>0.62962962962962965</v>
      </c>
    </row>
    <row r="88" spans="2:13" ht="15.75" customHeight="1" x14ac:dyDescent="0.25">
      <c r="B88" s="308"/>
      <c r="C88" s="296"/>
      <c r="D88" s="276"/>
      <c r="E88" s="223"/>
      <c r="F88" s="277"/>
      <c r="G88" s="209"/>
      <c r="H88" s="299"/>
      <c r="I88" s="302"/>
      <c r="J88" s="80" t="s">
        <v>55</v>
      </c>
      <c r="K88" s="176">
        <v>3</v>
      </c>
      <c r="L88" s="277"/>
      <c r="M88" s="305"/>
    </row>
    <row r="89" spans="2:13" ht="15.75" customHeight="1" thickBot="1" x14ac:dyDescent="0.3">
      <c r="B89" s="309"/>
      <c r="C89" s="297"/>
      <c r="D89" s="227"/>
      <c r="E89" s="222"/>
      <c r="F89" s="215"/>
      <c r="G89" s="207"/>
      <c r="H89" s="300"/>
      <c r="I89" s="303"/>
      <c r="J89" s="62" t="s">
        <v>121</v>
      </c>
      <c r="K89" s="63">
        <v>4</v>
      </c>
      <c r="L89" s="215"/>
      <c r="M89" s="306"/>
    </row>
    <row r="90" spans="2:13" ht="15.75" customHeight="1" thickBot="1" x14ac:dyDescent="0.3">
      <c r="B90" s="237" t="s">
        <v>113</v>
      </c>
      <c r="C90" s="239">
        <f>H90+L90</f>
        <v>43</v>
      </c>
      <c r="D90" s="224">
        <v>24</v>
      </c>
      <c r="E90" s="218">
        <f>D90/C90</f>
        <v>0.55813953488372092</v>
      </c>
      <c r="F90" s="216">
        <v>19</v>
      </c>
      <c r="G90" s="203">
        <f>F90/C90</f>
        <v>0.44186046511627908</v>
      </c>
      <c r="H90" s="241">
        <v>21</v>
      </c>
      <c r="I90" s="243">
        <f>H90/C90</f>
        <v>0.48837209302325579</v>
      </c>
      <c r="J90" s="37" t="s">
        <v>56</v>
      </c>
      <c r="K90" s="38">
        <v>6</v>
      </c>
      <c r="L90" s="216">
        <f>SUM(K90:K93)</f>
        <v>22</v>
      </c>
      <c r="M90" s="264">
        <f>L90/C90</f>
        <v>0.51162790697674421</v>
      </c>
    </row>
    <row r="91" spans="2:13" ht="15.75" customHeight="1" thickBot="1" x14ac:dyDescent="0.3">
      <c r="B91" s="237"/>
      <c r="C91" s="239"/>
      <c r="D91" s="278"/>
      <c r="E91" s="219"/>
      <c r="F91" s="279"/>
      <c r="G91" s="204"/>
      <c r="H91" s="241"/>
      <c r="I91" s="243"/>
      <c r="J91" s="39" t="s">
        <v>57</v>
      </c>
      <c r="K91" s="40">
        <v>2</v>
      </c>
      <c r="L91" s="279"/>
      <c r="M91" s="281"/>
    </row>
    <row r="92" spans="2:13" ht="15.75" customHeight="1" thickBot="1" x14ac:dyDescent="0.3">
      <c r="B92" s="237"/>
      <c r="C92" s="239"/>
      <c r="D92" s="278"/>
      <c r="E92" s="219"/>
      <c r="F92" s="279"/>
      <c r="G92" s="204"/>
      <c r="H92" s="241"/>
      <c r="I92" s="243"/>
      <c r="J92" s="39" t="s">
        <v>58</v>
      </c>
      <c r="K92" s="40">
        <v>4</v>
      </c>
      <c r="L92" s="279"/>
      <c r="M92" s="281"/>
    </row>
    <row r="93" spans="2:13" ht="15.75" customHeight="1" thickBot="1" x14ac:dyDescent="0.3">
      <c r="B93" s="237"/>
      <c r="C93" s="239"/>
      <c r="D93" s="225"/>
      <c r="E93" s="220"/>
      <c r="F93" s="217"/>
      <c r="G93" s="205"/>
      <c r="H93" s="241"/>
      <c r="I93" s="243"/>
      <c r="J93" s="41" t="s">
        <v>59</v>
      </c>
      <c r="K93" s="42">
        <v>10</v>
      </c>
      <c r="L93" s="217"/>
      <c r="M93" s="265"/>
    </row>
    <row r="94" spans="2:13" ht="15.75" customHeight="1" thickBot="1" x14ac:dyDescent="0.3">
      <c r="B94" s="250" t="s">
        <v>114</v>
      </c>
      <c r="C94" s="251">
        <f>H94+L94</f>
        <v>18</v>
      </c>
      <c r="D94" s="226">
        <v>11</v>
      </c>
      <c r="E94" s="221">
        <f>D94/C94</f>
        <v>0.61111111111111116</v>
      </c>
      <c r="F94" s="214">
        <v>7</v>
      </c>
      <c r="G94" s="206">
        <f>F94/C94</f>
        <v>0.3888888888888889</v>
      </c>
      <c r="H94" s="252">
        <v>13</v>
      </c>
      <c r="I94" s="253">
        <f>H94/C94</f>
        <v>0.72222222222222221</v>
      </c>
      <c r="J94" s="60" t="s">
        <v>60</v>
      </c>
      <c r="K94" s="61">
        <v>0</v>
      </c>
      <c r="L94" s="214">
        <f>SUM(K94:K95)</f>
        <v>5</v>
      </c>
      <c r="M94" s="258">
        <f>L94/C94</f>
        <v>0.27777777777777779</v>
      </c>
    </row>
    <row r="95" spans="2:13" ht="15.75" customHeight="1" thickBot="1" x14ac:dyDescent="0.3">
      <c r="B95" s="250"/>
      <c r="C95" s="251"/>
      <c r="D95" s="227"/>
      <c r="E95" s="222"/>
      <c r="F95" s="215"/>
      <c r="G95" s="207"/>
      <c r="H95" s="252"/>
      <c r="I95" s="253"/>
      <c r="J95" s="62" t="s">
        <v>61</v>
      </c>
      <c r="K95" s="63">
        <v>5</v>
      </c>
      <c r="L95" s="215"/>
      <c r="M95" s="259"/>
    </row>
    <row r="96" spans="2:13" ht="15.75" customHeight="1" thickBot="1" x14ac:dyDescent="0.3">
      <c r="B96" s="237" t="s">
        <v>115</v>
      </c>
      <c r="C96" s="239">
        <f>H96+L96</f>
        <v>24</v>
      </c>
      <c r="D96" s="224">
        <v>11</v>
      </c>
      <c r="E96" s="218">
        <f>D96/C96</f>
        <v>0.45833333333333331</v>
      </c>
      <c r="F96" s="216">
        <v>13</v>
      </c>
      <c r="G96" s="203">
        <f>F96/C96</f>
        <v>0.54166666666666663</v>
      </c>
      <c r="H96" s="241">
        <v>7</v>
      </c>
      <c r="I96" s="243">
        <f>H96/C96</f>
        <v>0.29166666666666669</v>
      </c>
      <c r="J96" s="37" t="s">
        <v>62</v>
      </c>
      <c r="K96" s="38">
        <v>1</v>
      </c>
      <c r="L96" s="216">
        <f>SUM(K96:K101)</f>
        <v>17</v>
      </c>
      <c r="M96" s="264">
        <f>L96/C96</f>
        <v>0.70833333333333337</v>
      </c>
    </row>
    <row r="97" spans="2:13" ht="15.75" customHeight="1" thickBot="1" x14ac:dyDescent="0.3">
      <c r="B97" s="237"/>
      <c r="C97" s="239"/>
      <c r="D97" s="278"/>
      <c r="E97" s="219"/>
      <c r="F97" s="279"/>
      <c r="G97" s="204"/>
      <c r="H97" s="241"/>
      <c r="I97" s="243"/>
      <c r="J97" s="39" t="s">
        <v>63</v>
      </c>
      <c r="K97" s="40">
        <v>2</v>
      </c>
      <c r="L97" s="279"/>
      <c r="M97" s="281"/>
    </row>
    <row r="98" spans="2:13" ht="15.75" customHeight="1" thickBot="1" x14ac:dyDescent="0.3">
      <c r="B98" s="237"/>
      <c r="C98" s="239"/>
      <c r="D98" s="278"/>
      <c r="E98" s="219"/>
      <c r="F98" s="279"/>
      <c r="G98" s="204"/>
      <c r="H98" s="241"/>
      <c r="I98" s="243"/>
      <c r="J98" s="39" t="s">
        <v>64</v>
      </c>
      <c r="K98" s="40">
        <v>1</v>
      </c>
      <c r="L98" s="279"/>
      <c r="M98" s="281"/>
    </row>
    <row r="99" spans="2:13" ht="15.75" customHeight="1" thickBot="1" x14ac:dyDescent="0.3">
      <c r="B99" s="237"/>
      <c r="C99" s="239"/>
      <c r="D99" s="278"/>
      <c r="E99" s="219"/>
      <c r="F99" s="279"/>
      <c r="G99" s="204"/>
      <c r="H99" s="241"/>
      <c r="I99" s="243"/>
      <c r="J99" s="39" t="s">
        <v>65</v>
      </c>
      <c r="K99" s="40">
        <v>7</v>
      </c>
      <c r="L99" s="279"/>
      <c r="M99" s="281"/>
    </row>
    <row r="100" spans="2:13" ht="15.75" customHeight="1" thickBot="1" x14ac:dyDescent="0.3">
      <c r="B100" s="237"/>
      <c r="C100" s="239"/>
      <c r="D100" s="278"/>
      <c r="E100" s="219"/>
      <c r="F100" s="279"/>
      <c r="G100" s="204"/>
      <c r="H100" s="241"/>
      <c r="I100" s="243"/>
      <c r="J100" s="39" t="s">
        <v>66</v>
      </c>
      <c r="K100" s="40">
        <v>2</v>
      </c>
      <c r="L100" s="279"/>
      <c r="M100" s="281"/>
    </row>
    <row r="101" spans="2:13" ht="15.75" customHeight="1" thickBot="1" x14ac:dyDescent="0.3">
      <c r="B101" s="284"/>
      <c r="C101" s="285"/>
      <c r="D101" s="289"/>
      <c r="E101" s="291"/>
      <c r="F101" s="290"/>
      <c r="G101" s="208"/>
      <c r="H101" s="286"/>
      <c r="I101" s="287"/>
      <c r="J101" s="45" t="s">
        <v>78</v>
      </c>
      <c r="K101" s="46">
        <v>4</v>
      </c>
      <c r="L101" s="279"/>
      <c r="M101" s="288"/>
    </row>
    <row r="102" spans="2:13" ht="19.5" customHeight="1" thickTop="1" thickBot="1" x14ac:dyDescent="0.3">
      <c r="B102" s="126" t="s">
        <v>68</v>
      </c>
      <c r="C102" s="127">
        <f>SUM(C5:C101)</f>
        <v>1278</v>
      </c>
      <c r="D102" s="135">
        <f>SUM(D5:D101)</f>
        <v>801</v>
      </c>
      <c r="E102" s="149">
        <f>D102/C102</f>
        <v>0.62676056338028174</v>
      </c>
      <c r="F102" s="150">
        <f>SUM(F5:F101)</f>
        <v>477</v>
      </c>
      <c r="G102" s="153">
        <f>F102/C102</f>
        <v>0.37323943661971831</v>
      </c>
      <c r="H102" s="128">
        <f>SUM(H5:H101)</f>
        <v>968</v>
      </c>
      <c r="I102" s="129">
        <f>H102/C102</f>
        <v>0.75743348982785608</v>
      </c>
      <c r="J102" s="256"/>
      <c r="K102" s="257"/>
      <c r="L102" s="132">
        <f>SUM(L5:L101)</f>
        <v>310</v>
      </c>
      <c r="M102" s="129">
        <f>L102/C102</f>
        <v>0.24256651017214398</v>
      </c>
    </row>
    <row r="103" spans="2:13" ht="15.75" thickTop="1" x14ac:dyDescent="0.25"/>
  </sheetData>
  <mergeCells count="330">
    <mergeCell ref="B1:M1"/>
    <mergeCell ref="B2:M2"/>
    <mergeCell ref="B3:B4"/>
    <mergeCell ref="C3:C4"/>
    <mergeCell ref="D3:E4"/>
    <mergeCell ref="F3:G4"/>
    <mergeCell ref="H3:M3"/>
    <mergeCell ref="H4:I4"/>
    <mergeCell ref="J4:M4"/>
    <mergeCell ref="B9:B10"/>
    <mergeCell ref="C9:C10"/>
    <mergeCell ref="D9:D10"/>
    <mergeCell ref="E9:E10"/>
    <mergeCell ref="F9:F10"/>
    <mergeCell ref="G9:G10"/>
    <mergeCell ref="B5:B8"/>
    <mergeCell ref="C5:C8"/>
    <mergeCell ref="D5:D8"/>
    <mergeCell ref="E5:E8"/>
    <mergeCell ref="F5:F8"/>
    <mergeCell ref="G5:G8"/>
    <mergeCell ref="H9:H10"/>
    <mergeCell ref="I9:I10"/>
    <mergeCell ref="J9:J10"/>
    <mergeCell ref="K9:K10"/>
    <mergeCell ref="L9:L10"/>
    <mergeCell ref="M9:M10"/>
    <mergeCell ref="H5:H8"/>
    <mergeCell ref="I5:I8"/>
    <mergeCell ref="L5:L8"/>
    <mergeCell ref="M5:M8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B19:B20"/>
    <mergeCell ref="C19:C20"/>
    <mergeCell ref="D19:D20"/>
    <mergeCell ref="E19:E20"/>
    <mergeCell ref="F19:F20"/>
    <mergeCell ref="G19:G20"/>
    <mergeCell ref="B16:B17"/>
    <mergeCell ref="C16:C17"/>
    <mergeCell ref="D16:D17"/>
    <mergeCell ref="E16:E17"/>
    <mergeCell ref="F16:F17"/>
    <mergeCell ref="G16:G17"/>
    <mergeCell ref="H19:H20"/>
    <mergeCell ref="I19:I20"/>
    <mergeCell ref="J19:J20"/>
    <mergeCell ref="K19:K20"/>
    <mergeCell ref="L19:L20"/>
    <mergeCell ref="M19:M20"/>
    <mergeCell ref="H16:H17"/>
    <mergeCell ref="I16:I17"/>
    <mergeCell ref="L16:L17"/>
    <mergeCell ref="M16:M17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M27:M29"/>
    <mergeCell ref="B30:B34"/>
    <mergeCell ref="C30:C34"/>
    <mergeCell ref="D30:D34"/>
    <mergeCell ref="E30:E34"/>
    <mergeCell ref="F30:F34"/>
    <mergeCell ref="G30:G34"/>
    <mergeCell ref="H23:H26"/>
    <mergeCell ref="I23:I26"/>
    <mergeCell ref="L23:L26"/>
    <mergeCell ref="M23:M26"/>
    <mergeCell ref="B27:B29"/>
    <mergeCell ref="C27:C29"/>
    <mergeCell ref="D27:D29"/>
    <mergeCell ref="E27:E29"/>
    <mergeCell ref="F27:F29"/>
    <mergeCell ref="G27:G29"/>
    <mergeCell ref="B23:B26"/>
    <mergeCell ref="C23:C26"/>
    <mergeCell ref="D23:D26"/>
    <mergeCell ref="E23:E26"/>
    <mergeCell ref="F23:F26"/>
    <mergeCell ref="G23:G26"/>
    <mergeCell ref="B35:B36"/>
    <mergeCell ref="C35:C36"/>
    <mergeCell ref="D35:D36"/>
    <mergeCell ref="E35:E36"/>
    <mergeCell ref="F35:F36"/>
    <mergeCell ref="G35:G36"/>
    <mergeCell ref="H27:H29"/>
    <mergeCell ref="I27:I29"/>
    <mergeCell ref="L27:L29"/>
    <mergeCell ref="H35:H36"/>
    <mergeCell ref="I35:I36"/>
    <mergeCell ref="J35:J36"/>
    <mergeCell ref="K35:K36"/>
    <mergeCell ref="L35:L36"/>
    <mergeCell ref="M35:M36"/>
    <mergeCell ref="H30:H34"/>
    <mergeCell ref="I30:I34"/>
    <mergeCell ref="L30:L34"/>
    <mergeCell ref="M30:M34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M39:M41"/>
    <mergeCell ref="B42:B43"/>
    <mergeCell ref="C42:C43"/>
    <mergeCell ref="D42:D43"/>
    <mergeCell ref="E42:E43"/>
    <mergeCell ref="F42:F43"/>
    <mergeCell ref="G42:G43"/>
    <mergeCell ref="B39:B41"/>
    <mergeCell ref="C39:C41"/>
    <mergeCell ref="D39:D41"/>
    <mergeCell ref="E39:E41"/>
    <mergeCell ref="F39:F41"/>
    <mergeCell ref="G39:G41"/>
    <mergeCell ref="B45:B46"/>
    <mergeCell ref="C45:C46"/>
    <mergeCell ref="D45:D46"/>
    <mergeCell ref="E45:E46"/>
    <mergeCell ref="F45:F46"/>
    <mergeCell ref="G45:G46"/>
    <mergeCell ref="H39:H41"/>
    <mergeCell ref="I39:I41"/>
    <mergeCell ref="L39:L41"/>
    <mergeCell ref="H45:H46"/>
    <mergeCell ref="I45:I46"/>
    <mergeCell ref="J45:J46"/>
    <mergeCell ref="K45:K46"/>
    <mergeCell ref="L45:L46"/>
    <mergeCell ref="M45:M46"/>
    <mergeCell ref="H42:H43"/>
    <mergeCell ref="I42:I43"/>
    <mergeCell ref="L42:L43"/>
    <mergeCell ref="M42:M43"/>
    <mergeCell ref="M51:M52"/>
    <mergeCell ref="B53:B59"/>
    <mergeCell ref="C53:C59"/>
    <mergeCell ref="D53:D59"/>
    <mergeCell ref="E53:E59"/>
    <mergeCell ref="F53:F59"/>
    <mergeCell ref="G53:G59"/>
    <mergeCell ref="H47:H50"/>
    <mergeCell ref="I47:I50"/>
    <mergeCell ref="L47:L50"/>
    <mergeCell ref="M47:M50"/>
    <mergeCell ref="B51:B52"/>
    <mergeCell ref="C51:C52"/>
    <mergeCell ref="D51:D52"/>
    <mergeCell ref="E51:E52"/>
    <mergeCell ref="F51:F52"/>
    <mergeCell ref="G51:G52"/>
    <mergeCell ref="B47:B50"/>
    <mergeCell ref="C47:C50"/>
    <mergeCell ref="D47:D50"/>
    <mergeCell ref="E47:E50"/>
    <mergeCell ref="F47:F50"/>
    <mergeCell ref="G47:G50"/>
    <mergeCell ref="B60:B61"/>
    <mergeCell ref="C60:C61"/>
    <mergeCell ref="D60:D61"/>
    <mergeCell ref="E60:E61"/>
    <mergeCell ref="F60:F61"/>
    <mergeCell ref="G60:G61"/>
    <mergeCell ref="H51:H52"/>
    <mergeCell ref="I51:I52"/>
    <mergeCell ref="L51:L52"/>
    <mergeCell ref="H60:H61"/>
    <mergeCell ref="I60:I61"/>
    <mergeCell ref="J60:J61"/>
    <mergeCell ref="K60:K61"/>
    <mergeCell ref="L60:L61"/>
    <mergeCell ref="M60:M61"/>
    <mergeCell ref="H53:H59"/>
    <mergeCell ref="I53:I59"/>
    <mergeCell ref="L53:L59"/>
    <mergeCell ref="M53:M59"/>
    <mergeCell ref="M62:M65"/>
    <mergeCell ref="B66:B68"/>
    <mergeCell ref="C66:C68"/>
    <mergeCell ref="D66:D68"/>
    <mergeCell ref="E66:E68"/>
    <mergeCell ref="F66:F68"/>
    <mergeCell ref="G66:G68"/>
    <mergeCell ref="B62:B65"/>
    <mergeCell ref="C62:C65"/>
    <mergeCell ref="D62:D65"/>
    <mergeCell ref="E62:E65"/>
    <mergeCell ref="F62:F65"/>
    <mergeCell ref="G62:G65"/>
    <mergeCell ref="B69:B70"/>
    <mergeCell ref="C69:C70"/>
    <mergeCell ref="D69:D70"/>
    <mergeCell ref="E69:E70"/>
    <mergeCell ref="F69:F70"/>
    <mergeCell ref="G69:G70"/>
    <mergeCell ref="H62:H65"/>
    <mergeCell ref="I62:I65"/>
    <mergeCell ref="L62:L65"/>
    <mergeCell ref="H69:H70"/>
    <mergeCell ref="I69:I70"/>
    <mergeCell ref="J69:J70"/>
    <mergeCell ref="K69:K70"/>
    <mergeCell ref="L69:L70"/>
    <mergeCell ref="M69:M70"/>
    <mergeCell ref="H66:H68"/>
    <mergeCell ref="I66:I68"/>
    <mergeCell ref="L66:L68"/>
    <mergeCell ref="M66:M68"/>
    <mergeCell ref="H72:H78"/>
    <mergeCell ref="I72:I78"/>
    <mergeCell ref="L72:L78"/>
    <mergeCell ref="M72:M78"/>
    <mergeCell ref="B79:B80"/>
    <mergeCell ref="C79:C80"/>
    <mergeCell ref="D79:D80"/>
    <mergeCell ref="E79:E80"/>
    <mergeCell ref="F79:F80"/>
    <mergeCell ref="G79:G80"/>
    <mergeCell ref="B72:B78"/>
    <mergeCell ref="C72:C78"/>
    <mergeCell ref="D72:D78"/>
    <mergeCell ref="E72:E78"/>
    <mergeCell ref="F72:F78"/>
    <mergeCell ref="G72:G78"/>
    <mergeCell ref="H79:H80"/>
    <mergeCell ref="I79:I80"/>
    <mergeCell ref="L79:L80"/>
    <mergeCell ref="M79:M80"/>
    <mergeCell ref="B82:B83"/>
    <mergeCell ref="C82:C83"/>
    <mergeCell ref="D82:D83"/>
    <mergeCell ref="E82:E83"/>
    <mergeCell ref="F82:F83"/>
    <mergeCell ref="G82:G83"/>
    <mergeCell ref="H82:H83"/>
    <mergeCell ref="I82:I83"/>
    <mergeCell ref="L82:L83"/>
    <mergeCell ref="M82:M83"/>
    <mergeCell ref="B84:B86"/>
    <mergeCell ref="C84:C86"/>
    <mergeCell ref="D84:D86"/>
    <mergeCell ref="E84:E86"/>
    <mergeCell ref="F84:F86"/>
    <mergeCell ref="G84:G86"/>
    <mergeCell ref="H84:H86"/>
    <mergeCell ref="I84:I86"/>
    <mergeCell ref="L84:L86"/>
    <mergeCell ref="M84:M86"/>
    <mergeCell ref="B87:B89"/>
    <mergeCell ref="C87:C89"/>
    <mergeCell ref="D87:D89"/>
    <mergeCell ref="E87:E89"/>
    <mergeCell ref="F87:F89"/>
    <mergeCell ref="G87:G89"/>
    <mergeCell ref="M90:M93"/>
    <mergeCell ref="B94:B95"/>
    <mergeCell ref="C94:C95"/>
    <mergeCell ref="D94:D95"/>
    <mergeCell ref="E94:E95"/>
    <mergeCell ref="F94:F95"/>
    <mergeCell ref="G94:G95"/>
    <mergeCell ref="H87:H89"/>
    <mergeCell ref="I87:I89"/>
    <mergeCell ref="L87:L89"/>
    <mergeCell ref="M87:M89"/>
    <mergeCell ref="B90:B93"/>
    <mergeCell ref="C90:C93"/>
    <mergeCell ref="D90:D93"/>
    <mergeCell ref="E90:E93"/>
    <mergeCell ref="F90:F93"/>
    <mergeCell ref="G90:G93"/>
    <mergeCell ref="B96:B101"/>
    <mergeCell ref="C96:C101"/>
    <mergeCell ref="D96:D101"/>
    <mergeCell ref="E96:E101"/>
    <mergeCell ref="F96:F101"/>
    <mergeCell ref="G96:G101"/>
    <mergeCell ref="H90:H93"/>
    <mergeCell ref="I90:I93"/>
    <mergeCell ref="L90:L93"/>
    <mergeCell ref="H96:H101"/>
    <mergeCell ref="I96:I101"/>
    <mergeCell ref="L96:L101"/>
    <mergeCell ref="M96:M101"/>
    <mergeCell ref="J102:K102"/>
    <mergeCell ref="H94:H95"/>
    <mergeCell ref="I94:I95"/>
    <mergeCell ref="L94:L95"/>
    <mergeCell ref="M94:M95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workbookViewId="0">
      <selection activeCell="O2" sqref="O2"/>
    </sheetView>
  </sheetViews>
  <sheetFormatPr defaultRowHeight="15" x14ac:dyDescent="0.25"/>
  <cols>
    <col min="1" max="1" width="3.7109375" customWidth="1"/>
    <col min="2" max="2" width="25.7109375" customWidth="1"/>
    <col min="3" max="3" width="23.5703125" customWidth="1"/>
    <col min="4" max="7" width="11.85546875" customWidth="1"/>
    <col min="8" max="9" width="8.7109375" customWidth="1"/>
    <col min="10" max="10" width="20.7109375" customWidth="1"/>
    <col min="11" max="12" width="6.5703125" customWidth="1"/>
    <col min="13" max="13" width="7" bestFit="1" customWidth="1"/>
  </cols>
  <sheetData>
    <row r="1" spans="2:13" ht="104.25" customHeight="1" thickBot="1" x14ac:dyDescent="0.3"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2:13" ht="36.75" customHeight="1" thickTop="1" thickBot="1" x14ac:dyDescent="0.3">
      <c r="B2" s="310" t="s">
        <v>145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</row>
    <row r="3" spans="2:13" ht="18.75" customHeight="1" thickBot="1" x14ac:dyDescent="0.3">
      <c r="B3" s="195" t="s">
        <v>124</v>
      </c>
      <c r="C3" s="197" t="s">
        <v>146</v>
      </c>
      <c r="D3" s="210" t="s">
        <v>147</v>
      </c>
      <c r="E3" s="211"/>
      <c r="F3" s="210" t="s">
        <v>148</v>
      </c>
      <c r="G3" s="211"/>
      <c r="H3" s="234" t="s">
        <v>79</v>
      </c>
      <c r="I3" s="234"/>
      <c r="J3" s="234"/>
      <c r="K3" s="234"/>
      <c r="L3" s="234"/>
      <c r="M3" s="235"/>
    </row>
    <row r="4" spans="2:13" ht="50.25" customHeight="1" thickBot="1" x14ac:dyDescent="0.3">
      <c r="B4" s="196"/>
      <c r="C4" s="198"/>
      <c r="D4" s="212"/>
      <c r="E4" s="213"/>
      <c r="F4" s="212"/>
      <c r="G4" s="213"/>
      <c r="H4" s="234" t="s">
        <v>81</v>
      </c>
      <c r="I4" s="234"/>
      <c r="J4" s="234" t="s">
        <v>80</v>
      </c>
      <c r="K4" s="234"/>
      <c r="L4" s="234"/>
      <c r="M4" s="235"/>
    </row>
    <row r="5" spans="2:13" ht="15.75" customHeight="1" thickBot="1" x14ac:dyDescent="0.3">
      <c r="B5" s="237" t="s">
        <v>82</v>
      </c>
      <c r="C5" s="239">
        <f>H5+L5</f>
        <v>50</v>
      </c>
      <c r="D5" s="224">
        <v>39</v>
      </c>
      <c r="E5" s="218">
        <f>D5/C5</f>
        <v>0.78</v>
      </c>
      <c r="F5" s="216">
        <v>11</v>
      </c>
      <c r="G5" s="203">
        <f>F5/C5</f>
        <v>0.22</v>
      </c>
      <c r="H5" s="241">
        <v>31</v>
      </c>
      <c r="I5" s="243">
        <f>H5/C5</f>
        <v>0.62</v>
      </c>
      <c r="J5" s="22" t="s">
        <v>0</v>
      </c>
      <c r="K5" s="166">
        <v>0</v>
      </c>
      <c r="L5" s="244">
        <f>SUM(K5:K8)</f>
        <v>19</v>
      </c>
      <c r="M5" s="247">
        <f>L5/C5</f>
        <v>0.38</v>
      </c>
    </row>
    <row r="6" spans="2:13" ht="15.75" customHeight="1" thickBot="1" x14ac:dyDescent="0.3">
      <c r="B6" s="237"/>
      <c r="C6" s="239"/>
      <c r="D6" s="278"/>
      <c r="E6" s="219"/>
      <c r="F6" s="279"/>
      <c r="G6" s="204"/>
      <c r="H6" s="241"/>
      <c r="I6" s="243"/>
      <c r="J6" s="24" t="s">
        <v>1</v>
      </c>
      <c r="K6" s="167">
        <v>9</v>
      </c>
      <c r="L6" s="245"/>
      <c r="M6" s="248"/>
    </row>
    <row r="7" spans="2:13" ht="15.75" customHeight="1" thickBot="1" x14ac:dyDescent="0.3">
      <c r="B7" s="237"/>
      <c r="C7" s="239"/>
      <c r="D7" s="278"/>
      <c r="E7" s="219"/>
      <c r="F7" s="279"/>
      <c r="G7" s="204"/>
      <c r="H7" s="241"/>
      <c r="I7" s="243"/>
      <c r="J7" s="24" t="s">
        <v>69</v>
      </c>
      <c r="K7" s="167">
        <v>7</v>
      </c>
      <c r="L7" s="245"/>
      <c r="M7" s="248"/>
    </row>
    <row r="8" spans="2:13" ht="15.75" customHeight="1" thickBot="1" x14ac:dyDescent="0.3">
      <c r="B8" s="237"/>
      <c r="C8" s="239"/>
      <c r="D8" s="225"/>
      <c r="E8" s="220"/>
      <c r="F8" s="217"/>
      <c r="G8" s="205"/>
      <c r="H8" s="241"/>
      <c r="I8" s="243"/>
      <c r="J8" s="26" t="s">
        <v>2</v>
      </c>
      <c r="K8" s="168">
        <v>3</v>
      </c>
      <c r="L8" s="246"/>
      <c r="M8" s="249"/>
    </row>
    <row r="9" spans="2:13" ht="15.75" customHeight="1" thickBot="1" x14ac:dyDescent="0.3">
      <c r="B9" s="250" t="s">
        <v>84</v>
      </c>
      <c r="C9" s="251">
        <f>H9+L9</f>
        <v>66</v>
      </c>
      <c r="D9" s="226">
        <v>40</v>
      </c>
      <c r="E9" s="221">
        <f>D9/C9</f>
        <v>0.60606060606060608</v>
      </c>
      <c r="F9" s="214">
        <v>26</v>
      </c>
      <c r="G9" s="206">
        <f>F9/C9</f>
        <v>0.39393939393939392</v>
      </c>
      <c r="H9" s="252">
        <v>48</v>
      </c>
      <c r="I9" s="253">
        <f>H9/C9</f>
        <v>0.72727272727272729</v>
      </c>
      <c r="J9" s="254" t="s">
        <v>3</v>
      </c>
      <c r="K9" s="214">
        <v>18</v>
      </c>
      <c r="L9" s="214">
        <f>K9</f>
        <v>18</v>
      </c>
      <c r="M9" s="258">
        <f>L9/C9</f>
        <v>0.27272727272727271</v>
      </c>
    </row>
    <row r="10" spans="2:13" ht="15.75" customHeight="1" thickBot="1" x14ac:dyDescent="0.3">
      <c r="B10" s="250"/>
      <c r="C10" s="251"/>
      <c r="D10" s="227"/>
      <c r="E10" s="222"/>
      <c r="F10" s="215"/>
      <c r="G10" s="207"/>
      <c r="H10" s="252"/>
      <c r="I10" s="253"/>
      <c r="J10" s="255"/>
      <c r="K10" s="215"/>
      <c r="L10" s="215"/>
      <c r="M10" s="259"/>
    </row>
    <row r="11" spans="2:13" ht="31.5" customHeight="1" thickBot="1" x14ac:dyDescent="0.3">
      <c r="B11" s="162" t="s">
        <v>83</v>
      </c>
      <c r="C11" s="163">
        <f>H11+L11</f>
        <v>5</v>
      </c>
      <c r="D11" s="110">
        <v>5</v>
      </c>
      <c r="E11" s="147">
        <f>D11/C11</f>
        <v>1</v>
      </c>
      <c r="F11" s="33">
        <v>0</v>
      </c>
      <c r="G11" s="151">
        <f>F11/C11</f>
        <v>0</v>
      </c>
      <c r="H11" s="164">
        <v>5</v>
      </c>
      <c r="I11" s="165">
        <f>H11/C11</f>
        <v>1</v>
      </c>
      <c r="J11" s="32" t="s">
        <v>4</v>
      </c>
      <c r="K11" s="33">
        <v>0</v>
      </c>
      <c r="L11" s="33">
        <f>K11</f>
        <v>0</v>
      </c>
      <c r="M11" s="34">
        <f>L11/C11</f>
        <v>0</v>
      </c>
    </row>
    <row r="12" spans="2:13" ht="15.75" customHeight="1" thickBot="1" x14ac:dyDescent="0.3">
      <c r="B12" s="250" t="s">
        <v>85</v>
      </c>
      <c r="C12" s="251">
        <f>H12+L12</f>
        <v>53</v>
      </c>
      <c r="D12" s="226">
        <v>37</v>
      </c>
      <c r="E12" s="221">
        <f>D12/C12</f>
        <v>0.69811320754716977</v>
      </c>
      <c r="F12" s="214">
        <v>16</v>
      </c>
      <c r="G12" s="206">
        <f>F12/C12</f>
        <v>0.30188679245283018</v>
      </c>
      <c r="H12" s="252">
        <v>45</v>
      </c>
      <c r="I12" s="253">
        <f>H12/C12</f>
        <v>0.84905660377358494</v>
      </c>
      <c r="J12" s="254" t="s">
        <v>5</v>
      </c>
      <c r="K12" s="214">
        <v>8</v>
      </c>
      <c r="L12" s="214">
        <f>K12</f>
        <v>8</v>
      </c>
      <c r="M12" s="258">
        <f>L12/C12</f>
        <v>0.15094339622641509</v>
      </c>
    </row>
    <row r="13" spans="2:13" ht="15.75" customHeight="1" thickBot="1" x14ac:dyDescent="0.3">
      <c r="B13" s="250"/>
      <c r="C13" s="251"/>
      <c r="D13" s="227"/>
      <c r="E13" s="222"/>
      <c r="F13" s="215"/>
      <c r="G13" s="207"/>
      <c r="H13" s="252"/>
      <c r="I13" s="253"/>
      <c r="J13" s="255"/>
      <c r="K13" s="215"/>
      <c r="L13" s="215"/>
      <c r="M13" s="259"/>
    </row>
    <row r="14" spans="2:13" ht="15.75" customHeight="1" thickBot="1" x14ac:dyDescent="0.3">
      <c r="B14" s="237" t="s">
        <v>86</v>
      </c>
      <c r="C14" s="239">
        <f>H14+L14</f>
        <v>15</v>
      </c>
      <c r="D14" s="224">
        <v>10</v>
      </c>
      <c r="E14" s="218">
        <f>D14/C14</f>
        <v>0.66666666666666663</v>
      </c>
      <c r="F14" s="216">
        <v>5</v>
      </c>
      <c r="G14" s="203">
        <f>F14/C14</f>
        <v>0.33333333333333331</v>
      </c>
      <c r="H14" s="241">
        <v>15</v>
      </c>
      <c r="I14" s="243">
        <f>H14/C14</f>
        <v>1</v>
      </c>
      <c r="J14" s="262" t="s">
        <v>4</v>
      </c>
      <c r="K14" s="216">
        <v>0</v>
      </c>
      <c r="L14" s="216">
        <f>K14</f>
        <v>0</v>
      </c>
      <c r="M14" s="264">
        <f>L14/C14</f>
        <v>0</v>
      </c>
    </row>
    <row r="15" spans="2:13" ht="15.75" customHeight="1" thickBot="1" x14ac:dyDescent="0.3">
      <c r="B15" s="237"/>
      <c r="C15" s="239"/>
      <c r="D15" s="225"/>
      <c r="E15" s="220"/>
      <c r="F15" s="217"/>
      <c r="G15" s="205"/>
      <c r="H15" s="241"/>
      <c r="I15" s="243"/>
      <c r="J15" s="263"/>
      <c r="K15" s="217"/>
      <c r="L15" s="217"/>
      <c r="M15" s="265"/>
    </row>
    <row r="16" spans="2:13" ht="15.75" customHeight="1" thickBot="1" x14ac:dyDescent="0.3">
      <c r="B16" s="250" t="s">
        <v>87</v>
      </c>
      <c r="C16" s="251">
        <f>H16+L16</f>
        <v>29</v>
      </c>
      <c r="D16" s="226">
        <v>20</v>
      </c>
      <c r="E16" s="221">
        <f>D16/C16</f>
        <v>0.68965517241379315</v>
      </c>
      <c r="F16" s="214">
        <v>9</v>
      </c>
      <c r="G16" s="206">
        <f>F16/C16</f>
        <v>0.31034482758620691</v>
      </c>
      <c r="H16" s="252">
        <v>22</v>
      </c>
      <c r="I16" s="253">
        <f>H16/C16</f>
        <v>0.75862068965517238</v>
      </c>
      <c r="J16" s="60" t="s">
        <v>6</v>
      </c>
      <c r="K16" s="61">
        <v>4</v>
      </c>
      <c r="L16" s="214">
        <f>SUM(K16:K17)</f>
        <v>7</v>
      </c>
      <c r="M16" s="260">
        <f>L16/C16</f>
        <v>0.2413793103448276</v>
      </c>
    </row>
    <row r="17" spans="2:13" ht="15.75" customHeight="1" thickBot="1" x14ac:dyDescent="0.3">
      <c r="B17" s="250"/>
      <c r="C17" s="251"/>
      <c r="D17" s="227"/>
      <c r="E17" s="222"/>
      <c r="F17" s="215"/>
      <c r="G17" s="207"/>
      <c r="H17" s="252"/>
      <c r="I17" s="253"/>
      <c r="J17" s="62" t="s">
        <v>7</v>
      </c>
      <c r="K17" s="63">
        <v>3</v>
      </c>
      <c r="L17" s="215"/>
      <c r="M17" s="261"/>
    </row>
    <row r="18" spans="2:13" ht="31.5" customHeight="1" thickBot="1" x14ac:dyDescent="0.3">
      <c r="B18" s="162" t="s">
        <v>88</v>
      </c>
      <c r="C18" s="163">
        <f>H18+L18</f>
        <v>4</v>
      </c>
      <c r="D18" s="110">
        <v>4</v>
      </c>
      <c r="E18" s="147">
        <f>D18/C18</f>
        <v>1</v>
      </c>
      <c r="F18" s="33">
        <v>0</v>
      </c>
      <c r="G18" s="151">
        <f>F18/C18</f>
        <v>0</v>
      </c>
      <c r="H18" s="164">
        <v>4</v>
      </c>
      <c r="I18" s="165">
        <f>H18/C18</f>
        <v>1</v>
      </c>
      <c r="J18" s="32" t="s">
        <v>4</v>
      </c>
      <c r="K18" s="33">
        <v>0</v>
      </c>
      <c r="L18" s="35">
        <f>K18</f>
        <v>0</v>
      </c>
      <c r="M18" s="36">
        <f>L18/C18</f>
        <v>0</v>
      </c>
    </row>
    <row r="19" spans="2:13" ht="15.75" customHeight="1" thickBot="1" x14ac:dyDescent="0.3">
      <c r="B19" s="250" t="s">
        <v>89</v>
      </c>
      <c r="C19" s="251">
        <f>H19+L19</f>
        <v>15</v>
      </c>
      <c r="D19" s="226">
        <v>9</v>
      </c>
      <c r="E19" s="221">
        <f>D19/C19</f>
        <v>0.6</v>
      </c>
      <c r="F19" s="214">
        <v>6</v>
      </c>
      <c r="G19" s="206">
        <f>F19/C19</f>
        <v>0.4</v>
      </c>
      <c r="H19" s="252">
        <v>14</v>
      </c>
      <c r="I19" s="253">
        <f>H19/C19</f>
        <v>0.93333333333333335</v>
      </c>
      <c r="J19" s="254" t="s">
        <v>120</v>
      </c>
      <c r="K19" s="214">
        <v>1</v>
      </c>
      <c r="L19" s="266">
        <f>K19</f>
        <v>1</v>
      </c>
      <c r="M19" s="260">
        <f>L19/C19</f>
        <v>6.6666666666666666E-2</v>
      </c>
    </row>
    <row r="20" spans="2:13" ht="15.75" customHeight="1" thickBot="1" x14ac:dyDescent="0.3">
      <c r="B20" s="250"/>
      <c r="C20" s="251"/>
      <c r="D20" s="227"/>
      <c r="E20" s="222"/>
      <c r="F20" s="215"/>
      <c r="G20" s="207"/>
      <c r="H20" s="252"/>
      <c r="I20" s="253"/>
      <c r="J20" s="255"/>
      <c r="K20" s="215"/>
      <c r="L20" s="268"/>
      <c r="M20" s="261"/>
    </row>
    <row r="21" spans="2:13" ht="15.75" customHeight="1" thickBot="1" x14ac:dyDescent="0.3">
      <c r="B21" s="237" t="s">
        <v>90</v>
      </c>
      <c r="C21" s="239">
        <f>H21+L21</f>
        <v>220</v>
      </c>
      <c r="D21" s="224">
        <v>144</v>
      </c>
      <c r="E21" s="218">
        <f>D21/C21</f>
        <v>0.65454545454545454</v>
      </c>
      <c r="F21" s="216">
        <v>76</v>
      </c>
      <c r="G21" s="203">
        <f>F21/C21</f>
        <v>0.34545454545454546</v>
      </c>
      <c r="H21" s="241">
        <v>220</v>
      </c>
      <c r="I21" s="243">
        <f>H21/C21</f>
        <v>1</v>
      </c>
      <c r="J21" s="262" t="s">
        <v>4</v>
      </c>
      <c r="K21" s="216">
        <v>0</v>
      </c>
      <c r="L21" s="270">
        <f>K21</f>
        <v>0</v>
      </c>
      <c r="M21" s="272">
        <f>L21/C21</f>
        <v>0</v>
      </c>
    </row>
    <row r="22" spans="2:13" ht="15.75" customHeight="1" thickBot="1" x14ac:dyDescent="0.3">
      <c r="B22" s="237"/>
      <c r="C22" s="239"/>
      <c r="D22" s="225"/>
      <c r="E22" s="220"/>
      <c r="F22" s="217"/>
      <c r="G22" s="205"/>
      <c r="H22" s="241"/>
      <c r="I22" s="243"/>
      <c r="J22" s="263"/>
      <c r="K22" s="217"/>
      <c r="L22" s="271"/>
      <c r="M22" s="273"/>
    </row>
    <row r="23" spans="2:13" ht="15.75" customHeight="1" thickBot="1" x14ac:dyDescent="0.3">
      <c r="B23" s="250" t="s">
        <v>91</v>
      </c>
      <c r="C23" s="251">
        <f>H23+L23</f>
        <v>48</v>
      </c>
      <c r="D23" s="226">
        <v>34</v>
      </c>
      <c r="E23" s="221">
        <f>D23/C23</f>
        <v>0.70833333333333337</v>
      </c>
      <c r="F23" s="214">
        <v>14</v>
      </c>
      <c r="G23" s="206">
        <f>F23/C23</f>
        <v>0.29166666666666669</v>
      </c>
      <c r="H23" s="252">
        <v>41</v>
      </c>
      <c r="I23" s="253">
        <f>H23/C23</f>
        <v>0.85416666666666663</v>
      </c>
      <c r="J23" s="60" t="s">
        <v>8</v>
      </c>
      <c r="K23" s="61">
        <v>1</v>
      </c>
      <c r="L23" s="266">
        <f>SUM(K23:K26)</f>
        <v>7</v>
      </c>
      <c r="M23" s="260">
        <f>L23/C23</f>
        <v>0.14583333333333334</v>
      </c>
    </row>
    <row r="24" spans="2:13" ht="15.75" customHeight="1" thickBot="1" x14ac:dyDescent="0.3">
      <c r="B24" s="250"/>
      <c r="C24" s="251"/>
      <c r="D24" s="276"/>
      <c r="E24" s="223"/>
      <c r="F24" s="277"/>
      <c r="G24" s="209"/>
      <c r="H24" s="252"/>
      <c r="I24" s="253"/>
      <c r="J24" s="64" t="s">
        <v>70</v>
      </c>
      <c r="K24" s="65">
        <v>3</v>
      </c>
      <c r="L24" s="267"/>
      <c r="M24" s="269"/>
    </row>
    <row r="25" spans="2:13" ht="15.75" customHeight="1" thickBot="1" x14ac:dyDescent="0.3">
      <c r="B25" s="250"/>
      <c r="C25" s="251"/>
      <c r="D25" s="276"/>
      <c r="E25" s="223"/>
      <c r="F25" s="277"/>
      <c r="G25" s="209"/>
      <c r="H25" s="252"/>
      <c r="I25" s="253"/>
      <c r="J25" s="66" t="s">
        <v>9</v>
      </c>
      <c r="K25" s="67">
        <v>3</v>
      </c>
      <c r="L25" s="267"/>
      <c r="M25" s="269"/>
    </row>
    <row r="26" spans="2:13" ht="15.75" customHeight="1" thickBot="1" x14ac:dyDescent="0.3">
      <c r="B26" s="250"/>
      <c r="C26" s="251"/>
      <c r="D26" s="227"/>
      <c r="E26" s="222"/>
      <c r="F26" s="215"/>
      <c r="G26" s="207"/>
      <c r="H26" s="252"/>
      <c r="I26" s="253"/>
      <c r="J26" s="62" t="s">
        <v>10</v>
      </c>
      <c r="K26" s="63">
        <v>0</v>
      </c>
      <c r="L26" s="268"/>
      <c r="M26" s="261"/>
    </row>
    <row r="27" spans="2:13" ht="15.75" customHeight="1" thickBot="1" x14ac:dyDescent="0.3">
      <c r="B27" s="237" t="s">
        <v>92</v>
      </c>
      <c r="C27" s="239">
        <f>H27+L27</f>
        <v>24</v>
      </c>
      <c r="D27" s="224">
        <v>15</v>
      </c>
      <c r="E27" s="218">
        <f>D27/C27</f>
        <v>0.625</v>
      </c>
      <c r="F27" s="216">
        <v>9</v>
      </c>
      <c r="G27" s="203">
        <f>F27/C27</f>
        <v>0.375</v>
      </c>
      <c r="H27" s="241">
        <v>17</v>
      </c>
      <c r="I27" s="243">
        <f>H27/C27</f>
        <v>0.70833333333333337</v>
      </c>
      <c r="J27" s="37" t="s">
        <v>11</v>
      </c>
      <c r="K27" s="38">
        <v>3</v>
      </c>
      <c r="L27" s="270">
        <f>SUM(K27:K29)</f>
        <v>7</v>
      </c>
      <c r="M27" s="272">
        <f>L27/C27</f>
        <v>0.29166666666666669</v>
      </c>
    </row>
    <row r="28" spans="2:13" ht="15.75" customHeight="1" thickBot="1" x14ac:dyDescent="0.3">
      <c r="B28" s="237"/>
      <c r="C28" s="239"/>
      <c r="D28" s="278"/>
      <c r="E28" s="219"/>
      <c r="F28" s="279"/>
      <c r="G28" s="204"/>
      <c r="H28" s="241"/>
      <c r="I28" s="243"/>
      <c r="J28" s="39" t="s">
        <v>12</v>
      </c>
      <c r="K28" s="40">
        <v>4</v>
      </c>
      <c r="L28" s="274"/>
      <c r="M28" s="275"/>
    </row>
    <row r="29" spans="2:13" ht="15.75" customHeight="1" thickBot="1" x14ac:dyDescent="0.3">
      <c r="B29" s="237"/>
      <c r="C29" s="239"/>
      <c r="D29" s="225"/>
      <c r="E29" s="220"/>
      <c r="F29" s="217"/>
      <c r="G29" s="205"/>
      <c r="H29" s="241"/>
      <c r="I29" s="243"/>
      <c r="J29" s="41" t="s">
        <v>13</v>
      </c>
      <c r="K29" s="42">
        <v>0</v>
      </c>
      <c r="L29" s="271"/>
      <c r="M29" s="273"/>
    </row>
    <row r="30" spans="2:13" ht="15.75" customHeight="1" thickBot="1" x14ac:dyDescent="0.3">
      <c r="B30" s="250" t="s">
        <v>93</v>
      </c>
      <c r="C30" s="251">
        <f>H30+L30</f>
        <v>56</v>
      </c>
      <c r="D30" s="226">
        <v>30</v>
      </c>
      <c r="E30" s="221">
        <f>D30/C30</f>
        <v>0.5357142857142857</v>
      </c>
      <c r="F30" s="214">
        <v>26</v>
      </c>
      <c r="G30" s="206">
        <f>F30/C30</f>
        <v>0.4642857142857143</v>
      </c>
      <c r="H30" s="252">
        <v>32</v>
      </c>
      <c r="I30" s="253">
        <f>H30/C30</f>
        <v>0.5714285714285714</v>
      </c>
      <c r="J30" s="60" t="s">
        <v>14</v>
      </c>
      <c r="K30" s="61">
        <v>3</v>
      </c>
      <c r="L30" s="266">
        <f>SUM(K30:K34)</f>
        <v>24</v>
      </c>
      <c r="M30" s="260">
        <f>L30/C30</f>
        <v>0.42857142857142855</v>
      </c>
    </row>
    <row r="31" spans="2:13" ht="15.75" customHeight="1" thickBot="1" x14ac:dyDescent="0.3">
      <c r="B31" s="250"/>
      <c r="C31" s="251"/>
      <c r="D31" s="276"/>
      <c r="E31" s="223"/>
      <c r="F31" s="277"/>
      <c r="G31" s="209"/>
      <c r="H31" s="252"/>
      <c r="I31" s="253"/>
      <c r="J31" s="66" t="s">
        <v>15</v>
      </c>
      <c r="K31" s="67">
        <v>13</v>
      </c>
      <c r="L31" s="267"/>
      <c r="M31" s="269"/>
    </row>
    <row r="32" spans="2:13" ht="15.75" customHeight="1" thickBot="1" x14ac:dyDescent="0.3">
      <c r="B32" s="250"/>
      <c r="C32" s="251"/>
      <c r="D32" s="276"/>
      <c r="E32" s="223"/>
      <c r="F32" s="277"/>
      <c r="G32" s="209"/>
      <c r="H32" s="252"/>
      <c r="I32" s="253"/>
      <c r="J32" s="66" t="s">
        <v>16</v>
      </c>
      <c r="K32" s="67">
        <v>3</v>
      </c>
      <c r="L32" s="267"/>
      <c r="M32" s="269"/>
    </row>
    <row r="33" spans="2:13" ht="15.75" customHeight="1" thickBot="1" x14ac:dyDescent="0.3">
      <c r="B33" s="250"/>
      <c r="C33" s="251"/>
      <c r="D33" s="276"/>
      <c r="E33" s="223"/>
      <c r="F33" s="277"/>
      <c r="G33" s="209"/>
      <c r="H33" s="252"/>
      <c r="I33" s="253"/>
      <c r="J33" s="66" t="s">
        <v>17</v>
      </c>
      <c r="K33" s="67">
        <v>1</v>
      </c>
      <c r="L33" s="267"/>
      <c r="M33" s="269"/>
    </row>
    <row r="34" spans="2:13" ht="15.75" customHeight="1" thickBot="1" x14ac:dyDescent="0.3">
      <c r="B34" s="250"/>
      <c r="C34" s="251"/>
      <c r="D34" s="227"/>
      <c r="E34" s="222"/>
      <c r="F34" s="215"/>
      <c r="G34" s="207"/>
      <c r="H34" s="252"/>
      <c r="I34" s="253"/>
      <c r="J34" s="62" t="s">
        <v>71</v>
      </c>
      <c r="K34" s="63">
        <v>4</v>
      </c>
      <c r="L34" s="268"/>
      <c r="M34" s="261"/>
    </row>
    <row r="35" spans="2:13" ht="15.75" customHeight="1" thickBot="1" x14ac:dyDescent="0.3">
      <c r="B35" s="237" t="s">
        <v>94</v>
      </c>
      <c r="C35" s="239">
        <f>H35+L35</f>
        <v>9</v>
      </c>
      <c r="D35" s="224">
        <v>9</v>
      </c>
      <c r="E35" s="218">
        <f>D35/C35</f>
        <v>1</v>
      </c>
      <c r="F35" s="216">
        <v>0</v>
      </c>
      <c r="G35" s="203">
        <f>F35/C35</f>
        <v>0</v>
      </c>
      <c r="H35" s="241">
        <v>9</v>
      </c>
      <c r="I35" s="243">
        <f>H35/C35</f>
        <v>1</v>
      </c>
      <c r="J35" s="262" t="s">
        <v>4</v>
      </c>
      <c r="K35" s="216">
        <v>0</v>
      </c>
      <c r="L35" s="270">
        <f>K35</f>
        <v>0</v>
      </c>
      <c r="M35" s="272">
        <f>L35/C35</f>
        <v>0</v>
      </c>
    </row>
    <row r="36" spans="2:13" ht="15.75" customHeight="1" thickBot="1" x14ac:dyDescent="0.3">
      <c r="B36" s="237"/>
      <c r="C36" s="239"/>
      <c r="D36" s="225"/>
      <c r="E36" s="220"/>
      <c r="F36" s="217"/>
      <c r="G36" s="205"/>
      <c r="H36" s="241"/>
      <c r="I36" s="243"/>
      <c r="J36" s="263"/>
      <c r="K36" s="217"/>
      <c r="L36" s="271"/>
      <c r="M36" s="273"/>
    </row>
    <row r="37" spans="2:13" ht="15.75" customHeight="1" thickBot="1" x14ac:dyDescent="0.3">
      <c r="B37" s="250" t="s">
        <v>95</v>
      </c>
      <c r="C37" s="251">
        <f>H37+L37</f>
        <v>14</v>
      </c>
      <c r="D37" s="226">
        <v>13</v>
      </c>
      <c r="E37" s="221">
        <f>D37/C37</f>
        <v>0.9285714285714286</v>
      </c>
      <c r="F37" s="214">
        <v>1</v>
      </c>
      <c r="G37" s="206">
        <f>F37/C37</f>
        <v>7.1428571428571425E-2</v>
      </c>
      <c r="H37" s="252">
        <v>11</v>
      </c>
      <c r="I37" s="253">
        <f>H37/C37</f>
        <v>0.7857142857142857</v>
      </c>
      <c r="J37" s="254" t="s">
        <v>18</v>
      </c>
      <c r="K37" s="214">
        <v>3</v>
      </c>
      <c r="L37" s="266">
        <f>K37</f>
        <v>3</v>
      </c>
      <c r="M37" s="260">
        <f>L37/C37</f>
        <v>0.21428571428571427</v>
      </c>
    </row>
    <row r="38" spans="2:13" ht="15.75" customHeight="1" thickBot="1" x14ac:dyDescent="0.3">
      <c r="B38" s="250"/>
      <c r="C38" s="251"/>
      <c r="D38" s="227"/>
      <c r="E38" s="222"/>
      <c r="F38" s="215"/>
      <c r="G38" s="207"/>
      <c r="H38" s="252"/>
      <c r="I38" s="253"/>
      <c r="J38" s="255"/>
      <c r="K38" s="215"/>
      <c r="L38" s="268"/>
      <c r="M38" s="261"/>
    </row>
    <row r="39" spans="2:13" ht="15.75" customHeight="1" thickBot="1" x14ac:dyDescent="0.3">
      <c r="B39" s="237" t="s">
        <v>96</v>
      </c>
      <c r="C39" s="239">
        <f>H39+L39</f>
        <v>21</v>
      </c>
      <c r="D39" s="224">
        <v>14</v>
      </c>
      <c r="E39" s="218">
        <f>D39/C39</f>
        <v>0.66666666666666663</v>
      </c>
      <c r="F39" s="216">
        <v>7</v>
      </c>
      <c r="G39" s="203">
        <f>F39/C39</f>
        <v>0.33333333333333331</v>
      </c>
      <c r="H39" s="241">
        <v>7</v>
      </c>
      <c r="I39" s="243">
        <f>H39/C39</f>
        <v>0.33333333333333331</v>
      </c>
      <c r="J39" s="37" t="s">
        <v>19</v>
      </c>
      <c r="K39" s="38">
        <v>0</v>
      </c>
      <c r="L39" s="270">
        <f>SUM(K39:K41)</f>
        <v>14</v>
      </c>
      <c r="M39" s="272">
        <f>L39/C39</f>
        <v>0.66666666666666663</v>
      </c>
    </row>
    <row r="40" spans="2:13" ht="15.75" customHeight="1" thickBot="1" x14ac:dyDescent="0.3">
      <c r="B40" s="237"/>
      <c r="C40" s="239"/>
      <c r="D40" s="278"/>
      <c r="E40" s="219"/>
      <c r="F40" s="279"/>
      <c r="G40" s="204"/>
      <c r="H40" s="241"/>
      <c r="I40" s="243"/>
      <c r="J40" s="39" t="s">
        <v>20</v>
      </c>
      <c r="K40" s="40">
        <v>0</v>
      </c>
      <c r="L40" s="274"/>
      <c r="M40" s="275"/>
    </row>
    <row r="41" spans="2:13" ht="15.75" customHeight="1" thickBot="1" x14ac:dyDescent="0.3">
      <c r="B41" s="237"/>
      <c r="C41" s="239"/>
      <c r="D41" s="225"/>
      <c r="E41" s="220"/>
      <c r="F41" s="217"/>
      <c r="G41" s="205"/>
      <c r="H41" s="241"/>
      <c r="I41" s="243"/>
      <c r="J41" s="41" t="s">
        <v>72</v>
      </c>
      <c r="K41" s="42">
        <v>14</v>
      </c>
      <c r="L41" s="271"/>
      <c r="M41" s="273"/>
    </row>
    <row r="42" spans="2:13" ht="15.75" customHeight="1" thickBot="1" x14ac:dyDescent="0.3">
      <c r="B42" s="250" t="s">
        <v>97</v>
      </c>
      <c r="C42" s="251">
        <f>H42+L42</f>
        <v>86</v>
      </c>
      <c r="D42" s="226">
        <v>72</v>
      </c>
      <c r="E42" s="221">
        <f>D42/C42</f>
        <v>0.83720930232558144</v>
      </c>
      <c r="F42" s="214">
        <v>14</v>
      </c>
      <c r="G42" s="206">
        <f>F42/C42</f>
        <v>0.16279069767441862</v>
      </c>
      <c r="H42" s="252">
        <v>59</v>
      </c>
      <c r="I42" s="253">
        <f>H42/C42</f>
        <v>0.68604651162790697</v>
      </c>
      <c r="J42" s="60" t="s">
        <v>21</v>
      </c>
      <c r="K42" s="61">
        <v>9</v>
      </c>
      <c r="L42" s="266">
        <f>SUM(K42:K43)</f>
        <v>27</v>
      </c>
      <c r="M42" s="260">
        <f>L42/C42</f>
        <v>0.31395348837209303</v>
      </c>
    </row>
    <row r="43" spans="2:13" ht="15.75" customHeight="1" thickBot="1" x14ac:dyDescent="0.3">
      <c r="B43" s="250"/>
      <c r="C43" s="251"/>
      <c r="D43" s="227"/>
      <c r="E43" s="222"/>
      <c r="F43" s="215"/>
      <c r="G43" s="207"/>
      <c r="H43" s="252"/>
      <c r="I43" s="253"/>
      <c r="J43" s="62" t="s">
        <v>22</v>
      </c>
      <c r="K43" s="63">
        <v>18</v>
      </c>
      <c r="L43" s="268"/>
      <c r="M43" s="261"/>
    </row>
    <row r="44" spans="2:13" ht="31.5" customHeight="1" thickBot="1" x14ac:dyDescent="0.3">
      <c r="B44" s="162" t="s">
        <v>98</v>
      </c>
      <c r="C44" s="163">
        <f>H44+L44</f>
        <v>8</v>
      </c>
      <c r="D44" s="110">
        <v>8</v>
      </c>
      <c r="E44" s="147">
        <f>D44/C44</f>
        <v>1</v>
      </c>
      <c r="F44" s="33">
        <v>0</v>
      </c>
      <c r="G44" s="151">
        <f>F44/C44</f>
        <v>0</v>
      </c>
      <c r="H44" s="164">
        <v>8</v>
      </c>
      <c r="I44" s="165">
        <f>H44/C44</f>
        <v>1</v>
      </c>
      <c r="J44" s="32" t="s">
        <v>4</v>
      </c>
      <c r="K44" s="43">
        <v>0</v>
      </c>
      <c r="L44" s="44">
        <f>K44</f>
        <v>0</v>
      </c>
      <c r="M44" s="36">
        <f>L44/C44</f>
        <v>0</v>
      </c>
    </row>
    <row r="45" spans="2:13" ht="15.75" customHeight="1" thickBot="1" x14ac:dyDescent="0.3">
      <c r="B45" s="250" t="s">
        <v>99</v>
      </c>
      <c r="C45" s="251">
        <f>H45+L45</f>
        <v>29</v>
      </c>
      <c r="D45" s="226">
        <v>21</v>
      </c>
      <c r="E45" s="221">
        <f>D45/C45</f>
        <v>0.72413793103448276</v>
      </c>
      <c r="F45" s="214">
        <v>8</v>
      </c>
      <c r="G45" s="206">
        <f>F45/C45</f>
        <v>0.27586206896551724</v>
      </c>
      <c r="H45" s="252">
        <v>23</v>
      </c>
      <c r="I45" s="253">
        <f>H45/C45</f>
        <v>0.7931034482758621</v>
      </c>
      <c r="J45" s="254" t="s">
        <v>23</v>
      </c>
      <c r="K45" s="214">
        <v>6</v>
      </c>
      <c r="L45" s="266">
        <f>K45</f>
        <v>6</v>
      </c>
      <c r="M45" s="260">
        <f>L45/C45</f>
        <v>0.20689655172413793</v>
      </c>
    </row>
    <row r="46" spans="2:13" ht="15.75" customHeight="1" thickBot="1" x14ac:dyDescent="0.3">
      <c r="B46" s="250"/>
      <c r="C46" s="251"/>
      <c r="D46" s="227"/>
      <c r="E46" s="222"/>
      <c r="F46" s="215"/>
      <c r="G46" s="207"/>
      <c r="H46" s="252"/>
      <c r="I46" s="253"/>
      <c r="J46" s="255"/>
      <c r="K46" s="215"/>
      <c r="L46" s="268"/>
      <c r="M46" s="261"/>
    </row>
    <row r="47" spans="2:13" ht="15.75" customHeight="1" thickBot="1" x14ac:dyDescent="0.3">
      <c r="B47" s="237" t="s">
        <v>100</v>
      </c>
      <c r="C47" s="239">
        <f>H47+L47</f>
        <v>12</v>
      </c>
      <c r="D47" s="224">
        <v>9</v>
      </c>
      <c r="E47" s="218">
        <f>D47/C47</f>
        <v>0.75</v>
      </c>
      <c r="F47" s="216">
        <v>3</v>
      </c>
      <c r="G47" s="203">
        <f>F47/C47</f>
        <v>0.25</v>
      </c>
      <c r="H47" s="241">
        <v>5</v>
      </c>
      <c r="I47" s="243">
        <f>H47/C47</f>
        <v>0.41666666666666669</v>
      </c>
      <c r="J47" s="37" t="s">
        <v>24</v>
      </c>
      <c r="K47" s="38">
        <v>1</v>
      </c>
      <c r="L47" s="270">
        <f>SUM(K47:K50)</f>
        <v>7</v>
      </c>
      <c r="M47" s="272">
        <f>L47/C47</f>
        <v>0.58333333333333337</v>
      </c>
    </row>
    <row r="48" spans="2:13" ht="15.75" customHeight="1" thickBot="1" x14ac:dyDescent="0.3">
      <c r="B48" s="237"/>
      <c r="C48" s="239"/>
      <c r="D48" s="278"/>
      <c r="E48" s="219"/>
      <c r="F48" s="279"/>
      <c r="G48" s="204"/>
      <c r="H48" s="241"/>
      <c r="I48" s="243"/>
      <c r="J48" s="39" t="s">
        <v>25</v>
      </c>
      <c r="K48" s="40">
        <v>3</v>
      </c>
      <c r="L48" s="274"/>
      <c r="M48" s="275"/>
    </row>
    <row r="49" spans="2:13" ht="15.75" customHeight="1" thickBot="1" x14ac:dyDescent="0.3">
      <c r="B49" s="237"/>
      <c r="C49" s="239"/>
      <c r="D49" s="278"/>
      <c r="E49" s="219"/>
      <c r="F49" s="279"/>
      <c r="G49" s="204"/>
      <c r="H49" s="241"/>
      <c r="I49" s="243"/>
      <c r="J49" s="45" t="s">
        <v>26</v>
      </c>
      <c r="K49" s="46">
        <v>3</v>
      </c>
      <c r="L49" s="274"/>
      <c r="M49" s="280"/>
    </row>
    <row r="50" spans="2:13" ht="15.75" customHeight="1" thickBot="1" x14ac:dyDescent="0.3">
      <c r="B50" s="237"/>
      <c r="C50" s="239"/>
      <c r="D50" s="225"/>
      <c r="E50" s="220"/>
      <c r="F50" s="217"/>
      <c r="G50" s="205"/>
      <c r="H50" s="241"/>
      <c r="I50" s="243"/>
      <c r="J50" s="41" t="s">
        <v>122</v>
      </c>
      <c r="K50" s="42">
        <v>0</v>
      </c>
      <c r="L50" s="271"/>
      <c r="M50" s="273"/>
    </row>
    <row r="51" spans="2:13" ht="15.75" customHeight="1" thickBot="1" x14ac:dyDescent="0.3">
      <c r="B51" s="250" t="s">
        <v>116</v>
      </c>
      <c r="C51" s="251">
        <f>H51+L51</f>
        <v>121</v>
      </c>
      <c r="D51" s="226">
        <v>88</v>
      </c>
      <c r="E51" s="221">
        <f>D51/C51</f>
        <v>0.72727272727272729</v>
      </c>
      <c r="F51" s="214">
        <v>33</v>
      </c>
      <c r="G51" s="206">
        <f>F51/C51</f>
        <v>0.27272727272727271</v>
      </c>
      <c r="H51" s="252">
        <v>106</v>
      </c>
      <c r="I51" s="253">
        <f>H51/C51</f>
        <v>0.87603305785123964</v>
      </c>
      <c r="J51" s="60" t="s">
        <v>27</v>
      </c>
      <c r="K51" s="61">
        <v>10</v>
      </c>
      <c r="L51" s="266">
        <f>SUM(K51:K52)</f>
        <v>15</v>
      </c>
      <c r="M51" s="260">
        <f>L51/C51</f>
        <v>0.12396694214876033</v>
      </c>
    </row>
    <row r="52" spans="2:13" ht="15.75" customHeight="1" thickBot="1" x14ac:dyDescent="0.3">
      <c r="B52" s="250"/>
      <c r="C52" s="251"/>
      <c r="D52" s="227"/>
      <c r="E52" s="222"/>
      <c r="F52" s="215"/>
      <c r="G52" s="207"/>
      <c r="H52" s="252"/>
      <c r="I52" s="253"/>
      <c r="J52" s="62" t="s">
        <v>28</v>
      </c>
      <c r="K52" s="63">
        <v>5</v>
      </c>
      <c r="L52" s="268"/>
      <c r="M52" s="261"/>
    </row>
    <row r="53" spans="2:13" ht="15.75" customHeight="1" thickBot="1" x14ac:dyDescent="0.3">
      <c r="B53" s="237" t="s">
        <v>101</v>
      </c>
      <c r="C53" s="239">
        <f>H53+L53</f>
        <v>47</v>
      </c>
      <c r="D53" s="224">
        <v>33</v>
      </c>
      <c r="E53" s="218">
        <f>D53/C53</f>
        <v>0.7021276595744681</v>
      </c>
      <c r="F53" s="216">
        <v>14</v>
      </c>
      <c r="G53" s="203">
        <f>F53/C53</f>
        <v>0.2978723404255319</v>
      </c>
      <c r="H53" s="241">
        <v>38</v>
      </c>
      <c r="I53" s="243">
        <f>H53/C53</f>
        <v>0.80851063829787229</v>
      </c>
      <c r="J53" s="37" t="s">
        <v>29</v>
      </c>
      <c r="K53" s="38">
        <v>1</v>
      </c>
      <c r="L53" s="270">
        <f>SUM(K53:K59)</f>
        <v>9</v>
      </c>
      <c r="M53" s="272">
        <f>L53/C53</f>
        <v>0.19148936170212766</v>
      </c>
    </row>
    <row r="54" spans="2:13" ht="15.75" customHeight="1" thickBot="1" x14ac:dyDescent="0.3">
      <c r="B54" s="237"/>
      <c r="C54" s="239"/>
      <c r="D54" s="278"/>
      <c r="E54" s="219"/>
      <c r="F54" s="279"/>
      <c r="G54" s="204"/>
      <c r="H54" s="241"/>
      <c r="I54" s="243"/>
      <c r="J54" s="39" t="s">
        <v>30</v>
      </c>
      <c r="K54" s="40">
        <v>0</v>
      </c>
      <c r="L54" s="274"/>
      <c r="M54" s="275"/>
    </row>
    <row r="55" spans="2:13" ht="15.75" customHeight="1" thickBot="1" x14ac:dyDescent="0.3">
      <c r="B55" s="237"/>
      <c r="C55" s="239"/>
      <c r="D55" s="278"/>
      <c r="E55" s="219"/>
      <c r="F55" s="279"/>
      <c r="G55" s="204"/>
      <c r="H55" s="241"/>
      <c r="I55" s="243"/>
      <c r="J55" s="39" t="s">
        <v>31</v>
      </c>
      <c r="K55" s="40">
        <v>0</v>
      </c>
      <c r="L55" s="274"/>
      <c r="M55" s="275"/>
    </row>
    <row r="56" spans="2:13" ht="15.75" customHeight="1" thickBot="1" x14ac:dyDescent="0.3">
      <c r="B56" s="237"/>
      <c r="C56" s="239"/>
      <c r="D56" s="278"/>
      <c r="E56" s="219"/>
      <c r="F56" s="279"/>
      <c r="G56" s="204"/>
      <c r="H56" s="241"/>
      <c r="I56" s="243"/>
      <c r="J56" s="39" t="s">
        <v>32</v>
      </c>
      <c r="K56" s="40">
        <v>2</v>
      </c>
      <c r="L56" s="274"/>
      <c r="M56" s="275"/>
    </row>
    <row r="57" spans="2:13" ht="15.75" customHeight="1" thickBot="1" x14ac:dyDescent="0.3">
      <c r="B57" s="237"/>
      <c r="C57" s="239"/>
      <c r="D57" s="278"/>
      <c r="E57" s="219"/>
      <c r="F57" s="279"/>
      <c r="G57" s="204"/>
      <c r="H57" s="241"/>
      <c r="I57" s="243"/>
      <c r="J57" s="39" t="s">
        <v>33</v>
      </c>
      <c r="K57" s="40">
        <v>1</v>
      </c>
      <c r="L57" s="274"/>
      <c r="M57" s="275"/>
    </row>
    <row r="58" spans="2:13" ht="15.75" customHeight="1" thickBot="1" x14ac:dyDescent="0.3">
      <c r="B58" s="237"/>
      <c r="C58" s="239"/>
      <c r="D58" s="278"/>
      <c r="E58" s="219"/>
      <c r="F58" s="279"/>
      <c r="G58" s="204"/>
      <c r="H58" s="241"/>
      <c r="I58" s="243"/>
      <c r="J58" s="45" t="s">
        <v>73</v>
      </c>
      <c r="K58" s="46">
        <v>5</v>
      </c>
      <c r="L58" s="274"/>
      <c r="M58" s="275"/>
    </row>
    <row r="59" spans="2:13" ht="15.75" customHeight="1" thickBot="1" x14ac:dyDescent="0.3">
      <c r="B59" s="237"/>
      <c r="C59" s="239"/>
      <c r="D59" s="225"/>
      <c r="E59" s="220"/>
      <c r="F59" s="217"/>
      <c r="G59" s="205"/>
      <c r="H59" s="241"/>
      <c r="I59" s="243"/>
      <c r="J59" s="41" t="s">
        <v>34</v>
      </c>
      <c r="K59" s="42">
        <v>0</v>
      </c>
      <c r="L59" s="271"/>
      <c r="M59" s="273"/>
    </row>
    <row r="60" spans="2:13" ht="15.75" customHeight="1" thickBot="1" x14ac:dyDescent="0.3">
      <c r="B60" s="250" t="s">
        <v>102</v>
      </c>
      <c r="C60" s="251">
        <f>H60+L60</f>
        <v>7</v>
      </c>
      <c r="D60" s="226">
        <v>7</v>
      </c>
      <c r="E60" s="221">
        <f>D60/C60</f>
        <v>1</v>
      </c>
      <c r="F60" s="214">
        <v>0</v>
      </c>
      <c r="G60" s="206">
        <f>F60/C60</f>
        <v>0</v>
      </c>
      <c r="H60" s="252">
        <v>7</v>
      </c>
      <c r="I60" s="253">
        <f>H60/C60</f>
        <v>1</v>
      </c>
      <c r="J60" s="254" t="s">
        <v>35</v>
      </c>
      <c r="K60" s="214">
        <v>0</v>
      </c>
      <c r="L60" s="266">
        <f>K60</f>
        <v>0</v>
      </c>
      <c r="M60" s="260">
        <f>L60/C60</f>
        <v>0</v>
      </c>
    </row>
    <row r="61" spans="2:13" ht="15.75" customHeight="1" thickBot="1" x14ac:dyDescent="0.3">
      <c r="B61" s="250"/>
      <c r="C61" s="251"/>
      <c r="D61" s="227"/>
      <c r="E61" s="222"/>
      <c r="F61" s="215"/>
      <c r="G61" s="207"/>
      <c r="H61" s="252"/>
      <c r="I61" s="253"/>
      <c r="J61" s="255"/>
      <c r="K61" s="215"/>
      <c r="L61" s="268"/>
      <c r="M61" s="261"/>
    </row>
    <row r="62" spans="2:13" ht="15.75" customHeight="1" thickBot="1" x14ac:dyDescent="0.3">
      <c r="B62" s="237" t="s">
        <v>103</v>
      </c>
      <c r="C62" s="239">
        <f>H62+L62</f>
        <v>21</v>
      </c>
      <c r="D62" s="224">
        <v>16</v>
      </c>
      <c r="E62" s="218">
        <f>D62/C62</f>
        <v>0.76190476190476186</v>
      </c>
      <c r="F62" s="216">
        <v>5</v>
      </c>
      <c r="G62" s="203">
        <f>F62/C62</f>
        <v>0.23809523809523808</v>
      </c>
      <c r="H62" s="241">
        <v>2</v>
      </c>
      <c r="I62" s="243">
        <f>H62/C62</f>
        <v>9.5238095238095233E-2</v>
      </c>
      <c r="J62" s="37" t="s">
        <v>36</v>
      </c>
      <c r="K62" s="38">
        <v>0</v>
      </c>
      <c r="L62" s="270">
        <f>SUM(K62:K65)</f>
        <v>19</v>
      </c>
      <c r="M62" s="272">
        <f>L62/C62</f>
        <v>0.90476190476190477</v>
      </c>
    </row>
    <row r="63" spans="2:13" ht="15.75" customHeight="1" thickBot="1" x14ac:dyDescent="0.3">
      <c r="B63" s="237"/>
      <c r="C63" s="239"/>
      <c r="D63" s="278"/>
      <c r="E63" s="219"/>
      <c r="F63" s="279"/>
      <c r="G63" s="204"/>
      <c r="H63" s="241"/>
      <c r="I63" s="243"/>
      <c r="J63" s="39" t="s">
        <v>37</v>
      </c>
      <c r="K63" s="40">
        <v>3</v>
      </c>
      <c r="L63" s="274"/>
      <c r="M63" s="275"/>
    </row>
    <row r="64" spans="2:13" ht="15.75" customHeight="1" thickBot="1" x14ac:dyDescent="0.3">
      <c r="B64" s="237"/>
      <c r="C64" s="239"/>
      <c r="D64" s="278"/>
      <c r="E64" s="219"/>
      <c r="F64" s="279"/>
      <c r="G64" s="204"/>
      <c r="H64" s="241"/>
      <c r="I64" s="243"/>
      <c r="J64" s="39" t="s">
        <v>38</v>
      </c>
      <c r="K64" s="40">
        <v>8</v>
      </c>
      <c r="L64" s="274"/>
      <c r="M64" s="275"/>
    </row>
    <row r="65" spans="2:13" ht="15.75" customHeight="1" thickBot="1" x14ac:dyDescent="0.3">
      <c r="B65" s="237"/>
      <c r="C65" s="239"/>
      <c r="D65" s="225"/>
      <c r="E65" s="220"/>
      <c r="F65" s="217"/>
      <c r="G65" s="205"/>
      <c r="H65" s="241"/>
      <c r="I65" s="243"/>
      <c r="J65" s="41" t="s">
        <v>74</v>
      </c>
      <c r="K65" s="42">
        <v>8</v>
      </c>
      <c r="L65" s="271"/>
      <c r="M65" s="273"/>
    </row>
    <row r="66" spans="2:13" ht="15.75" customHeight="1" thickBot="1" x14ac:dyDescent="0.3">
      <c r="B66" s="250" t="s">
        <v>104</v>
      </c>
      <c r="C66" s="251">
        <f>H66+L66</f>
        <v>19</v>
      </c>
      <c r="D66" s="226">
        <v>11</v>
      </c>
      <c r="E66" s="221">
        <f>D66/C66</f>
        <v>0.57894736842105265</v>
      </c>
      <c r="F66" s="214">
        <v>8</v>
      </c>
      <c r="G66" s="206">
        <f>F66/C66</f>
        <v>0.42105263157894735</v>
      </c>
      <c r="H66" s="252">
        <v>11</v>
      </c>
      <c r="I66" s="253">
        <f>H66/C66</f>
        <v>0.57894736842105265</v>
      </c>
      <c r="J66" s="60" t="s">
        <v>39</v>
      </c>
      <c r="K66" s="61">
        <v>2</v>
      </c>
      <c r="L66" s="266">
        <f>SUM(K66:K68)</f>
        <v>8</v>
      </c>
      <c r="M66" s="260">
        <f>L66/C66</f>
        <v>0.42105263157894735</v>
      </c>
    </row>
    <row r="67" spans="2:13" ht="15.75" customHeight="1" thickBot="1" x14ac:dyDescent="0.3">
      <c r="B67" s="250"/>
      <c r="C67" s="251"/>
      <c r="D67" s="276"/>
      <c r="E67" s="223"/>
      <c r="F67" s="277"/>
      <c r="G67" s="209"/>
      <c r="H67" s="252"/>
      <c r="I67" s="253"/>
      <c r="J67" s="66" t="s">
        <v>40</v>
      </c>
      <c r="K67" s="67">
        <v>1</v>
      </c>
      <c r="L67" s="267"/>
      <c r="M67" s="269"/>
    </row>
    <row r="68" spans="2:13" ht="15.75" customHeight="1" thickBot="1" x14ac:dyDescent="0.3">
      <c r="B68" s="250"/>
      <c r="C68" s="251"/>
      <c r="D68" s="227"/>
      <c r="E68" s="222"/>
      <c r="F68" s="215"/>
      <c r="G68" s="207"/>
      <c r="H68" s="252"/>
      <c r="I68" s="253"/>
      <c r="J68" s="62" t="s">
        <v>41</v>
      </c>
      <c r="K68" s="63">
        <v>5</v>
      </c>
      <c r="L68" s="268"/>
      <c r="M68" s="261"/>
    </row>
    <row r="69" spans="2:13" ht="15.75" customHeight="1" thickBot="1" x14ac:dyDescent="0.3">
      <c r="B69" s="237" t="s">
        <v>105</v>
      </c>
      <c r="C69" s="239">
        <f>H69+L69</f>
        <v>42</v>
      </c>
      <c r="D69" s="224">
        <v>29</v>
      </c>
      <c r="E69" s="218">
        <f>D69/C69</f>
        <v>0.69047619047619047</v>
      </c>
      <c r="F69" s="216">
        <v>13</v>
      </c>
      <c r="G69" s="203">
        <f>F69/C69</f>
        <v>0.30952380952380953</v>
      </c>
      <c r="H69" s="241">
        <v>37</v>
      </c>
      <c r="I69" s="243">
        <f>H69/C69</f>
        <v>0.88095238095238093</v>
      </c>
      <c r="J69" s="262" t="s">
        <v>42</v>
      </c>
      <c r="K69" s="216">
        <v>5</v>
      </c>
      <c r="L69" s="270">
        <f>K69</f>
        <v>5</v>
      </c>
      <c r="M69" s="272">
        <f>L69/C69</f>
        <v>0.11904761904761904</v>
      </c>
    </row>
    <row r="70" spans="2:13" ht="15.75" customHeight="1" thickBot="1" x14ac:dyDescent="0.3">
      <c r="B70" s="237"/>
      <c r="C70" s="239"/>
      <c r="D70" s="225"/>
      <c r="E70" s="220"/>
      <c r="F70" s="217"/>
      <c r="G70" s="205"/>
      <c r="H70" s="241"/>
      <c r="I70" s="243"/>
      <c r="J70" s="263"/>
      <c r="K70" s="217"/>
      <c r="L70" s="271"/>
      <c r="M70" s="273"/>
    </row>
    <row r="71" spans="2:13" ht="31.5" customHeight="1" thickBot="1" x14ac:dyDescent="0.3">
      <c r="B71" s="169" t="s">
        <v>106</v>
      </c>
      <c r="C71" s="170">
        <f>H71+L71</f>
        <v>7</v>
      </c>
      <c r="D71" s="113">
        <v>7</v>
      </c>
      <c r="E71" s="148">
        <f>D71/C71</f>
        <v>1</v>
      </c>
      <c r="F71" s="73">
        <v>0</v>
      </c>
      <c r="G71" s="152">
        <f>F71/C71</f>
        <v>0</v>
      </c>
      <c r="H71" s="171">
        <v>7</v>
      </c>
      <c r="I71" s="172">
        <v>0</v>
      </c>
      <c r="J71" s="72" t="s">
        <v>4</v>
      </c>
      <c r="K71" s="73">
        <v>0</v>
      </c>
      <c r="L71" s="74">
        <f>K71</f>
        <v>0</v>
      </c>
      <c r="M71" s="75">
        <v>0</v>
      </c>
    </row>
    <row r="72" spans="2:13" ht="15.75" customHeight="1" thickBot="1" x14ac:dyDescent="0.3">
      <c r="B72" s="237" t="s">
        <v>107</v>
      </c>
      <c r="C72" s="239">
        <f>H72+L72</f>
        <v>29</v>
      </c>
      <c r="D72" s="224">
        <v>22</v>
      </c>
      <c r="E72" s="218">
        <f>D72/C72</f>
        <v>0.75862068965517238</v>
      </c>
      <c r="F72" s="216">
        <v>7</v>
      </c>
      <c r="G72" s="203">
        <f>F72/C72</f>
        <v>0.2413793103448276</v>
      </c>
      <c r="H72" s="241">
        <v>16</v>
      </c>
      <c r="I72" s="243">
        <f>H72/C72</f>
        <v>0.55172413793103448</v>
      </c>
      <c r="J72" s="37" t="s">
        <v>43</v>
      </c>
      <c r="K72" s="38">
        <v>1</v>
      </c>
      <c r="L72" s="216">
        <f>SUM(K72:K78)</f>
        <v>13</v>
      </c>
      <c r="M72" s="264">
        <f>L72/C72</f>
        <v>0.44827586206896552</v>
      </c>
    </row>
    <row r="73" spans="2:13" ht="15.75" customHeight="1" thickBot="1" x14ac:dyDescent="0.3">
      <c r="B73" s="237"/>
      <c r="C73" s="239"/>
      <c r="D73" s="278"/>
      <c r="E73" s="219"/>
      <c r="F73" s="279"/>
      <c r="G73" s="204"/>
      <c r="H73" s="241"/>
      <c r="I73" s="243"/>
      <c r="J73" s="39" t="s">
        <v>44</v>
      </c>
      <c r="K73" s="40">
        <v>0</v>
      </c>
      <c r="L73" s="279"/>
      <c r="M73" s="281"/>
    </row>
    <row r="74" spans="2:13" ht="15.75" customHeight="1" thickBot="1" x14ac:dyDescent="0.3">
      <c r="B74" s="237"/>
      <c r="C74" s="239"/>
      <c r="D74" s="278"/>
      <c r="E74" s="219"/>
      <c r="F74" s="279"/>
      <c r="G74" s="204"/>
      <c r="H74" s="241"/>
      <c r="I74" s="243"/>
      <c r="J74" s="39" t="s">
        <v>45</v>
      </c>
      <c r="K74" s="40">
        <v>0</v>
      </c>
      <c r="L74" s="279"/>
      <c r="M74" s="281"/>
    </row>
    <row r="75" spans="2:13" ht="15.75" customHeight="1" thickBot="1" x14ac:dyDescent="0.3">
      <c r="B75" s="237"/>
      <c r="C75" s="239"/>
      <c r="D75" s="278"/>
      <c r="E75" s="219"/>
      <c r="F75" s="279"/>
      <c r="G75" s="204"/>
      <c r="H75" s="241"/>
      <c r="I75" s="243"/>
      <c r="J75" s="39" t="s">
        <v>46</v>
      </c>
      <c r="K75" s="40">
        <v>3</v>
      </c>
      <c r="L75" s="279"/>
      <c r="M75" s="281"/>
    </row>
    <row r="76" spans="2:13" ht="15.75" customHeight="1" thickBot="1" x14ac:dyDescent="0.3">
      <c r="B76" s="237"/>
      <c r="C76" s="239"/>
      <c r="D76" s="278"/>
      <c r="E76" s="219"/>
      <c r="F76" s="279"/>
      <c r="G76" s="204"/>
      <c r="H76" s="241"/>
      <c r="I76" s="243"/>
      <c r="J76" s="39" t="s">
        <v>47</v>
      </c>
      <c r="K76" s="40">
        <v>1</v>
      </c>
      <c r="L76" s="279"/>
      <c r="M76" s="281"/>
    </row>
    <row r="77" spans="2:13" ht="15.75" customHeight="1" thickBot="1" x14ac:dyDescent="0.3">
      <c r="B77" s="237"/>
      <c r="C77" s="239"/>
      <c r="D77" s="278"/>
      <c r="E77" s="219"/>
      <c r="F77" s="279"/>
      <c r="G77" s="204"/>
      <c r="H77" s="241"/>
      <c r="I77" s="243"/>
      <c r="J77" s="45" t="s">
        <v>75</v>
      </c>
      <c r="K77" s="46">
        <v>6</v>
      </c>
      <c r="L77" s="279"/>
      <c r="M77" s="281"/>
    </row>
    <row r="78" spans="2:13" ht="15.75" customHeight="1" thickBot="1" x14ac:dyDescent="0.3">
      <c r="B78" s="237"/>
      <c r="C78" s="239"/>
      <c r="D78" s="225"/>
      <c r="E78" s="220"/>
      <c r="F78" s="217"/>
      <c r="G78" s="205"/>
      <c r="H78" s="241"/>
      <c r="I78" s="243"/>
      <c r="J78" s="41" t="s">
        <v>48</v>
      </c>
      <c r="K78" s="42">
        <v>2</v>
      </c>
      <c r="L78" s="217"/>
      <c r="M78" s="265"/>
    </row>
    <row r="79" spans="2:13" ht="15.75" customHeight="1" thickBot="1" x14ac:dyDescent="0.3">
      <c r="B79" s="250" t="s">
        <v>108</v>
      </c>
      <c r="C79" s="251">
        <f>H79+L79</f>
        <v>21</v>
      </c>
      <c r="D79" s="226">
        <v>16</v>
      </c>
      <c r="E79" s="221">
        <f>D79/C79</f>
        <v>0.76190476190476186</v>
      </c>
      <c r="F79" s="214">
        <v>5</v>
      </c>
      <c r="G79" s="206">
        <f>F79/C79</f>
        <v>0.23809523809523808</v>
      </c>
      <c r="H79" s="252">
        <v>10</v>
      </c>
      <c r="I79" s="253">
        <f>H79/C79</f>
        <v>0.47619047619047616</v>
      </c>
      <c r="J79" s="76" t="s">
        <v>49</v>
      </c>
      <c r="K79" s="61">
        <v>9</v>
      </c>
      <c r="L79" s="214">
        <f>SUM(K79:K80)</f>
        <v>11</v>
      </c>
      <c r="M79" s="258">
        <f>L79/C79</f>
        <v>0.52380952380952384</v>
      </c>
    </row>
    <row r="80" spans="2:13" ht="15.75" customHeight="1" thickBot="1" x14ac:dyDescent="0.3">
      <c r="B80" s="250"/>
      <c r="C80" s="251"/>
      <c r="D80" s="227"/>
      <c r="E80" s="222"/>
      <c r="F80" s="215"/>
      <c r="G80" s="207"/>
      <c r="H80" s="252"/>
      <c r="I80" s="253"/>
      <c r="J80" s="174" t="s">
        <v>119</v>
      </c>
      <c r="K80" s="63">
        <v>2</v>
      </c>
      <c r="L80" s="215"/>
      <c r="M80" s="259"/>
    </row>
    <row r="81" spans="2:13" ht="31.5" customHeight="1" thickBot="1" x14ac:dyDescent="0.3">
      <c r="B81" s="162" t="s">
        <v>109</v>
      </c>
      <c r="C81" s="163">
        <f>H81+L81</f>
        <v>50</v>
      </c>
      <c r="D81" s="110">
        <v>35</v>
      </c>
      <c r="E81" s="147">
        <f>D81/C81</f>
        <v>0.7</v>
      </c>
      <c r="F81" s="33">
        <v>15</v>
      </c>
      <c r="G81" s="151">
        <f>F81/C81</f>
        <v>0.3</v>
      </c>
      <c r="H81" s="164">
        <v>33</v>
      </c>
      <c r="I81" s="165">
        <f>H81/C81</f>
        <v>0.66</v>
      </c>
      <c r="J81" s="32" t="s">
        <v>76</v>
      </c>
      <c r="K81" s="33">
        <v>17</v>
      </c>
      <c r="L81" s="33">
        <f>K81</f>
        <v>17</v>
      </c>
      <c r="M81" s="34">
        <f>L81/C81</f>
        <v>0.34</v>
      </c>
    </row>
    <row r="82" spans="2:13" ht="15.75" customHeight="1" thickBot="1" x14ac:dyDescent="0.3">
      <c r="B82" s="250" t="s">
        <v>110</v>
      </c>
      <c r="C82" s="251">
        <f>H82+L82</f>
        <v>3</v>
      </c>
      <c r="D82" s="226">
        <v>2</v>
      </c>
      <c r="E82" s="221">
        <f>D82/C82</f>
        <v>0.66666666666666663</v>
      </c>
      <c r="F82" s="214">
        <v>1</v>
      </c>
      <c r="G82" s="206">
        <f>F82/C82</f>
        <v>0.33333333333333331</v>
      </c>
      <c r="H82" s="252">
        <v>0</v>
      </c>
      <c r="I82" s="253">
        <f>H82/C82</f>
        <v>0</v>
      </c>
      <c r="J82" s="173" t="s">
        <v>77</v>
      </c>
      <c r="K82" s="175">
        <v>3</v>
      </c>
      <c r="L82" s="214">
        <f>SUM(K82:K83)</f>
        <v>3</v>
      </c>
      <c r="M82" s="258">
        <f>L82/C82</f>
        <v>1</v>
      </c>
    </row>
    <row r="83" spans="2:13" ht="15.75" customHeight="1" thickBot="1" x14ac:dyDescent="0.3">
      <c r="B83" s="250"/>
      <c r="C83" s="251"/>
      <c r="D83" s="227"/>
      <c r="E83" s="222"/>
      <c r="F83" s="215"/>
      <c r="G83" s="207"/>
      <c r="H83" s="252"/>
      <c r="I83" s="253"/>
      <c r="J83" s="62" t="s">
        <v>50</v>
      </c>
      <c r="K83" s="63">
        <v>0</v>
      </c>
      <c r="L83" s="215"/>
      <c r="M83" s="259"/>
    </row>
    <row r="84" spans="2:13" ht="15.75" customHeight="1" thickBot="1" x14ac:dyDescent="0.3">
      <c r="B84" s="237" t="s">
        <v>111</v>
      </c>
      <c r="C84" s="239">
        <f>H84+L84</f>
        <v>16</v>
      </c>
      <c r="D84" s="224">
        <v>13</v>
      </c>
      <c r="E84" s="218">
        <f>D84/C84</f>
        <v>0.8125</v>
      </c>
      <c r="F84" s="216">
        <v>3</v>
      </c>
      <c r="G84" s="203">
        <f>F84/C84</f>
        <v>0.1875</v>
      </c>
      <c r="H84" s="241">
        <v>14</v>
      </c>
      <c r="I84" s="243">
        <f>H84/C84</f>
        <v>0.875</v>
      </c>
      <c r="J84" s="37" t="s">
        <v>51</v>
      </c>
      <c r="K84" s="38">
        <v>0</v>
      </c>
      <c r="L84" s="216">
        <f>SUM(K84:K86)</f>
        <v>2</v>
      </c>
      <c r="M84" s="264">
        <f>L84/C84</f>
        <v>0.125</v>
      </c>
    </row>
    <row r="85" spans="2:13" ht="15.75" customHeight="1" thickBot="1" x14ac:dyDescent="0.3">
      <c r="B85" s="237"/>
      <c r="C85" s="239"/>
      <c r="D85" s="278"/>
      <c r="E85" s="219"/>
      <c r="F85" s="279"/>
      <c r="G85" s="204"/>
      <c r="H85" s="241"/>
      <c r="I85" s="243"/>
      <c r="J85" s="39" t="s">
        <v>52</v>
      </c>
      <c r="K85" s="40">
        <v>1</v>
      </c>
      <c r="L85" s="279"/>
      <c r="M85" s="281"/>
    </row>
    <row r="86" spans="2:13" ht="15.75" customHeight="1" thickBot="1" x14ac:dyDescent="0.3">
      <c r="B86" s="237"/>
      <c r="C86" s="239"/>
      <c r="D86" s="225"/>
      <c r="E86" s="220"/>
      <c r="F86" s="217"/>
      <c r="G86" s="205"/>
      <c r="H86" s="241"/>
      <c r="I86" s="243"/>
      <c r="J86" s="41" t="s">
        <v>53</v>
      </c>
      <c r="K86" s="42">
        <v>1</v>
      </c>
      <c r="L86" s="217"/>
      <c r="M86" s="265"/>
    </row>
    <row r="87" spans="2:13" ht="15.75" customHeight="1" x14ac:dyDescent="0.25">
      <c r="B87" s="307" t="s">
        <v>112</v>
      </c>
      <c r="C87" s="295">
        <f>H87+L87</f>
        <v>28</v>
      </c>
      <c r="D87" s="226">
        <v>20</v>
      </c>
      <c r="E87" s="221">
        <f>D87/C87</f>
        <v>0.7142857142857143</v>
      </c>
      <c r="F87" s="214">
        <v>8</v>
      </c>
      <c r="G87" s="206">
        <f>F87/C87</f>
        <v>0.2857142857142857</v>
      </c>
      <c r="H87" s="298">
        <v>13</v>
      </c>
      <c r="I87" s="301">
        <f>H87/C87</f>
        <v>0.4642857142857143</v>
      </c>
      <c r="J87" s="60" t="s">
        <v>54</v>
      </c>
      <c r="K87" s="61">
        <v>11</v>
      </c>
      <c r="L87" s="214">
        <f>SUM(K87:K89)</f>
        <v>15</v>
      </c>
      <c r="M87" s="304">
        <f>L87/C87</f>
        <v>0.5357142857142857</v>
      </c>
    </row>
    <row r="88" spans="2:13" ht="15.75" customHeight="1" x14ac:dyDescent="0.25">
      <c r="B88" s="308"/>
      <c r="C88" s="296"/>
      <c r="D88" s="276"/>
      <c r="E88" s="223"/>
      <c r="F88" s="277"/>
      <c r="G88" s="209"/>
      <c r="H88" s="299"/>
      <c r="I88" s="302"/>
      <c r="J88" s="80" t="s">
        <v>55</v>
      </c>
      <c r="K88" s="176">
        <v>3</v>
      </c>
      <c r="L88" s="277"/>
      <c r="M88" s="305"/>
    </row>
    <row r="89" spans="2:13" ht="15.75" customHeight="1" thickBot="1" x14ac:dyDescent="0.3">
      <c r="B89" s="309"/>
      <c r="C89" s="297"/>
      <c r="D89" s="227"/>
      <c r="E89" s="222"/>
      <c r="F89" s="215"/>
      <c r="G89" s="207"/>
      <c r="H89" s="300"/>
      <c r="I89" s="303"/>
      <c r="J89" s="62" t="s">
        <v>121</v>
      </c>
      <c r="K89" s="63">
        <v>1</v>
      </c>
      <c r="L89" s="215"/>
      <c r="M89" s="306"/>
    </row>
    <row r="90" spans="2:13" ht="15.75" customHeight="1" thickBot="1" x14ac:dyDescent="0.3">
      <c r="B90" s="237" t="s">
        <v>113</v>
      </c>
      <c r="C90" s="239">
        <f>H90+L90</f>
        <v>61</v>
      </c>
      <c r="D90" s="224">
        <v>40</v>
      </c>
      <c r="E90" s="218">
        <f>D90/C90</f>
        <v>0.65573770491803274</v>
      </c>
      <c r="F90" s="216">
        <v>21</v>
      </c>
      <c r="G90" s="203">
        <f>F90/C90</f>
        <v>0.34426229508196721</v>
      </c>
      <c r="H90" s="241">
        <v>29</v>
      </c>
      <c r="I90" s="243">
        <f>H90/C90</f>
        <v>0.47540983606557374</v>
      </c>
      <c r="J90" s="37" t="s">
        <v>56</v>
      </c>
      <c r="K90" s="38">
        <v>6</v>
      </c>
      <c r="L90" s="216">
        <f>SUM(K90:K93)</f>
        <v>32</v>
      </c>
      <c r="M90" s="264">
        <f>L90/C90</f>
        <v>0.52459016393442626</v>
      </c>
    </row>
    <row r="91" spans="2:13" ht="15.75" customHeight="1" thickBot="1" x14ac:dyDescent="0.3">
      <c r="B91" s="237"/>
      <c r="C91" s="239"/>
      <c r="D91" s="278"/>
      <c r="E91" s="219"/>
      <c r="F91" s="279"/>
      <c r="G91" s="204"/>
      <c r="H91" s="241"/>
      <c r="I91" s="243"/>
      <c r="J91" s="39" t="s">
        <v>57</v>
      </c>
      <c r="K91" s="40">
        <v>5</v>
      </c>
      <c r="L91" s="279"/>
      <c r="M91" s="281"/>
    </row>
    <row r="92" spans="2:13" ht="15.75" customHeight="1" thickBot="1" x14ac:dyDescent="0.3">
      <c r="B92" s="237"/>
      <c r="C92" s="239"/>
      <c r="D92" s="278"/>
      <c r="E92" s="219"/>
      <c r="F92" s="279"/>
      <c r="G92" s="204"/>
      <c r="H92" s="241"/>
      <c r="I92" s="243"/>
      <c r="J92" s="39" t="s">
        <v>58</v>
      </c>
      <c r="K92" s="40">
        <v>5</v>
      </c>
      <c r="L92" s="279"/>
      <c r="M92" s="281"/>
    </row>
    <row r="93" spans="2:13" ht="15.75" customHeight="1" thickBot="1" x14ac:dyDescent="0.3">
      <c r="B93" s="237"/>
      <c r="C93" s="239"/>
      <c r="D93" s="225"/>
      <c r="E93" s="220"/>
      <c r="F93" s="217"/>
      <c r="G93" s="205"/>
      <c r="H93" s="241"/>
      <c r="I93" s="243"/>
      <c r="J93" s="41" t="s">
        <v>59</v>
      </c>
      <c r="K93" s="42">
        <v>16</v>
      </c>
      <c r="L93" s="217"/>
      <c r="M93" s="265"/>
    </row>
    <row r="94" spans="2:13" ht="15.75" customHeight="1" thickBot="1" x14ac:dyDescent="0.3">
      <c r="B94" s="250" t="s">
        <v>114</v>
      </c>
      <c r="C94" s="251">
        <f>H94+L94</f>
        <v>25</v>
      </c>
      <c r="D94" s="226">
        <v>17</v>
      </c>
      <c r="E94" s="221">
        <f>D94/C94</f>
        <v>0.68</v>
      </c>
      <c r="F94" s="214">
        <v>8</v>
      </c>
      <c r="G94" s="206">
        <f>F94/C94</f>
        <v>0.32</v>
      </c>
      <c r="H94" s="252">
        <v>14</v>
      </c>
      <c r="I94" s="253">
        <f>H94/C94</f>
        <v>0.56000000000000005</v>
      </c>
      <c r="J94" s="60" t="s">
        <v>60</v>
      </c>
      <c r="K94" s="61">
        <v>4</v>
      </c>
      <c r="L94" s="214">
        <f>SUM(K94:K95)</f>
        <v>11</v>
      </c>
      <c r="M94" s="258">
        <f>L94/C94</f>
        <v>0.44</v>
      </c>
    </row>
    <row r="95" spans="2:13" ht="15.75" customHeight="1" thickBot="1" x14ac:dyDescent="0.3">
      <c r="B95" s="250"/>
      <c r="C95" s="251"/>
      <c r="D95" s="227"/>
      <c r="E95" s="222"/>
      <c r="F95" s="215"/>
      <c r="G95" s="207"/>
      <c r="H95" s="252"/>
      <c r="I95" s="253"/>
      <c r="J95" s="62" t="s">
        <v>61</v>
      </c>
      <c r="K95" s="63">
        <v>7</v>
      </c>
      <c r="L95" s="215"/>
      <c r="M95" s="259"/>
    </row>
    <row r="96" spans="2:13" ht="15.75" customHeight="1" thickBot="1" x14ac:dyDescent="0.3">
      <c r="B96" s="237" t="s">
        <v>115</v>
      </c>
      <c r="C96" s="239">
        <f>H96+L96</f>
        <v>7</v>
      </c>
      <c r="D96" s="224">
        <v>6</v>
      </c>
      <c r="E96" s="218">
        <f>D96/C96</f>
        <v>0.8571428571428571</v>
      </c>
      <c r="F96" s="216">
        <v>1</v>
      </c>
      <c r="G96" s="203">
        <f>F96/C96</f>
        <v>0.14285714285714285</v>
      </c>
      <c r="H96" s="241">
        <v>2</v>
      </c>
      <c r="I96" s="243">
        <f>H96/C96</f>
        <v>0.2857142857142857</v>
      </c>
      <c r="J96" s="37" t="s">
        <v>62</v>
      </c>
      <c r="K96" s="38">
        <v>2</v>
      </c>
      <c r="L96" s="216">
        <f>SUM(K96:K101)</f>
        <v>5</v>
      </c>
      <c r="M96" s="264">
        <f>L96/C96</f>
        <v>0.7142857142857143</v>
      </c>
    </row>
    <row r="97" spans="2:13" ht="15.75" customHeight="1" thickBot="1" x14ac:dyDescent="0.3">
      <c r="B97" s="237"/>
      <c r="C97" s="239"/>
      <c r="D97" s="278"/>
      <c r="E97" s="219"/>
      <c r="F97" s="279"/>
      <c r="G97" s="204"/>
      <c r="H97" s="241"/>
      <c r="I97" s="243"/>
      <c r="J97" s="39" t="s">
        <v>63</v>
      </c>
      <c r="K97" s="40">
        <v>0</v>
      </c>
      <c r="L97" s="279"/>
      <c r="M97" s="281"/>
    </row>
    <row r="98" spans="2:13" ht="15.75" customHeight="1" thickBot="1" x14ac:dyDescent="0.3">
      <c r="B98" s="237"/>
      <c r="C98" s="239"/>
      <c r="D98" s="278"/>
      <c r="E98" s="219"/>
      <c r="F98" s="279"/>
      <c r="G98" s="204"/>
      <c r="H98" s="241"/>
      <c r="I98" s="243"/>
      <c r="J98" s="39" t="s">
        <v>64</v>
      </c>
      <c r="K98" s="40">
        <v>0</v>
      </c>
      <c r="L98" s="279"/>
      <c r="M98" s="281"/>
    </row>
    <row r="99" spans="2:13" ht="15.75" customHeight="1" thickBot="1" x14ac:dyDescent="0.3">
      <c r="B99" s="237"/>
      <c r="C99" s="239"/>
      <c r="D99" s="278"/>
      <c r="E99" s="219"/>
      <c r="F99" s="279"/>
      <c r="G99" s="204"/>
      <c r="H99" s="241"/>
      <c r="I99" s="243"/>
      <c r="J99" s="39" t="s">
        <v>65</v>
      </c>
      <c r="K99" s="40">
        <v>2</v>
      </c>
      <c r="L99" s="279"/>
      <c r="M99" s="281"/>
    </row>
    <row r="100" spans="2:13" ht="15.75" customHeight="1" thickBot="1" x14ac:dyDescent="0.3">
      <c r="B100" s="237"/>
      <c r="C100" s="239"/>
      <c r="D100" s="278"/>
      <c r="E100" s="219"/>
      <c r="F100" s="279"/>
      <c r="G100" s="204"/>
      <c r="H100" s="241"/>
      <c r="I100" s="243"/>
      <c r="J100" s="39" t="s">
        <v>66</v>
      </c>
      <c r="K100" s="40">
        <v>0</v>
      </c>
      <c r="L100" s="279"/>
      <c r="M100" s="281"/>
    </row>
    <row r="101" spans="2:13" ht="15.75" customHeight="1" thickBot="1" x14ac:dyDescent="0.3">
      <c r="B101" s="284"/>
      <c r="C101" s="285"/>
      <c r="D101" s="289"/>
      <c r="E101" s="291"/>
      <c r="F101" s="290"/>
      <c r="G101" s="208"/>
      <c r="H101" s="286"/>
      <c r="I101" s="287"/>
      <c r="J101" s="45" t="s">
        <v>78</v>
      </c>
      <c r="K101" s="46">
        <v>1</v>
      </c>
      <c r="L101" s="279"/>
      <c r="M101" s="288"/>
    </row>
    <row r="102" spans="2:13" ht="19.5" customHeight="1" thickTop="1" thickBot="1" x14ac:dyDescent="0.3">
      <c r="B102" s="126" t="s">
        <v>68</v>
      </c>
      <c r="C102" s="127">
        <f>SUM(C5:C101)</f>
        <v>1268</v>
      </c>
      <c r="D102" s="135">
        <f>SUM(D5:D101)</f>
        <v>895</v>
      </c>
      <c r="E102" s="149">
        <f>D102/C102</f>
        <v>0.70583596214511046</v>
      </c>
      <c r="F102" s="150">
        <f>SUM(F5:F101)</f>
        <v>373</v>
      </c>
      <c r="G102" s="153">
        <f>F102/C102</f>
        <v>0.29416403785488959</v>
      </c>
      <c r="H102" s="128">
        <f>SUM(H5:H101)</f>
        <v>955</v>
      </c>
      <c r="I102" s="129">
        <f>H102/C102</f>
        <v>0.75315457413249209</v>
      </c>
      <c r="J102" s="256"/>
      <c r="K102" s="257"/>
      <c r="L102" s="132">
        <f>SUM(L5:L101)</f>
        <v>313</v>
      </c>
      <c r="M102" s="129">
        <f>L102/C102</f>
        <v>0.24684542586750788</v>
      </c>
    </row>
    <row r="103" spans="2:13" ht="15.75" thickTop="1" x14ac:dyDescent="0.25"/>
  </sheetData>
  <mergeCells count="330">
    <mergeCell ref="B1:M1"/>
    <mergeCell ref="B2:M2"/>
    <mergeCell ref="B3:B4"/>
    <mergeCell ref="C3:C4"/>
    <mergeCell ref="D3:E4"/>
    <mergeCell ref="F3:G4"/>
    <mergeCell ref="H3:M3"/>
    <mergeCell ref="H4:I4"/>
    <mergeCell ref="J4:M4"/>
    <mergeCell ref="B9:B10"/>
    <mergeCell ref="C9:C10"/>
    <mergeCell ref="D9:D10"/>
    <mergeCell ref="E9:E10"/>
    <mergeCell ref="F9:F10"/>
    <mergeCell ref="G9:G10"/>
    <mergeCell ref="B5:B8"/>
    <mergeCell ref="C5:C8"/>
    <mergeCell ref="D5:D8"/>
    <mergeCell ref="E5:E8"/>
    <mergeCell ref="F5:F8"/>
    <mergeCell ref="G5:G8"/>
    <mergeCell ref="H9:H10"/>
    <mergeCell ref="I9:I10"/>
    <mergeCell ref="J9:J10"/>
    <mergeCell ref="K9:K10"/>
    <mergeCell ref="L9:L10"/>
    <mergeCell ref="M9:M10"/>
    <mergeCell ref="H5:H8"/>
    <mergeCell ref="I5:I8"/>
    <mergeCell ref="L5:L8"/>
    <mergeCell ref="M5:M8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B19:B20"/>
    <mergeCell ref="C19:C20"/>
    <mergeCell ref="D19:D20"/>
    <mergeCell ref="E19:E20"/>
    <mergeCell ref="F19:F20"/>
    <mergeCell ref="G19:G20"/>
    <mergeCell ref="B16:B17"/>
    <mergeCell ref="C16:C17"/>
    <mergeCell ref="D16:D17"/>
    <mergeCell ref="E16:E17"/>
    <mergeCell ref="F16:F17"/>
    <mergeCell ref="G16:G17"/>
    <mergeCell ref="H19:H20"/>
    <mergeCell ref="I19:I20"/>
    <mergeCell ref="J19:J20"/>
    <mergeCell ref="K19:K20"/>
    <mergeCell ref="L19:L20"/>
    <mergeCell ref="M19:M20"/>
    <mergeCell ref="H16:H17"/>
    <mergeCell ref="I16:I17"/>
    <mergeCell ref="L16:L17"/>
    <mergeCell ref="M16:M17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M27:M29"/>
    <mergeCell ref="B30:B34"/>
    <mergeCell ref="C30:C34"/>
    <mergeCell ref="D30:D34"/>
    <mergeCell ref="E30:E34"/>
    <mergeCell ref="F30:F34"/>
    <mergeCell ref="G30:G34"/>
    <mergeCell ref="H23:H26"/>
    <mergeCell ref="I23:I26"/>
    <mergeCell ref="L23:L26"/>
    <mergeCell ref="M23:M26"/>
    <mergeCell ref="B27:B29"/>
    <mergeCell ref="C27:C29"/>
    <mergeCell ref="D27:D29"/>
    <mergeCell ref="E27:E29"/>
    <mergeCell ref="F27:F29"/>
    <mergeCell ref="G27:G29"/>
    <mergeCell ref="B23:B26"/>
    <mergeCell ref="C23:C26"/>
    <mergeCell ref="D23:D26"/>
    <mergeCell ref="E23:E26"/>
    <mergeCell ref="F23:F26"/>
    <mergeCell ref="G23:G26"/>
    <mergeCell ref="B35:B36"/>
    <mergeCell ref="C35:C36"/>
    <mergeCell ref="D35:D36"/>
    <mergeCell ref="E35:E36"/>
    <mergeCell ref="F35:F36"/>
    <mergeCell ref="G35:G36"/>
    <mergeCell ref="H27:H29"/>
    <mergeCell ref="I27:I29"/>
    <mergeCell ref="L27:L29"/>
    <mergeCell ref="H35:H36"/>
    <mergeCell ref="I35:I36"/>
    <mergeCell ref="J35:J36"/>
    <mergeCell ref="K35:K36"/>
    <mergeCell ref="L35:L36"/>
    <mergeCell ref="M35:M36"/>
    <mergeCell ref="H30:H34"/>
    <mergeCell ref="I30:I34"/>
    <mergeCell ref="L30:L34"/>
    <mergeCell ref="M30:M34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M39:M41"/>
    <mergeCell ref="B42:B43"/>
    <mergeCell ref="C42:C43"/>
    <mergeCell ref="D42:D43"/>
    <mergeCell ref="E42:E43"/>
    <mergeCell ref="F42:F43"/>
    <mergeCell ref="G42:G43"/>
    <mergeCell ref="B39:B41"/>
    <mergeCell ref="C39:C41"/>
    <mergeCell ref="D39:D41"/>
    <mergeCell ref="E39:E41"/>
    <mergeCell ref="F39:F41"/>
    <mergeCell ref="G39:G41"/>
    <mergeCell ref="B45:B46"/>
    <mergeCell ref="C45:C46"/>
    <mergeCell ref="D45:D46"/>
    <mergeCell ref="E45:E46"/>
    <mergeCell ref="F45:F46"/>
    <mergeCell ref="G45:G46"/>
    <mergeCell ref="H39:H41"/>
    <mergeCell ref="I39:I41"/>
    <mergeCell ref="L39:L41"/>
    <mergeCell ref="H45:H46"/>
    <mergeCell ref="I45:I46"/>
    <mergeCell ref="J45:J46"/>
    <mergeCell ref="K45:K46"/>
    <mergeCell ref="L45:L46"/>
    <mergeCell ref="M45:M46"/>
    <mergeCell ref="H42:H43"/>
    <mergeCell ref="I42:I43"/>
    <mergeCell ref="L42:L43"/>
    <mergeCell ref="M42:M43"/>
    <mergeCell ref="M51:M52"/>
    <mergeCell ref="B53:B59"/>
    <mergeCell ref="C53:C59"/>
    <mergeCell ref="D53:D59"/>
    <mergeCell ref="E53:E59"/>
    <mergeCell ref="F53:F59"/>
    <mergeCell ref="G53:G59"/>
    <mergeCell ref="H47:H50"/>
    <mergeCell ref="I47:I50"/>
    <mergeCell ref="L47:L50"/>
    <mergeCell ref="M47:M50"/>
    <mergeCell ref="B51:B52"/>
    <mergeCell ref="C51:C52"/>
    <mergeCell ref="D51:D52"/>
    <mergeCell ref="E51:E52"/>
    <mergeCell ref="F51:F52"/>
    <mergeCell ref="G51:G52"/>
    <mergeCell ref="B47:B50"/>
    <mergeCell ref="C47:C50"/>
    <mergeCell ref="D47:D50"/>
    <mergeCell ref="E47:E50"/>
    <mergeCell ref="F47:F50"/>
    <mergeCell ref="G47:G50"/>
    <mergeCell ref="B60:B61"/>
    <mergeCell ref="C60:C61"/>
    <mergeCell ref="D60:D61"/>
    <mergeCell ref="E60:E61"/>
    <mergeCell ref="F60:F61"/>
    <mergeCell ref="G60:G61"/>
    <mergeCell ref="H51:H52"/>
    <mergeCell ref="I51:I52"/>
    <mergeCell ref="L51:L52"/>
    <mergeCell ref="H60:H61"/>
    <mergeCell ref="I60:I61"/>
    <mergeCell ref="J60:J61"/>
    <mergeCell ref="K60:K61"/>
    <mergeCell ref="L60:L61"/>
    <mergeCell ref="M60:M61"/>
    <mergeCell ref="H53:H59"/>
    <mergeCell ref="I53:I59"/>
    <mergeCell ref="L53:L59"/>
    <mergeCell ref="M53:M59"/>
    <mergeCell ref="M62:M65"/>
    <mergeCell ref="B66:B68"/>
    <mergeCell ref="C66:C68"/>
    <mergeCell ref="D66:D68"/>
    <mergeCell ref="E66:E68"/>
    <mergeCell ref="F66:F68"/>
    <mergeCell ref="G66:G68"/>
    <mergeCell ref="B62:B65"/>
    <mergeCell ref="C62:C65"/>
    <mergeCell ref="D62:D65"/>
    <mergeCell ref="E62:E65"/>
    <mergeCell ref="F62:F65"/>
    <mergeCell ref="G62:G65"/>
    <mergeCell ref="B69:B70"/>
    <mergeCell ref="C69:C70"/>
    <mergeCell ref="D69:D70"/>
    <mergeCell ref="E69:E70"/>
    <mergeCell ref="F69:F70"/>
    <mergeCell ref="G69:G70"/>
    <mergeCell ref="H62:H65"/>
    <mergeCell ref="I62:I65"/>
    <mergeCell ref="L62:L65"/>
    <mergeCell ref="H69:H70"/>
    <mergeCell ref="I69:I70"/>
    <mergeCell ref="J69:J70"/>
    <mergeCell ref="K69:K70"/>
    <mergeCell ref="L69:L70"/>
    <mergeCell ref="M69:M70"/>
    <mergeCell ref="H66:H68"/>
    <mergeCell ref="I66:I68"/>
    <mergeCell ref="L66:L68"/>
    <mergeCell ref="M66:M68"/>
    <mergeCell ref="H72:H78"/>
    <mergeCell ref="I72:I78"/>
    <mergeCell ref="L72:L78"/>
    <mergeCell ref="M72:M78"/>
    <mergeCell ref="B79:B80"/>
    <mergeCell ref="C79:C80"/>
    <mergeCell ref="D79:D80"/>
    <mergeCell ref="E79:E80"/>
    <mergeCell ref="F79:F80"/>
    <mergeCell ref="G79:G80"/>
    <mergeCell ref="B72:B78"/>
    <mergeCell ref="C72:C78"/>
    <mergeCell ref="D72:D78"/>
    <mergeCell ref="E72:E78"/>
    <mergeCell ref="F72:F78"/>
    <mergeCell ref="G72:G78"/>
    <mergeCell ref="H79:H80"/>
    <mergeCell ref="I79:I80"/>
    <mergeCell ref="L79:L80"/>
    <mergeCell ref="M79:M80"/>
    <mergeCell ref="B82:B83"/>
    <mergeCell ref="C82:C83"/>
    <mergeCell ref="D82:D83"/>
    <mergeCell ref="E82:E83"/>
    <mergeCell ref="F82:F83"/>
    <mergeCell ref="G82:G83"/>
    <mergeCell ref="H82:H83"/>
    <mergeCell ref="I82:I83"/>
    <mergeCell ref="L82:L83"/>
    <mergeCell ref="M82:M83"/>
    <mergeCell ref="B84:B86"/>
    <mergeCell ref="C84:C86"/>
    <mergeCell ref="D84:D86"/>
    <mergeCell ref="E84:E86"/>
    <mergeCell ref="F84:F86"/>
    <mergeCell ref="G84:G86"/>
    <mergeCell ref="H84:H86"/>
    <mergeCell ref="I84:I86"/>
    <mergeCell ref="L84:L86"/>
    <mergeCell ref="M84:M86"/>
    <mergeCell ref="B87:B89"/>
    <mergeCell ref="C87:C89"/>
    <mergeCell ref="D87:D89"/>
    <mergeCell ref="E87:E89"/>
    <mergeCell ref="F87:F89"/>
    <mergeCell ref="G87:G89"/>
    <mergeCell ref="M90:M93"/>
    <mergeCell ref="B94:B95"/>
    <mergeCell ref="C94:C95"/>
    <mergeCell ref="D94:D95"/>
    <mergeCell ref="E94:E95"/>
    <mergeCell ref="F94:F95"/>
    <mergeCell ref="G94:G95"/>
    <mergeCell ref="H87:H89"/>
    <mergeCell ref="I87:I89"/>
    <mergeCell ref="L87:L89"/>
    <mergeCell ref="M87:M89"/>
    <mergeCell ref="B90:B93"/>
    <mergeCell ref="C90:C93"/>
    <mergeCell ref="D90:D93"/>
    <mergeCell ref="E90:E93"/>
    <mergeCell ref="F90:F93"/>
    <mergeCell ref="G90:G93"/>
    <mergeCell ref="B96:B101"/>
    <mergeCell ref="C96:C101"/>
    <mergeCell ref="D96:D101"/>
    <mergeCell ref="E96:E101"/>
    <mergeCell ref="F96:F101"/>
    <mergeCell ref="G96:G101"/>
    <mergeCell ref="H90:H93"/>
    <mergeCell ref="I90:I93"/>
    <mergeCell ref="L90:L93"/>
    <mergeCell ref="H96:H101"/>
    <mergeCell ref="I96:I101"/>
    <mergeCell ref="L96:L101"/>
    <mergeCell ref="M96:M101"/>
    <mergeCell ref="J102:K102"/>
    <mergeCell ref="H94:H95"/>
    <mergeCell ref="I94:I95"/>
    <mergeCell ref="L94:L95"/>
    <mergeCell ref="M94:M9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Quadro Geral - 2018 e 2019</vt:lpstr>
      <vt:lpstr>Quadro Detalhado - 2018 e 2019</vt:lpstr>
      <vt:lpstr>1º Período - 2018</vt:lpstr>
      <vt:lpstr>2º Período - 2018</vt:lpstr>
      <vt:lpstr>3º - Período 2018</vt:lpstr>
      <vt:lpstr>Recesso - 2018-2019</vt:lpstr>
      <vt:lpstr>Janeiro - 2019</vt:lpstr>
      <vt:lpstr>Fevereiro - 2019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Cláudia Martins</dc:creator>
  <cp:lastModifiedBy>usuario</cp:lastModifiedBy>
  <cp:lastPrinted>2019-01-14T17:24:40Z</cp:lastPrinted>
  <dcterms:created xsi:type="dcterms:W3CDTF">2018-09-03T11:49:03Z</dcterms:created>
  <dcterms:modified xsi:type="dcterms:W3CDTF">2019-03-08T23:03:26Z</dcterms:modified>
</cp:coreProperties>
</file>