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P\GMF\Justiça Criminal\Audiência de Custódia\Levantamento\Relatórios - GMF\"/>
    </mc:Choice>
  </mc:AlternateContent>
  <bookViews>
    <workbookView xWindow="0" yWindow="0" windowWidth="28800" windowHeight="12435" tabRatio="859" firstSheet="2" activeTab="15"/>
  </bookViews>
  <sheets>
    <sheet name="Quadro Geral - 2018 e 2019" sheetId="4" r:id="rId1"/>
    <sheet name="Quadro Detalhado - 2018 e 2019" sheetId="2" r:id="rId2"/>
    <sheet name="Plan1" sheetId="14" r:id="rId3"/>
    <sheet name="Plan2" sheetId="15" r:id="rId4"/>
    <sheet name="Plan3" sheetId="16" r:id="rId5"/>
    <sheet name="Plan4" sheetId="17" r:id="rId6"/>
    <sheet name="1º Período - 2018" sheetId="1" r:id="rId7"/>
    <sheet name="2º Período - 2018" sheetId="3" r:id="rId8"/>
    <sheet name="3º - Período 2018" sheetId="5" r:id="rId9"/>
    <sheet name="Recesso - 2018-2019" sheetId="6" r:id="rId10"/>
    <sheet name="Janeiro - 2019" sheetId="7" r:id="rId11"/>
    <sheet name="Fevereiro - 2019" sheetId="8" r:id="rId12"/>
    <sheet name="Março - 2019" sheetId="9" r:id="rId13"/>
    <sheet name="Abril - 2019" sheetId="10" r:id="rId14"/>
    <sheet name="Maio - 2019" sheetId="12" r:id="rId15"/>
    <sheet name="Junho - 2019" sheetId="13" r:id="rId16"/>
  </sheets>
  <definedNames>
    <definedName name="_xlnm.Print_Area" localSheetId="13">'Abril - 2019'!$B$1:$M$102</definedName>
    <definedName name="_xlnm.Print_Area" localSheetId="1">'Quadro Detalhado - 2018 e 2019'!$B$1:$O$103</definedName>
    <definedName name="_xlnm.Print_Titles" localSheetId="1">'Quadro Detalhado - 2018 e 2019'!$1:$5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" i="2" l="1"/>
  <c r="D97" i="2"/>
  <c r="D95" i="2"/>
  <c r="D91" i="2"/>
  <c r="D88" i="2"/>
  <c r="D85" i="2"/>
  <c r="D83" i="2"/>
  <c r="D82" i="2"/>
  <c r="D80" i="2"/>
  <c r="D73" i="2"/>
  <c r="D72" i="2"/>
  <c r="D70" i="2"/>
  <c r="D67" i="2"/>
  <c r="D63" i="2"/>
  <c r="D61" i="2"/>
  <c r="D54" i="2"/>
  <c r="D52" i="2"/>
  <c r="D48" i="2"/>
  <c r="D46" i="2"/>
  <c r="D45" i="2"/>
  <c r="D43" i="2"/>
  <c r="D40" i="2"/>
  <c r="D38" i="2"/>
  <c r="D36" i="2"/>
  <c r="D31" i="2"/>
  <c r="D28" i="2"/>
  <c r="D24" i="2"/>
  <c r="D22" i="2"/>
  <c r="D20" i="2"/>
  <c r="D19" i="2"/>
  <c r="D17" i="2"/>
  <c r="D15" i="2"/>
  <c r="D13" i="2"/>
  <c r="D12" i="2"/>
  <c r="D10" i="2"/>
  <c r="D6" i="2"/>
  <c r="H97" i="2"/>
  <c r="H95" i="2"/>
  <c r="H91" i="2"/>
  <c r="H88" i="2"/>
  <c r="H85" i="2"/>
  <c r="H83" i="2"/>
  <c r="H82" i="2"/>
  <c r="H80" i="2"/>
  <c r="H73" i="2"/>
  <c r="H72" i="2"/>
  <c r="H70" i="2"/>
  <c r="H67" i="2"/>
  <c r="H63" i="2"/>
  <c r="H61" i="2"/>
  <c r="H54" i="2"/>
  <c r="H52" i="2"/>
  <c r="H48" i="2"/>
  <c r="H46" i="2"/>
  <c r="H45" i="2"/>
  <c r="H43" i="2"/>
  <c r="H40" i="2"/>
  <c r="H38" i="2"/>
  <c r="H36" i="2"/>
  <c r="H31" i="2"/>
  <c r="H28" i="2"/>
  <c r="H24" i="2"/>
  <c r="H22" i="2"/>
  <c r="H20" i="2"/>
  <c r="H19" i="2"/>
  <c r="H17" i="2"/>
  <c r="H15" i="2"/>
  <c r="H13" i="2"/>
  <c r="H12" i="2"/>
  <c r="H10" i="2"/>
  <c r="H6" i="2"/>
  <c r="J97" i="2"/>
  <c r="J95" i="2"/>
  <c r="J91" i="2"/>
  <c r="J88" i="2"/>
  <c r="J85" i="2"/>
  <c r="J83" i="2"/>
  <c r="J82" i="2"/>
  <c r="J80" i="2"/>
  <c r="J73" i="2"/>
  <c r="J72" i="2"/>
  <c r="J70" i="2"/>
  <c r="J67" i="2"/>
  <c r="J63" i="2"/>
  <c r="J61" i="2"/>
  <c r="J54" i="2"/>
  <c r="J52" i="2"/>
  <c r="J48" i="2"/>
  <c r="J46" i="2"/>
  <c r="J45" i="2"/>
  <c r="J43" i="2"/>
  <c r="J40" i="2"/>
  <c r="J38" i="2"/>
  <c r="J36" i="2"/>
  <c r="J31" i="2"/>
  <c r="J28" i="2"/>
  <c r="J24" i="2"/>
  <c r="J22" i="2"/>
  <c r="J20" i="2"/>
  <c r="J19" i="2"/>
  <c r="J17" i="2"/>
  <c r="J15" i="2"/>
  <c r="J13" i="2"/>
  <c r="J12" i="2"/>
  <c r="J10" i="2"/>
  <c r="J6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0" i="2"/>
  <c r="M69" i="2"/>
  <c r="M68" i="2"/>
  <c r="M67" i="2"/>
  <c r="M66" i="2"/>
  <c r="M65" i="2"/>
  <c r="M64" i="2"/>
  <c r="M63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6" i="2"/>
  <c r="M45" i="2"/>
  <c r="M44" i="2"/>
  <c r="M43" i="2"/>
  <c r="M42" i="2"/>
  <c r="M41" i="2"/>
  <c r="M40" i="2"/>
  <c r="M38" i="2"/>
  <c r="M36" i="2"/>
  <c r="M35" i="2"/>
  <c r="M34" i="2"/>
  <c r="M33" i="2"/>
  <c r="M32" i="2"/>
  <c r="M31" i="2"/>
  <c r="M30" i="2"/>
  <c r="M28" i="2"/>
  <c r="M27" i="2"/>
  <c r="M26" i="2"/>
  <c r="M25" i="2"/>
  <c r="M24" i="2"/>
  <c r="M22" i="2"/>
  <c r="M20" i="2"/>
  <c r="M19" i="2"/>
  <c r="M18" i="2"/>
  <c r="M17" i="2"/>
  <c r="M15" i="2"/>
  <c r="M13" i="2"/>
  <c r="M12" i="2"/>
  <c r="M10" i="2"/>
  <c r="M9" i="2"/>
  <c r="M8" i="2"/>
  <c r="M7" i="2"/>
  <c r="M6" i="2"/>
  <c r="M82" i="13"/>
  <c r="L82" i="13"/>
  <c r="K30" i="4" l="1"/>
  <c r="L30" i="4" s="1"/>
  <c r="K29" i="4"/>
  <c r="L29" i="4" s="1"/>
  <c r="K10" i="4"/>
  <c r="L10" i="4" s="1"/>
  <c r="K9" i="4"/>
  <c r="L9" i="4" s="1"/>
  <c r="D102" i="13"/>
  <c r="H102" i="13"/>
  <c r="F102" i="13"/>
  <c r="L96" i="13"/>
  <c r="C96" i="13" s="1"/>
  <c r="K39" i="4" s="1"/>
  <c r="L39" i="4" s="1"/>
  <c r="L94" i="13"/>
  <c r="C94" i="13"/>
  <c r="I94" i="13" s="1"/>
  <c r="L90" i="13"/>
  <c r="L87" i="13"/>
  <c r="C87" i="13" s="1"/>
  <c r="I87" i="13" s="1"/>
  <c r="L84" i="13"/>
  <c r="C82" i="13"/>
  <c r="E82" i="13" s="1"/>
  <c r="L81" i="13"/>
  <c r="C81" i="13" s="1"/>
  <c r="K33" i="4" s="1"/>
  <c r="L33" i="4" s="1"/>
  <c r="L79" i="13"/>
  <c r="L72" i="13"/>
  <c r="C72" i="13" s="1"/>
  <c r="K31" i="4" s="1"/>
  <c r="L71" i="13"/>
  <c r="C71" i="13"/>
  <c r="E71" i="13" s="1"/>
  <c r="L69" i="13"/>
  <c r="C69" i="13" s="1"/>
  <c r="L66" i="13"/>
  <c r="C66" i="13" s="1"/>
  <c r="G66" i="13" s="1"/>
  <c r="L62" i="13"/>
  <c r="C62" i="13" s="1"/>
  <c r="L60" i="13"/>
  <c r="C60" i="13"/>
  <c r="G60" i="13" s="1"/>
  <c r="L53" i="13"/>
  <c r="C53" i="13" s="1"/>
  <c r="K25" i="4" s="1"/>
  <c r="L25" i="4" s="1"/>
  <c r="L51" i="13"/>
  <c r="L47" i="13"/>
  <c r="C47" i="13"/>
  <c r="I47" i="13" s="1"/>
  <c r="L45" i="13"/>
  <c r="L44" i="13"/>
  <c r="C44" i="13" s="1"/>
  <c r="K21" i="4" s="1"/>
  <c r="L21" i="4" s="1"/>
  <c r="L42" i="13"/>
  <c r="C42" i="13" s="1"/>
  <c r="G42" i="13" s="1"/>
  <c r="L39" i="13"/>
  <c r="C39" i="13" s="1"/>
  <c r="K19" i="4" s="1"/>
  <c r="L19" i="4" s="1"/>
  <c r="L37" i="13"/>
  <c r="C37" i="13" s="1"/>
  <c r="L35" i="13"/>
  <c r="L30" i="13"/>
  <c r="L27" i="13"/>
  <c r="C27" i="13" s="1"/>
  <c r="L23" i="13"/>
  <c r="L21" i="13"/>
  <c r="L19" i="13"/>
  <c r="C19" i="13"/>
  <c r="I19" i="13" s="1"/>
  <c r="L18" i="13"/>
  <c r="C18" i="13"/>
  <c r="G18" i="13" s="1"/>
  <c r="L16" i="13"/>
  <c r="C16" i="13" s="1"/>
  <c r="L14" i="13"/>
  <c r="M14" i="13" s="1"/>
  <c r="I14" i="13"/>
  <c r="C14" i="13"/>
  <c r="E14" i="13" s="1"/>
  <c r="L12" i="13"/>
  <c r="C12" i="13" s="1"/>
  <c r="K8" i="4" s="1"/>
  <c r="L8" i="4" s="1"/>
  <c r="L11" i="13"/>
  <c r="C11" i="13"/>
  <c r="G11" i="13" s="1"/>
  <c r="L9" i="13"/>
  <c r="C9" i="13" s="1"/>
  <c r="K6" i="4" s="1"/>
  <c r="L6" i="4" s="1"/>
  <c r="L5" i="13"/>
  <c r="K38" i="4" l="1"/>
  <c r="L38" i="4" s="1"/>
  <c r="K34" i="4"/>
  <c r="L34" i="4" s="1"/>
  <c r="L31" i="4"/>
  <c r="I66" i="13"/>
  <c r="K28" i="4"/>
  <c r="L28" i="4" s="1"/>
  <c r="I62" i="13"/>
  <c r="K27" i="4"/>
  <c r="L27" i="4" s="1"/>
  <c r="K26" i="4"/>
  <c r="L26" i="4" s="1"/>
  <c r="K23" i="4"/>
  <c r="L23" i="4" s="1"/>
  <c r="K36" i="4"/>
  <c r="L36" i="4" s="1"/>
  <c r="K20" i="4"/>
  <c r="L20" i="4" s="1"/>
  <c r="I37" i="13"/>
  <c r="K18" i="4"/>
  <c r="L18" i="4" s="1"/>
  <c r="I27" i="13"/>
  <c r="K15" i="4"/>
  <c r="L15" i="4" s="1"/>
  <c r="K12" i="4"/>
  <c r="L12" i="4" s="1"/>
  <c r="K11" i="4"/>
  <c r="L11" i="4" s="1"/>
  <c r="K7" i="4"/>
  <c r="L7" i="4" s="1"/>
  <c r="M11" i="13"/>
  <c r="M87" i="13"/>
  <c r="G82" i="13"/>
  <c r="I82" i="13"/>
  <c r="G71" i="13"/>
  <c r="I71" i="13"/>
  <c r="E66" i="13"/>
  <c r="M66" i="13"/>
  <c r="I60" i="13"/>
  <c r="M60" i="13"/>
  <c r="M42" i="13"/>
  <c r="E42" i="13"/>
  <c r="I42" i="13"/>
  <c r="M37" i="13"/>
  <c r="E19" i="13"/>
  <c r="M19" i="13"/>
  <c r="G19" i="13"/>
  <c r="I18" i="13"/>
  <c r="G14" i="13"/>
  <c r="I11" i="13"/>
  <c r="G96" i="13"/>
  <c r="I96" i="13"/>
  <c r="M94" i="13"/>
  <c r="E94" i="13"/>
  <c r="C90" i="13"/>
  <c r="K37" i="4" s="1"/>
  <c r="L37" i="4" s="1"/>
  <c r="E87" i="13"/>
  <c r="C84" i="13"/>
  <c r="K35" i="4" s="1"/>
  <c r="L35" i="4" s="1"/>
  <c r="I81" i="13"/>
  <c r="E81" i="13"/>
  <c r="M81" i="13"/>
  <c r="C79" i="13"/>
  <c r="K32" i="4" s="1"/>
  <c r="L32" i="4" s="1"/>
  <c r="I72" i="13"/>
  <c r="E72" i="13"/>
  <c r="M72" i="13"/>
  <c r="M62" i="13"/>
  <c r="E60" i="13"/>
  <c r="C51" i="13"/>
  <c r="K24" i="4" s="1"/>
  <c r="L24" i="4" s="1"/>
  <c r="M47" i="13"/>
  <c r="C45" i="13"/>
  <c r="K22" i="4" s="1"/>
  <c r="L22" i="4" s="1"/>
  <c r="E37" i="13"/>
  <c r="G37" i="13"/>
  <c r="C30" i="13"/>
  <c r="K16" i="4" s="1"/>
  <c r="L16" i="4" s="1"/>
  <c r="M27" i="13"/>
  <c r="C23" i="13"/>
  <c r="I16" i="13"/>
  <c r="E16" i="13"/>
  <c r="M16" i="13"/>
  <c r="I12" i="13"/>
  <c r="E12" i="13"/>
  <c r="M12" i="13"/>
  <c r="I9" i="13"/>
  <c r="E9" i="13"/>
  <c r="L102" i="13"/>
  <c r="M9" i="13"/>
  <c r="I69" i="13"/>
  <c r="G69" i="13"/>
  <c r="E69" i="13"/>
  <c r="I53" i="13"/>
  <c r="G53" i="13"/>
  <c r="E53" i="13"/>
  <c r="I39" i="13"/>
  <c r="G39" i="13"/>
  <c r="E39" i="13"/>
  <c r="I44" i="13"/>
  <c r="G44" i="13"/>
  <c r="E44" i="13"/>
  <c r="C21" i="13"/>
  <c r="C35" i="13"/>
  <c r="K17" i="4" s="1"/>
  <c r="L17" i="4" s="1"/>
  <c r="C5" i="13"/>
  <c r="K5" i="4" s="1"/>
  <c r="L5" i="4" s="1"/>
  <c r="G9" i="13"/>
  <c r="G16" i="13"/>
  <c r="E27" i="13"/>
  <c r="M39" i="13"/>
  <c r="M44" i="13"/>
  <c r="E47" i="13"/>
  <c r="M53" i="13"/>
  <c r="E62" i="13"/>
  <c r="M69" i="13"/>
  <c r="G72" i="13"/>
  <c r="G81" i="13"/>
  <c r="G87" i="13"/>
  <c r="G94" i="13"/>
  <c r="G12" i="13"/>
  <c r="E11" i="13"/>
  <c r="E18" i="13"/>
  <c r="G27" i="13"/>
  <c r="G47" i="13"/>
  <c r="G62" i="13"/>
  <c r="E90" i="13"/>
  <c r="E96" i="13"/>
  <c r="M96" i="13"/>
  <c r="K40" i="4" l="1"/>
  <c r="M35" i="13"/>
  <c r="M23" i="13"/>
  <c r="K14" i="4"/>
  <c r="L14" i="4" s="1"/>
  <c r="M21" i="13"/>
  <c r="K13" i="4"/>
  <c r="L13" i="4" s="1"/>
  <c r="G90" i="13"/>
  <c r="I90" i="13"/>
  <c r="M90" i="13"/>
  <c r="G84" i="13"/>
  <c r="I84" i="13"/>
  <c r="E84" i="13"/>
  <c r="M84" i="13"/>
  <c r="E79" i="13"/>
  <c r="I79" i="13"/>
  <c r="G79" i="13"/>
  <c r="M79" i="13"/>
  <c r="I51" i="13"/>
  <c r="G51" i="13"/>
  <c r="E51" i="13"/>
  <c r="M51" i="13"/>
  <c r="E45" i="13"/>
  <c r="I45" i="13"/>
  <c r="G45" i="13"/>
  <c r="M45" i="13"/>
  <c r="E30" i="13"/>
  <c r="I30" i="13"/>
  <c r="G30" i="13"/>
  <c r="M30" i="13"/>
  <c r="E23" i="13"/>
  <c r="I23" i="13"/>
  <c r="G23" i="13"/>
  <c r="C102" i="13"/>
  <c r="G5" i="13"/>
  <c r="E5" i="13"/>
  <c r="I5" i="13"/>
  <c r="M5" i="13"/>
  <c r="I35" i="13"/>
  <c r="G35" i="13"/>
  <c r="E35" i="13"/>
  <c r="I21" i="13"/>
  <c r="G21" i="13"/>
  <c r="E21" i="13"/>
  <c r="I102" i="13" l="1"/>
  <c r="G102" i="13"/>
  <c r="E102" i="13"/>
  <c r="M102" i="13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0" i="4" s="1"/>
  <c r="I18" i="12" l="1"/>
  <c r="C18" i="12"/>
  <c r="H102" i="12" l="1"/>
  <c r="F102" i="12"/>
  <c r="D102" i="12"/>
  <c r="L96" i="12"/>
  <c r="C96" i="12" s="1"/>
  <c r="G96" i="12" s="1"/>
  <c r="L94" i="12"/>
  <c r="C94" i="12" s="1"/>
  <c r="I94" i="12" s="1"/>
  <c r="L90" i="12"/>
  <c r="C90" i="12" s="1"/>
  <c r="G90" i="12" s="1"/>
  <c r="L87" i="12"/>
  <c r="C87" i="12"/>
  <c r="I87" i="12" s="1"/>
  <c r="L84" i="12"/>
  <c r="L81" i="12"/>
  <c r="C81" i="12"/>
  <c r="G81" i="12" s="1"/>
  <c r="L79" i="12"/>
  <c r="L72" i="12"/>
  <c r="C72" i="12" s="1"/>
  <c r="G72" i="12" s="1"/>
  <c r="L71" i="12"/>
  <c r="E71" i="12"/>
  <c r="C71" i="12"/>
  <c r="I71" i="12" s="1"/>
  <c r="L69" i="12"/>
  <c r="C69" i="12"/>
  <c r="M69" i="12" s="1"/>
  <c r="L66" i="12"/>
  <c r="C66" i="12" s="1"/>
  <c r="I66" i="12" s="1"/>
  <c r="L62" i="12"/>
  <c r="C62" i="12"/>
  <c r="E62" i="12" s="1"/>
  <c r="L60" i="12"/>
  <c r="C60" i="12" s="1"/>
  <c r="I60" i="12" s="1"/>
  <c r="L53" i="12"/>
  <c r="C53" i="12" s="1"/>
  <c r="E53" i="12" s="1"/>
  <c r="L51" i="12"/>
  <c r="C51" i="12" s="1"/>
  <c r="I51" i="12" s="1"/>
  <c r="L47" i="12"/>
  <c r="L45" i="12"/>
  <c r="C45" i="12"/>
  <c r="I45" i="12" s="1"/>
  <c r="L44" i="12"/>
  <c r="M44" i="12" s="1"/>
  <c r="C44" i="12"/>
  <c r="E44" i="12" s="1"/>
  <c r="L42" i="12"/>
  <c r="C42" i="12" s="1"/>
  <c r="I42" i="12" s="1"/>
  <c r="L39" i="12"/>
  <c r="C39" i="12" s="1"/>
  <c r="L37" i="12"/>
  <c r="L35" i="12"/>
  <c r="M35" i="12" s="1"/>
  <c r="I35" i="12"/>
  <c r="G35" i="12"/>
  <c r="C35" i="12"/>
  <c r="E35" i="12" s="1"/>
  <c r="L30" i="12"/>
  <c r="L27" i="12"/>
  <c r="L23" i="12"/>
  <c r="C23" i="12" s="1"/>
  <c r="L21" i="12"/>
  <c r="M21" i="12" s="1"/>
  <c r="C21" i="12"/>
  <c r="E21" i="12" s="1"/>
  <c r="L19" i="12"/>
  <c r="C19" i="12"/>
  <c r="I19" i="12" s="1"/>
  <c r="L18" i="12"/>
  <c r="G18" i="12"/>
  <c r="E18" i="12"/>
  <c r="L16" i="12"/>
  <c r="C16" i="12"/>
  <c r="G16" i="12" s="1"/>
  <c r="L14" i="12"/>
  <c r="L12" i="12"/>
  <c r="C12" i="12" s="1"/>
  <c r="L11" i="12"/>
  <c r="C11" i="12"/>
  <c r="G11" i="12" s="1"/>
  <c r="L9" i="12"/>
  <c r="C9" i="12"/>
  <c r="I9" i="12" s="1"/>
  <c r="L5" i="12"/>
  <c r="C5" i="12" s="1"/>
  <c r="G44" i="12" l="1"/>
  <c r="I44" i="12"/>
  <c r="C37" i="12"/>
  <c r="I37" i="12" s="1"/>
  <c r="G21" i="12"/>
  <c r="I21" i="12"/>
  <c r="I16" i="12"/>
  <c r="M12" i="12"/>
  <c r="I12" i="12"/>
  <c r="G12" i="12"/>
  <c r="M45" i="12"/>
  <c r="M19" i="12"/>
  <c r="E16" i="12"/>
  <c r="M16" i="12"/>
  <c r="E12" i="12"/>
  <c r="M11" i="12"/>
  <c r="M9" i="12"/>
  <c r="G94" i="12"/>
  <c r="M90" i="12"/>
  <c r="G87" i="12"/>
  <c r="M87" i="12"/>
  <c r="C84" i="12"/>
  <c r="G84" i="12" s="1"/>
  <c r="C82" i="12"/>
  <c r="M81" i="12"/>
  <c r="C79" i="12"/>
  <c r="E79" i="12" s="1"/>
  <c r="M72" i="12"/>
  <c r="M66" i="12"/>
  <c r="E66" i="12"/>
  <c r="E60" i="12"/>
  <c r="G62" i="12"/>
  <c r="I62" i="12"/>
  <c r="M60" i="12"/>
  <c r="M62" i="12"/>
  <c r="I53" i="12"/>
  <c r="M53" i="12"/>
  <c r="G53" i="12"/>
  <c r="M51" i="12"/>
  <c r="E51" i="12"/>
  <c r="C47" i="12"/>
  <c r="E45" i="12"/>
  <c r="M42" i="12"/>
  <c r="E42" i="12"/>
  <c r="E39" i="12"/>
  <c r="G39" i="12"/>
  <c r="I39" i="12"/>
  <c r="M39" i="12"/>
  <c r="C30" i="12"/>
  <c r="I30" i="12" s="1"/>
  <c r="C27" i="12"/>
  <c r="I23" i="12"/>
  <c r="E23" i="12"/>
  <c r="M23" i="12"/>
  <c r="E19" i="12"/>
  <c r="E9" i="12"/>
  <c r="G9" i="12"/>
  <c r="M5" i="12"/>
  <c r="C14" i="12"/>
  <c r="M14" i="12" s="1"/>
  <c r="I5" i="12"/>
  <c r="I11" i="12"/>
  <c r="G69" i="12"/>
  <c r="I72" i="12"/>
  <c r="I81" i="12"/>
  <c r="E87" i="12"/>
  <c r="I90" i="12"/>
  <c r="E94" i="12"/>
  <c r="M94" i="12"/>
  <c r="I96" i="12"/>
  <c r="G71" i="12"/>
  <c r="E72" i="12"/>
  <c r="E81" i="12"/>
  <c r="E90" i="12"/>
  <c r="E96" i="12"/>
  <c r="M96" i="12"/>
  <c r="L102" i="12"/>
  <c r="I69" i="12"/>
  <c r="E5" i="12"/>
  <c r="E11" i="12"/>
  <c r="G19" i="12"/>
  <c r="G23" i="12"/>
  <c r="G42" i="12"/>
  <c r="G45" i="12"/>
  <c r="G51" i="12"/>
  <c r="G60" i="12"/>
  <c r="G66" i="12"/>
  <c r="G5" i="12"/>
  <c r="E69" i="12"/>
  <c r="G37" i="12" l="1"/>
  <c r="E37" i="12"/>
  <c r="M37" i="12"/>
  <c r="E30" i="12"/>
  <c r="E84" i="12"/>
  <c r="M84" i="12"/>
  <c r="I84" i="12"/>
  <c r="M79" i="12"/>
  <c r="I82" i="12"/>
  <c r="G82" i="12"/>
  <c r="E82" i="12"/>
  <c r="I79" i="12"/>
  <c r="G79" i="12"/>
  <c r="E47" i="12"/>
  <c r="G47" i="12"/>
  <c r="I47" i="12"/>
  <c r="M47" i="12"/>
  <c r="G30" i="12"/>
  <c r="C102" i="12"/>
  <c r="I102" i="12" s="1"/>
  <c r="M30" i="12"/>
  <c r="E27" i="12"/>
  <c r="G27" i="12"/>
  <c r="I27" i="12"/>
  <c r="M27" i="12"/>
  <c r="G14" i="12"/>
  <c r="E14" i="12"/>
  <c r="I14" i="12"/>
  <c r="G102" i="12" l="1"/>
  <c r="E102" i="12"/>
  <c r="M102" i="12"/>
  <c r="G5" i="4" l="1"/>
  <c r="F5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5" i="4"/>
  <c r="I7" i="4"/>
  <c r="I6" i="4"/>
  <c r="I40" i="4" l="1"/>
  <c r="E82" i="10"/>
  <c r="G82" i="10"/>
  <c r="M82" i="10"/>
  <c r="I82" i="10"/>
  <c r="L82" i="10"/>
  <c r="L39" i="10" l="1"/>
  <c r="G18" i="10"/>
  <c r="E18" i="10"/>
  <c r="F97" i="2" l="1"/>
  <c r="F95" i="2"/>
  <c r="F91" i="2"/>
  <c r="F88" i="2"/>
  <c r="F85" i="2"/>
  <c r="F83" i="2"/>
  <c r="F82" i="2"/>
  <c r="F80" i="2"/>
  <c r="F73" i="2"/>
  <c r="F72" i="2"/>
  <c r="F67" i="2"/>
  <c r="F63" i="2"/>
  <c r="F61" i="2"/>
  <c r="F54" i="2"/>
  <c r="F48" i="2"/>
  <c r="F46" i="2"/>
  <c r="F45" i="2"/>
  <c r="F43" i="2"/>
  <c r="F38" i="2"/>
  <c r="F36" i="2"/>
  <c r="F31" i="2"/>
  <c r="F28" i="2"/>
  <c r="F24" i="2"/>
  <c r="F22" i="2"/>
  <c r="F20" i="2"/>
  <c r="F19" i="2"/>
  <c r="F17" i="2"/>
  <c r="F15" i="2"/>
  <c r="F12" i="2"/>
  <c r="F10" i="2"/>
  <c r="F6" i="2"/>
  <c r="L42" i="10" l="1"/>
  <c r="L37" i="10"/>
  <c r="L35" i="10"/>
  <c r="H102" i="10" l="1"/>
  <c r="F102" i="10"/>
  <c r="D102" i="10"/>
  <c r="L96" i="10"/>
  <c r="C96" i="10" s="1"/>
  <c r="E96" i="10" s="1"/>
  <c r="L94" i="10"/>
  <c r="C94" i="10" s="1"/>
  <c r="I94" i="10" s="1"/>
  <c r="L90" i="10"/>
  <c r="L87" i="10"/>
  <c r="C87" i="10" s="1"/>
  <c r="L84" i="10"/>
  <c r="C84" i="10" s="1"/>
  <c r="C82" i="10"/>
  <c r="L81" i="10"/>
  <c r="L79" i="10"/>
  <c r="C79" i="10" s="1"/>
  <c r="I79" i="10" s="1"/>
  <c r="L72" i="10"/>
  <c r="C72" i="10" s="1"/>
  <c r="L71" i="10"/>
  <c r="C71" i="10" s="1"/>
  <c r="I71" i="10" s="1"/>
  <c r="L69" i="10"/>
  <c r="C69" i="10" s="1"/>
  <c r="L66" i="10"/>
  <c r="C66" i="10" s="1"/>
  <c r="G66" i="10" s="1"/>
  <c r="L62" i="10"/>
  <c r="C62" i="10" s="1"/>
  <c r="I62" i="10" s="1"/>
  <c r="L60" i="10"/>
  <c r="C60" i="10"/>
  <c r="I60" i="10" s="1"/>
  <c r="L53" i="10"/>
  <c r="C53" i="10" s="1"/>
  <c r="I53" i="10" s="1"/>
  <c r="L51" i="10"/>
  <c r="C51" i="10" s="1"/>
  <c r="M51" i="10" s="1"/>
  <c r="L47" i="10"/>
  <c r="C47" i="10" s="1"/>
  <c r="L45" i="10"/>
  <c r="C45" i="10" s="1"/>
  <c r="I45" i="10" s="1"/>
  <c r="L44" i="10"/>
  <c r="C44" i="10" s="1"/>
  <c r="I44" i="10" s="1"/>
  <c r="C42" i="10"/>
  <c r="M42" i="10" s="1"/>
  <c r="C39" i="10"/>
  <c r="I39" i="10" s="1"/>
  <c r="C37" i="10"/>
  <c r="I37" i="10" s="1"/>
  <c r="C35" i="10"/>
  <c r="I35" i="10" s="1"/>
  <c r="L30" i="10"/>
  <c r="C30" i="10" s="1"/>
  <c r="I30" i="10" s="1"/>
  <c r="L27" i="10"/>
  <c r="C27" i="10" s="1"/>
  <c r="I27" i="10" s="1"/>
  <c r="L23" i="10"/>
  <c r="L21" i="10"/>
  <c r="C21" i="10"/>
  <c r="I21" i="10" s="1"/>
  <c r="L19" i="10"/>
  <c r="C19" i="10" s="1"/>
  <c r="I19" i="10" s="1"/>
  <c r="L18" i="10"/>
  <c r="L16" i="10"/>
  <c r="L14" i="10"/>
  <c r="C14" i="10"/>
  <c r="I14" i="10" s="1"/>
  <c r="L12" i="10"/>
  <c r="C12" i="10" s="1"/>
  <c r="G12" i="10" s="1"/>
  <c r="L11" i="10"/>
  <c r="C11" i="10" s="1"/>
  <c r="G11" i="10"/>
  <c r="L9" i="10"/>
  <c r="L5" i="10"/>
  <c r="C5" i="10" s="1"/>
  <c r="I66" i="10" l="1"/>
  <c r="E21" i="10"/>
  <c r="C23" i="10"/>
  <c r="G23" i="10" s="1"/>
  <c r="M9" i="10"/>
  <c r="C9" i="10"/>
  <c r="E47" i="10"/>
  <c r="I47" i="10"/>
  <c r="M37" i="10"/>
  <c r="M21" i="10"/>
  <c r="M14" i="10"/>
  <c r="E44" i="10"/>
  <c r="M44" i="10"/>
  <c r="M84" i="10"/>
  <c r="I84" i="10"/>
  <c r="G84" i="10"/>
  <c r="G96" i="10"/>
  <c r="I96" i="10"/>
  <c r="M96" i="10"/>
  <c r="E94" i="10"/>
  <c r="M94" i="10"/>
  <c r="C90" i="10"/>
  <c r="M90" i="10" s="1"/>
  <c r="I87" i="10"/>
  <c r="E87" i="10"/>
  <c r="M87" i="10"/>
  <c r="E84" i="10"/>
  <c r="E79" i="10"/>
  <c r="M79" i="10"/>
  <c r="E72" i="10"/>
  <c r="G72" i="10"/>
  <c r="I72" i="10"/>
  <c r="M72" i="10"/>
  <c r="E66" i="10"/>
  <c r="M66" i="10"/>
  <c r="M62" i="10"/>
  <c r="E62" i="10"/>
  <c r="C81" i="10"/>
  <c r="E60" i="10"/>
  <c r="M60" i="10"/>
  <c r="G60" i="10"/>
  <c r="E53" i="10"/>
  <c r="M53" i="10"/>
  <c r="G51" i="10"/>
  <c r="I51" i="10"/>
  <c r="E51" i="10"/>
  <c r="M47" i="10"/>
  <c r="E45" i="10"/>
  <c r="M45" i="10"/>
  <c r="G45" i="10"/>
  <c r="E42" i="10"/>
  <c r="G42" i="10"/>
  <c r="I42" i="10"/>
  <c r="M39" i="10"/>
  <c r="E39" i="10"/>
  <c r="E37" i="10"/>
  <c r="G37" i="10"/>
  <c r="E35" i="10"/>
  <c r="M35" i="10"/>
  <c r="E30" i="10"/>
  <c r="M30" i="10"/>
  <c r="G30" i="10"/>
  <c r="M27" i="10"/>
  <c r="E27" i="10"/>
  <c r="E23" i="10"/>
  <c r="M23" i="10"/>
  <c r="M19" i="10"/>
  <c r="E19" i="10"/>
  <c r="G19" i="10"/>
  <c r="C16" i="10"/>
  <c r="E14" i="10"/>
  <c r="M12" i="10"/>
  <c r="I12" i="10"/>
  <c r="L102" i="10"/>
  <c r="E12" i="10"/>
  <c r="M11" i="10"/>
  <c r="E11" i="10"/>
  <c r="I11" i="10"/>
  <c r="G71" i="10"/>
  <c r="E71" i="10"/>
  <c r="G14" i="10"/>
  <c r="G21" i="10"/>
  <c r="G27" i="10"/>
  <c r="G35" i="10"/>
  <c r="G39" i="10"/>
  <c r="G44" i="10"/>
  <c r="G47" i="10"/>
  <c r="G53" i="10"/>
  <c r="G62" i="10"/>
  <c r="G79" i="10"/>
  <c r="G87" i="10"/>
  <c r="G94" i="10"/>
  <c r="I23" i="10" l="1"/>
  <c r="I9" i="10"/>
  <c r="G9" i="10"/>
  <c r="E9" i="10"/>
  <c r="E90" i="10"/>
  <c r="I90" i="10"/>
  <c r="G90" i="10"/>
  <c r="I69" i="10"/>
  <c r="E69" i="10"/>
  <c r="G69" i="10"/>
  <c r="M69" i="10"/>
  <c r="E81" i="10"/>
  <c r="I81" i="10"/>
  <c r="G81" i="10"/>
  <c r="M81" i="10"/>
  <c r="C102" i="10"/>
  <c r="I102" i="10" s="1"/>
  <c r="I16" i="10"/>
  <c r="G16" i="10"/>
  <c r="E16" i="10"/>
  <c r="M16" i="10"/>
  <c r="E5" i="10"/>
  <c r="M5" i="10"/>
  <c r="G5" i="10"/>
  <c r="I5" i="10"/>
  <c r="E102" i="10" l="1"/>
  <c r="M102" i="10"/>
  <c r="G102" i="10"/>
  <c r="H34" i="4"/>
  <c r="H24" i="4"/>
  <c r="H19" i="4"/>
  <c r="H15" i="4"/>
  <c r="H12" i="4"/>
  <c r="H11" i="4"/>
  <c r="H7" i="4"/>
  <c r="F70" i="2"/>
  <c r="F40" i="2"/>
  <c r="H102" i="9"/>
  <c r="F102" i="9"/>
  <c r="D102" i="9"/>
  <c r="L96" i="9"/>
  <c r="C96" i="9" s="1"/>
  <c r="L94" i="9"/>
  <c r="M94" i="9" s="1"/>
  <c r="C94" i="9"/>
  <c r="I94" i="9" s="1"/>
  <c r="L90" i="9"/>
  <c r="C90" i="9"/>
  <c r="G90" i="9" s="1"/>
  <c r="M87" i="9"/>
  <c r="L87" i="9"/>
  <c r="I87" i="9"/>
  <c r="G87" i="9"/>
  <c r="E87" i="9"/>
  <c r="C87" i="9"/>
  <c r="H36" i="4" s="1"/>
  <c r="L84" i="9"/>
  <c r="C84" i="9"/>
  <c r="G84" i="9" s="1"/>
  <c r="L82" i="9"/>
  <c r="C82" i="9" s="1"/>
  <c r="L81" i="9"/>
  <c r="C81" i="9"/>
  <c r="G81" i="9" s="1"/>
  <c r="L79" i="9"/>
  <c r="M79" i="9" s="1"/>
  <c r="I79" i="9"/>
  <c r="G79" i="9"/>
  <c r="C79" i="9"/>
  <c r="H32" i="4" s="1"/>
  <c r="L72" i="9"/>
  <c r="L71" i="9"/>
  <c r="C71" i="9" s="1"/>
  <c r="H30" i="4" s="1"/>
  <c r="L69" i="9"/>
  <c r="M69" i="9" s="1"/>
  <c r="C69" i="9"/>
  <c r="I69" i="9" s="1"/>
  <c r="L66" i="9"/>
  <c r="L62" i="9"/>
  <c r="M62" i="9" s="1"/>
  <c r="I62" i="9"/>
  <c r="C62" i="9"/>
  <c r="H27" i="4" s="1"/>
  <c r="L60" i="9"/>
  <c r="L53" i="9"/>
  <c r="M53" i="9" s="1"/>
  <c r="C53" i="9"/>
  <c r="I53" i="9" s="1"/>
  <c r="L51" i="9"/>
  <c r="C51" i="9"/>
  <c r="G51" i="9" s="1"/>
  <c r="M47" i="9"/>
  <c r="L47" i="9"/>
  <c r="I47" i="9"/>
  <c r="G47" i="9"/>
  <c r="E47" i="9"/>
  <c r="C47" i="9"/>
  <c r="H23" i="4" s="1"/>
  <c r="L45" i="9"/>
  <c r="L44" i="9"/>
  <c r="M44" i="9" s="1"/>
  <c r="C44" i="9"/>
  <c r="I44" i="9" s="1"/>
  <c r="L42" i="9"/>
  <c r="C42" i="9"/>
  <c r="G42" i="9" s="1"/>
  <c r="M39" i="9"/>
  <c r="L39" i="9"/>
  <c r="I39" i="9"/>
  <c r="G39" i="9"/>
  <c r="E39" i="9"/>
  <c r="C39" i="9"/>
  <c r="L37" i="9"/>
  <c r="C37" i="9"/>
  <c r="G37" i="9" s="1"/>
  <c r="L35" i="9"/>
  <c r="M35" i="9" s="1"/>
  <c r="I35" i="9"/>
  <c r="G35" i="9"/>
  <c r="C35" i="9"/>
  <c r="E35" i="9" s="1"/>
  <c r="L30" i="9"/>
  <c r="C30" i="9" s="1"/>
  <c r="H16" i="4" s="1"/>
  <c r="M27" i="9"/>
  <c r="L27" i="9"/>
  <c r="I27" i="9"/>
  <c r="G27" i="9"/>
  <c r="E27" i="9"/>
  <c r="C27" i="9"/>
  <c r="L23" i="9"/>
  <c r="C23" i="9" s="1"/>
  <c r="H14" i="4" s="1"/>
  <c r="L21" i="9"/>
  <c r="M21" i="9" s="1"/>
  <c r="C21" i="9"/>
  <c r="I21" i="9" s="1"/>
  <c r="L19" i="9"/>
  <c r="C19" i="9" s="1"/>
  <c r="L18" i="9"/>
  <c r="C18" i="9" s="1"/>
  <c r="L16" i="9"/>
  <c r="M14" i="9"/>
  <c r="L14" i="9"/>
  <c r="I14" i="9"/>
  <c r="G14" i="9"/>
  <c r="E14" i="9"/>
  <c r="C14" i="9"/>
  <c r="H9" i="4" s="1"/>
  <c r="L12" i="9"/>
  <c r="C12" i="9"/>
  <c r="G12" i="9" s="1"/>
  <c r="L11" i="9"/>
  <c r="M11" i="9" s="1"/>
  <c r="I11" i="9"/>
  <c r="G11" i="9"/>
  <c r="C11" i="9"/>
  <c r="E11" i="9" s="1"/>
  <c r="L9" i="9"/>
  <c r="M5" i="9"/>
  <c r="L5" i="9"/>
  <c r="I5" i="9"/>
  <c r="G5" i="9"/>
  <c r="E5" i="9"/>
  <c r="C5" i="9"/>
  <c r="H5" i="4" s="1"/>
  <c r="G96" i="9" l="1"/>
  <c r="I96" i="9"/>
  <c r="H39" i="4"/>
  <c r="M60" i="9"/>
  <c r="H33" i="4"/>
  <c r="H38" i="4"/>
  <c r="I12" i="9"/>
  <c r="I37" i="9"/>
  <c r="E44" i="9"/>
  <c r="H25" i="4"/>
  <c r="H35" i="4"/>
  <c r="M12" i="9"/>
  <c r="G21" i="9"/>
  <c r="M37" i="9"/>
  <c r="I42" i="9"/>
  <c r="G44" i="9"/>
  <c r="I51" i="9"/>
  <c r="G53" i="9"/>
  <c r="C60" i="9"/>
  <c r="E62" i="9"/>
  <c r="G69" i="9"/>
  <c r="M81" i="9"/>
  <c r="M84" i="9"/>
  <c r="I90" i="9"/>
  <c r="G94" i="9"/>
  <c r="H21" i="4"/>
  <c r="H8" i="4"/>
  <c r="H13" i="4"/>
  <c r="H17" i="4"/>
  <c r="M96" i="9"/>
  <c r="E21" i="9"/>
  <c r="E53" i="9"/>
  <c r="E69" i="9"/>
  <c r="I81" i="9"/>
  <c r="I84" i="9"/>
  <c r="E94" i="9"/>
  <c r="H20" i="4"/>
  <c r="H29" i="4"/>
  <c r="M42" i="9"/>
  <c r="M51" i="9"/>
  <c r="G62" i="9"/>
  <c r="C72" i="9"/>
  <c r="E79" i="9"/>
  <c r="M90" i="9"/>
  <c r="H18" i="4"/>
  <c r="H37" i="4"/>
  <c r="H103" i="2"/>
  <c r="D103" i="2"/>
  <c r="F103" i="2" s="1"/>
  <c r="G23" i="9"/>
  <c r="E23" i="9"/>
  <c r="I23" i="9"/>
  <c r="G71" i="9"/>
  <c r="E71" i="9"/>
  <c r="G30" i="9"/>
  <c r="E30" i="9"/>
  <c r="I30" i="9"/>
  <c r="G19" i="9"/>
  <c r="E19" i="9"/>
  <c r="I19" i="9"/>
  <c r="C9" i="9"/>
  <c r="M19" i="9"/>
  <c r="M23" i="9"/>
  <c r="M30" i="9"/>
  <c r="E42" i="9"/>
  <c r="L102" i="9"/>
  <c r="C16" i="9"/>
  <c r="H10" i="4" s="1"/>
  <c r="C45" i="9"/>
  <c r="H22" i="4" s="1"/>
  <c r="C66" i="9"/>
  <c r="H28" i="4" s="1"/>
  <c r="E12" i="9"/>
  <c r="E37" i="9"/>
  <c r="E51" i="9"/>
  <c r="E72" i="9"/>
  <c r="E81" i="9"/>
  <c r="E84" i="9"/>
  <c r="E90" i="9"/>
  <c r="E96" i="9"/>
  <c r="G35" i="4"/>
  <c r="G29" i="4"/>
  <c r="G26" i="4"/>
  <c r="G16" i="4"/>
  <c r="G12" i="4"/>
  <c r="G8" i="4"/>
  <c r="G6" i="4"/>
  <c r="G21" i="4"/>
  <c r="F38" i="4"/>
  <c r="F29" i="4"/>
  <c r="F25" i="4"/>
  <c r="F19" i="4"/>
  <c r="F16" i="4"/>
  <c r="F33" i="4"/>
  <c r="F11" i="4"/>
  <c r="H102" i="8"/>
  <c r="F102" i="8"/>
  <c r="D102" i="8"/>
  <c r="L96" i="8"/>
  <c r="M94" i="8"/>
  <c r="L94" i="8"/>
  <c r="C94" i="8"/>
  <c r="M90" i="8"/>
  <c r="L90" i="8"/>
  <c r="I90" i="8"/>
  <c r="G90" i="8"/>
  <c r="E90" i="8"/>
  <c r="C90" i="8"/>
  <c r="G37" i="4" s="1"/>
  <c r="L87" i="8"/>
  <c r="M87" i="8" s="1"/>
  <c r="C87" i="8"/>
  <c r="M84" i="8"/>
  <c r="L84" i="8"/>
  <c r="G84" i="8"/>
  <c r="E84" i="8"/>
  <c r="C84" i="8"/>
  <c r="I84" i="8" s="1"/>
  <c r="L82" i="8"/>
  <c r="L81" i="8"/>
  <c r="C81" i="8" s="1"/>
  <c r="L79" i="8"/>
  <c r="I79" i="8"/>
  <c r="E79" i="8"/>
  <c r="C79" i="8"/>
  <c r="G79" i="8" s="1"/>
  <c r="L72" i="8"/>
  <c r="L71" i="8"/>
  <c r="C71" i="8" s="1"/>
  <c r="G30" i="4" s="1"/>
  <c r="L69" i="8"/>
  <c r="I69" i="8"/>
  <c r="E69" i="8"/>
  <c r="C69" i="8"/>
  <c r="G69" i="8" s="1"/>
  <c r="L66" i="8"/>
  <c r="M62" i="8"/>
  <c r="L62" i="8"/>
  <c r="E62" i="8"/>
  <c r="C62" i="8"/>
  <c r="M60" i="8"/>
  <c r="L60" i="8"/>
  <c r="I60" i="8"/>
  <c r="G60" i="8"/>
  <c r="E60" i="8"/>
  <c r="C60" i="8"/>
  <c r="M53" i="8"/>
  <c r="L53" i="8"/>
  <c r="C53" i="8"/>
  <c r="M51" i="8"/>
  <c r="L51" i="8"/>
  <c r="G51" i="8"/>
  <c r="E51" i="8"/>
  <c r="C51" i="8"/>
  <c r="G24" i="4" s="1"/>
  <c r="L47" i="8"/>
  <c r="L45" i="8"/>
  <c r="C45" i="8" s="1"/>
  <c r="L44" i="8"/>
  <c r="I44" i="8"/>
  <c r="E44" i="8"/>
  <c r="C44" i="8"/>
  <c r="G44" i="8" s="1"/>
  <c r="L42" i="8"/>
  <c r="C42" i="8"/>
  <c r="I42" i="8" s="1"/>
  <c r="L39" i="8"/>
  <c r="C39" i="8"/>
  <c r="M37" i="8"/>
  <c r="L37" i="8"/>
  <c r="I37" i="8"/>
  <c r="G37" i="8"/>
  <c r="E37" i="8"/>
  <c r="C37" i="8"/>
  <c r="G18" i="4" s="1"/>
  <c r="L35" i="8"/>
  <c r="C35" i="8" s="1"/>
  <c r="M30" i="8"/>
  <c r="L30" i="8"/>
  <c r="G30" i="8"/>
  <c r="E30" i="8"/>
  <c r="C30" i="8"/>
  <c r="I30" i="8" s="1"/>
  <c r="L27" i="8"/>
  <c r="L23" i="8"/>
  <c r="M23" i="8" s="1"/>
  <c r="C23" i="8"/>
  <c r="M21" i="8"/>
  <c r="L21" i="8"/>
  <c r="C21" i="8"/>
  <c r="L19" i="8"/>
  <c r="I19" i="8"/>
  <c r="E19" i="8"/>
  <c r="C19" i="8"/>
  <c r="G19" i="8" s="1"/>
  <c r="L18" i="8"/>
  <c r="L16" i="8"/>
  <c r="M16" i="8" s="1"/>
  <c r="C16" i="8"/>
  <c r="L14" i="8"/>
  <c r="C14" i="8"/>
  <c r="M12" i="8"/>
  <c r="L12" i="8"/>
  <c r="I12" i="8"/>
  <c r="G12" i="8"/>
  <c r="E12" i="8"/>
  <c r="C12" i="8"/>
  <c r="L11" i="8"/>
  <c r="C11" i="8" s="1"/>
  <c r="M9" i="8"/>
  <c r="L9" i="8"/>
  <c r="G9" i="8"/>
  <c r="E9" i="8"/>
  <c r="C9" i="8"/>
  <c r="I9" i="8" s="1"/>
  <c r="L5" i="8"/>
  <c r="H102" i="7"/>
  <c r="F102" i="7"/>
  <c r="D102" i="7"/>
  <c r="L96" i="7"/>
  <c r="C96" i="7"/>
  <c r="M94" i="7"/>
  <c r="L94" i="7"/>
  <c r="I94" i="7"/>
  <c r="G94" i="7"/>
  <c r="E94" i="7"/>
  <c r="C94" i="7"/>
  <c r="L90" i="7"/>
  <c r="C90" i="7" s="1"/>
  <c r="F37" i="4" s="1"/>
  <c r="M87" i="7"/>
  <c r="L87" i="7"/>
  <c r="G87" i="7"/>
  <c r="E87" i="7"/>
  <c r="C87" i="7"/>
  <c r="F36" i="4" s="1"/>
  <c r="L84" i="7"/>
  <c r="M82" i="7"/>
  <c r="L82" i="7"/>
  <c r="C82" i="7"/>
  <c r="L81" i="7"/>
  <c r="C81" i="7"/>
  <c r="M79" i="7"/>
  <c r="L79" i="7"/>
  <c r="G79" i="7"/>
  <c r="E79" i="7"/>
  <c r="C79" i="7"/>
  <c r="F32" i="4" s="1"/>
  <c r="L72" i="7"/>
  <c r="L71" i="7"/>
  <c r="C71" i="7" s="1"/>
  <c r="F30" i="4" s="1"/>
  <c r="M69" i="7"/>
  <c r="L69" i="7"/>
  <c r="G69" i="7"/>
  <c r="E69" i="7"/>
  <c r="C69" i="7"/>
  <c r="I69" i="7" s="1"/>
  <c r="L66" i="7"/>
  <c r="C66" i="7"/>
  <c r="G66" i="7" s="1"/>
  <c r="L62" i="7"/>
  <c r="G62" i="7"/>
  <c r="E62" i="7"/>
  <c r="C62" i="7"/>
  <c r="I62" i="7" s="1"/>
  <c r="L60" i="7"/>
  <c r="C60" i="7"/>
  <c r="I60" i="7" s="1"/>
  <c r="L53" i="7"/>
  <c r="G53" i="7"/>
  <c r="E53" i="7"/>
  <c r="C53" i="7"/>
  <c r="I53" i="7" s="1"/>
  <c r="L51" i="7"/>
  <c r="C51" i="7"/>
  <c r="G51" i="7" s="1"/>
  <c r="L47" i="7"/>
  <c r="G47" i="7"/>
  <c r="E47" i="7"/>
  <c r="C47" i="7"/>
  <c r="I47" i="7" s="1"/>
  <c r="L45" i="7"/>
  <c r="C45" i="7" s="1"/>
  <c r="F22" i="4" s="1"/>
  <c r="M44" i="7"/>
  <c r="L44" i="7"/>
  <c r="C44" i="7"/>
  <c r="L42" i="7"/>
  <c r="M39" i="7"/>
  <c r="L39" i="7"/>
  <c r="C39" i="7"/>
  <c r="L37" i="7"/>
  <c r="L35" i="7"/>
  <c r="G35" i="7"/>
  <c r="E35" i="7"/>
  <c r="C35" i="7"/>
  <c r="I35" i="7" s="1"/>
  <c r="L30" i="7"/>
  <c r="C30" i="7" s="1"/>
  <c r="L27" i="7"/>
  <c r="M27" i="7" s="1"/>
  <c r="C27" i="7"/>
  <c r="L23" i="7"/>
  <c r="C23" i="7" s="1"/>
  <c r="F14" i="4" s="1"/>
  <c r="L21" i="7"/>
  <c r="G21" i="7"/>
  <c r="E21" i="7"/>
  <c r="C21" i="7"/>
  <c r="I21" i="7" s="1"/>
  <c r="L19" i="7"/>
  <c r="C19" i="7"/>
  <c r="L18" i="7"/>
  <c r="G18" i="7"/>
  <c r="E18" i="7"/>
  <c r="C18" i="7"/>
  <c r="I18" i="7" s="1"/>
  <c r="L16" i="7"/>
  <c r="C16" i="7"/>
  <c r="G16" i="7" s="1"/>
  <c r="L14" i="7"/>
  <c r="G14" i="7"/>
  <c r="E14" i="7"/>
  <c r="C14" i="7"/>
  <c r="I14" i="7" s="1"/>
  <c r="L12" i="7"/>
  <c r="C12" i="7" s="1"/>
  <c r="F8" i="4" s="1"/>
  <c r="M11" i="7"/>
  <c r="L11" i="7"/>
  <c r="C11" i="7"/>
  <c r="F7" i="4" s="1"/>
  <c r="L9" i="7"/>
  <c r="M5" i="7"/>
  <c r="L5" i="7"/>
  <c r="C5" i="7"/>
  <c r="G35" i="8" l="1"/>
  <c r="I35" i="8"/>
  <c r="E35" i="8"/>
  <c r="G17" i="4"/>
  <c r="I45" i="8"/>
  <c r="G45" i="8"/>
  <c r="G22" i="4"/>
  <c r="E45" i="8"/>
  <c r="G11" i="8"/>
  <c r="G7" i="4"/>
  <c r="I11" i="8"/>
  <c r="E11" i="8"/>
  <c r="G33" i="4"/>
  <c r="I81" i="8"/>
  <c r="G81" i="8"/>
  <c r="E81" i="8"/>
  <c r="C18" i="8"/>
  <c r="C9" i="7"/>
  <c r="M9" i="7" s="1"/>
  <c r="G19" i="7"/>
  <c r="F12" i="4"/>
  <c r="I82" i="7"/>
  <c r="G82" i="7"/>
  <c r="G21" i="8"/>
  <c r="I21" i="8"/>
  <c r="G13" i="4"/>
  <c r="M35" i="8"/>
  <c r="G60" i="9"/>
  <c r="I60" i="9"/>
  <c r="H26" i="4"/>
  <c r="E60" i="9"/>
  <c r="G14" i="8"/>
  <c r="G9" i="4"/>
  <c r="I14" i="8"/>
  <c r="G42" i="8"/>
  <c r="E42" i="8"/>
  <c r="I27" i="7"/>
  <c r="G27" i="7"/>
  <c r="E27" i="7"/>
  <c r="C42" i="7"/>
  <c r="M42" i="7" s="1"/>
  <c r="I66" i="7"/>
  <c r="L102" i="8"/>
  <c r="C5" i="8"/>
  <c r="C27" i="8"/>
  <c r="M81" i="8"/>
  <c r="G87" i="8"/>
  <c r="I87" i="8"/>
  <c r="E87" i="8"/>
  <c r="G36" i="4"/>
  <c r="I19" i="7"/>
  <c r="I39" i="7"/>
  <c r="G39" i="7"/>
  <c r="E39" i="7"/>
  <c r="I44" i="7"/>
  <c r="G44" i="7"/>
  <c r="F21" i="4"/>
  <c r="E44" i="7"/>
  <c r="E82" i="7"/>
  <c r="G96" i="7"/>
  <c r="F39" i="4"/>
  <c r="E21" i="8"/>
  <c r="M42" i="8"/>
  <c r="M45" i="8"/>
  <c r="G53" i="8"/>
  <c r="I53" i="8"/>
  <c r="E53" i="8"/>
  <c r="G94" i="8"/>
  <c r="G38" i="4"/>
  <c r="I94" i="8"/>
  <c r="C96" i="8"/>
  <c r="M96" i="8" s="1"/>
  <c r="F10" i="4"/>
  <c r="F24" i="4"/>
  <c r="F34" i="4"/>
  <c r="G20" i="4"/>
  <c r="G16" i="8"/>
  <c r="G10" i="4"/>
  <c r="I16" i="8"/>
  <c r="E16" i="8"/>
  <c r="G39" i="8"/>
  <c r="G19" i="4"/>
  <c r="I39" i="8"/>
  <c r="C47" i="8"/>
  <c r="F28" i="4"/>
  <c r="G60" i="7"/>
  <c r="F26" i="4"/>
  <c r="M11" i="8"/>
  <c r="E14" i="8"/>
  <c r="G23" i="8"/>
  <c r="I23" i="8"/>
  <c r="G14" i="4"/>
  <c r="E23" i="8"/>
  <c r="E39" i="8"/>
  <c r="I5" i="7"/>
  <c r="G5" i="7"/>
  <c r="C102" i="7"/>
  <c r="M102" i="7" s="1"/>
  <c r="E5" i="7"/>
  <c r="I11" i="7"/>
  <c r="G11" i="7"/>
  <c r="E11" i="7"/>
  <c r="L102" i="7"/>
  <c r="I16" i="7"/>
  <c r="I51" i="7"/>
  <c r="G81" i="7"/>
  <c r="I81" i="7"/>
  <c r="I96" i="7"/>
  <c r="M14" i="8"/>
  <c r="M39" i="8"/>
  <c r="G62" i="8"/>
  <c r="G27" i="4"/>
  <c r="I62" i="8"/>
  <c r="C66" i="8"/>
  <c r="C72" i="8"/>
  <c r="M82" i="8"/>
  <c r="C82" i="8"/>
  <c r="E94" i="8"/>
  <c r="F15" i="4"/>
  <c r="G25" i="4"/>
  <c r="G72" i="9"/>
  <c r="H31" i="4"/>
  <c r="I72" i="9"/>
  <c r="M16" i="7"/>
  <c r="M19" i="7"/>
  <c r="M51" i="7"/>
  <c r="M60" i="7"/>
  <c r="M66" i="7"/>
  <c r="I79" i="7"/>
  <c r="I87" i="7"/>
  <c r="M96" i="7"/>
  <c r="I51" i="8"/>
  <c r="F13" i="4"/>
  <c r="F17" i="4"/>
  <c r="G32" i="4"/>
  <c r="C102" i="9"/>
  <c r="E102" i="9" s="1"/>
  <c r="H6" i="4"/>
  <c r="M72" i="9"/>
  <c r="M14" i="7"/>
  <c r="M18" i="7"/>
  <c r="M21" i="7"/>
  <c r="M35" i="7"/>
  <c r="M47" i="7"/>
  <c r="M53" i="7"/>
  <c r="M62" i="7"/>
  <c r="M81" i="7"/>
  <c r="M19" i="8"/>
  <c r="M44" i="8"/>
  <c r="M69" i="8"/>
  <c r="M79" i="8"/>
  <c r="F9" i="4"/>
  <c r="F23" i="4"/>
  <c r="F27" i="4"/>
  <c r="G102" i="9"/>
  <c r="I102" i="9"/>
  <c r="G66" i="9"/>
  <c r="E66" i="9"/>
  <c r="I66" i="9"/>
  <c r="G45" i="9"/>
  <c r="E45" i="9"/>
  <c r="I45" i="9"/>
  <c r="G16" i="9"/>
  <c r="E16" i="9"/>
  <c r="I16" i="9"/>
  <c r="M66" i="9"/>
  <c r="M16" i="9"/>
  <c r="G9" i="9"/>
  <c r="E9" i="9"/>
  <c r="I9" i="9"/>
  <c r="M102" i="9"/>
  <c r="M9" i="9"/>
  <c r="M45" i="9"/>
  <c r="G71" i="8"/>
  <c r="E71" i="8"/>
  <c r="G23" i="7"/>
  <c r="E23" i="7"/>
  <c r="I23" i="7"/>
  <c r="G102" i="7"/>
  <c r="G71" i="7"/>
  <c r="E71" i="7"/>
  <c r="G90" i="7"/>
  <c r="I90" i="7"/>
  <c r="E90" i="7"/>
  <c r="G12" i="7"/>
  <c r="E12" i="7"/>
  <c r="I12" i="7"/>
  <c r="G30" i="7"/>
  <c r="I30" i="7"/>
  <c r="E30" i="7"/>
  <c r="G45" i="7"/>
  <c r="E45" i="7"/>
  <c r="I45" i="7"/>
  <c r="E102" i="7"/>
  <c r="C37" i="7"/>
  <c r="F18" i="4" s="1"/>
  <c r="C72" i="7"/>
  <c r="F31" i="4" s="1"/>
  <c r="C84" i="7"/>
  <c r="F35" i="4" s="1"/>
  <c r="E9" i="7"/>
  <c r="M12" i="7"/>
  <c r="E16" i="7"/>
  <c r="E19" i="7"/>
  <c r="M23" i="7"/>
  <c r="M30" i="7"/>
  <c r="M45" i="7"/>
  <c r="E51" i="7"/>
  <c r="E60" i="7"/>
  <c r="E66" i="7"/>
  <c r="E81" i="7"/>
  <c r="M90" i="7"/>
  <c r="E96" i="7"/>
  <c r="G28" i="4" l="1"/>
  <c r="G66" i="8"/>
  <c r="E66" i="8"/>
  <c r="I66" i="8"/>
  <c r="G5" i="8"/>
  <c r="C102" i="8"/>
  <c r="E5" i="8"/>
  <c r="I5" i="8"/>
  <c r="H40" i="4"/>
  <c r="G82" i="8"/>
  <c r="G34" i="4"/>
  <c r="E82" i="8"/>
  <c r="I82" i="8"/>
  <c r="M66" i="8"/>
  <c r="M5" i="8"/>
  <c r="G42" i="7"/>
  <c r="I42" i="7"/>
  <c r="F20" i="4"/>
  <c r="G9" i="7"/>
  <c r="I9" i="7"/>
  <c r="F6" i="4"/>
  <c r="I102" i="7"/>
  <c r="E42" i="7"/>
  <c r="G47" i="8"/>
  <c r="E47" i="8"/>
  <c r="G23" i="4"/>
  <c r="I47" i="8"/>
  <c r="G27" i="8"/>
  <c r="G15" i="4"/>
  <c r="E27" i="8"/>
  <c r="I27" i="8"/>
  <c r="G18" i="8"/>
  <c r="E18" i="8"/>
  <c r="I18" i="8"/>
  <c r="G11" i="4"/>
  <c r="G72" i="8"/>
  <c r="E72" i="8"/>
  <c r="G31" i="4"/>
  <c r="I72" i="8"/>
  <c r="M47" i="8"/>
  <c r="G96" i="8"/>
  <c r="E96" i="8"/>
  <c r="G39" i="4"/>
  <c r="I96" i="8"/>
  <c r="M27" i="8"/>
  <c r="M72" i="8"/>
  <c r="M18" i="8"/>
  <c r="M102" i="8"/>
  <c r="I102" i="8"/>
  <c r="G84" i="7"/>
  <c r="E84" i="7"/>
  <c r="I84" i="7"/>
  <c r="M84" i="7"/>
  <c r="G72" i="7"/>
  <c r="E72" i="7"/>
  <c r="I72" i="7"/>
  <c r="M72" i="7"/>
  <c r="G37" i="7"/>
  <c r="E37" i="7"/>
  <c r="I37" i="7"/>
  <c r="M37" i="7"/>
  <c r="F40" i="4" l="1"/>
  <c r="G40" i="4"/>
  <c r="G102" i="8"/>
  <c r="E102" i="8"/>
  <c r="G79" i="3"/>
  <c r="E79" i="3"/>
  <c r="D102" i="1" l="1"/>
  <c r="F102" i="1"/>
  <c r="C21" i="1" l="1"/>
  <c r="C18" i="1"/>
  <c r="E18" i="1" l="1"/>
  <c r="G18" i="1"/>
  <c r="E21" i="1"/>
  <c r="G21" i="1"/>
  <c r="D102" i="5"/>
  <c r="F102" i="5"/>
  <c r="F102" i="3"/>
  <c r="D102" i="3"/>
  <c r="C44" i="3"/>
  <c r="E44" i="3" l="1"/>
  <c r="G44" i="3"/>
  <c r="C11" i="4"/>
  <c r="C13" i="4"/>
  <c r="C45" i="2" l="1"/>
  <c r="C36" i="2"/>
  <c r="C22" i="2"/>
  <c r="N12" i="2"/>
  <c r="E45" i="2" l="1"/>
  <c r="I45" i="2"/>
  <c r="E22" i="2"/>
  <c r="I22" i="2"/>
  <c r="E36" i="2"/>
  <c r="I36" i="2"/>
  <c r="N80" i="2"/>
  <c r="C80" i="2" s="1"/>
  <c r="H79" i="6"/>
  <c r="L79" i="5"/>
  <c r="L79" i="3"/>
  <c r="D102" i="6"/>
  <c r="H96" i="6"/>
  <c r="C96" i="6" s="1"/>
  <c r="H94" i="6"/>
  <c r="H90" i="6"/>
  <c r="C90" i="6" s="1"/>
  <c r="E90" i="6" s="1"/>
  <c r="H87" i="6"/>
  <c r="C87" i="6" s="1"/>
  <c r="E87" i="6" s="1"/>
  <c r="H84" i="6"/>
  <c r="C84" i="6" s="1"/>
  <c r="E84" i="6" s="1"/>
  <c r="H82" i="6"/>
  <c r="H81" i="6"/>
  <c r="C81" i="6" s="1"/>
  <c r="E81" i="6" s="1"/>
  <c r="H72" i="6"/>
  <c r="C71" i="6"/>
  <c r="E71" i="6" s="1"/>
  <c r="H69" i="6"/>
  <c r="C69" i="6" s="1"/>
  <c r="E69" i="6" s="1"/>
  <c r="H66" i="6"/>
  <c r="C66" i="6" s="1"/>
  <c r="E66" i="6" s="1"/>
  <c r="H62" i="6"/>
  <c r="C62" i="6" s="1"/>
  <c r="E62" i="6" s="1"/>
  <c r="H60" i="6"/>
  <c r="C60" i="6" s="1"/>
  <c r="E60" i="6" s="1"/>
  <c r="H53" i="6"/>
  <c r="C53" i="6" s="1"/>
  <c r="E53" i="6" s="1"/>
  <c r="H51" i="6"/>
  <c r="C51" i="6" s="1"/>
  <c r="E51" i="6" s="1"/>
  <c r="H47" i="6"/>
  <c r="C47" i="6" s="1"/>
  <c r="E47" i="6" s="1"/>
  <c r="H45" i="6"/>
  <c r="C45" i="6" s="1"/>
  <c r="E45" i="6" s="1"/>
  <c r="I44" i="6"/>
  <c r="C44" i="6"/>
  <c r="E44" i="6" s="1"/>
  <c r="H42" i="6"/>
  <c r="C42" i="6"/>
  <c r="E42" i="6" s="1"/>
  <c r="H39" i="6"/>
  <c r="C39" i="6" s="1"/>
  <c r="E39" i="6" s="1"/>
  <c r="H37" i="6"/>
  <c r="C37" i="6" s="1"/>
  <c r="E37" i="6" s="1"/>
  <c r="H35" i="6"/>
  <c r="C35" i="6" s="1"/>
  <c r="E35" i="6" s="1"/>
  <c r="H30" i="6"/>
  <c r="C30" i="6" s="1"/>
  <c r="E30" i="6" s="1"/>
  <c r="H27" i="6"/>
  <c r="C27" i="6" s="1"/>
  <c r="E27" i="6" s="1"/>
  <c r="H23" i="6"/>
  <c r="C23" i="6" s="1"/>
  <c r="E23" i="6" s="1"/>
  <c r="H21" i="6"/>
  <c r="C21" i="6"/>
  <c r="E21" i="6" s="1"/>
  <c r="H19" i="6"/>
  <c r="C19" i="6" s="1"/>
  <c r="E19" i="6" s="1"/>
  <c r="H18" i="6"/>
  <c r="C18" i="6" s="1"/>
  <c r="E18" i="6" s="1"/>
  <c r="H16" i="6"/>
  <c r="C16" i="6" s="1"/>
  <c r="E16" i="6" s="1"/>
  <c r="H14" i="6"/>
  <c r="C14" i="6"/>
  <c r="E14" i="6" s="1"/>
  <c r="H12" i="6"/>
  <c r="C12" i="6" s="1"/>
  <c r="E12" i="6" s="1"/>
  <c r="H11" i="6"/>
  <c r="I11" i="6" s="1"/>
  <c r="C11" i="6"/>
  <c r="E11" i="6" s="1"/>
  <c r="H9" i="6"/>
  <c r="C9" i="6" s="1"/>
  <c r="E9" i="6" s="1"/>
  <c r="H5" i="6"/>
  <c r="E80" i="2" l="1"/>
  <c r="I80" i="2"/>
  <c r="H102" i="6"/>
  <c r="C102" i="6" s="1"/>
  <c r="E102" i="6" s="1"/>
  <c r="I71" i="6"/>
  <c r="C5" i="6"/>
  <c r="E5" i="6" s="1"/>
  <c r="I9" i="6"/>
  <c r="I12" i="6"/>
  <c r="I16" i="6"/>
  <c r="I19" i="6"/>
  <c r="I23" i="6"/>
  <c r="I30" i="6"/>
  <c r="I37" i="6"/>
  <c r="I42" i="6"/>
  <c r="I14" i="6"/>
  <c r="I18" i="6"/>
  <c r="I21" i="6"/>
  <c r="I27" i="6"/>
  <c r="I35" i="6"/>
  <c r="I39" i="6"/>
  <c r="I96" i="6"/>
  <c r="E96" i="6"/>
  <c r="I81" i="6"/>
  <c r="I84" i="6"/>
  <c r="I90" i="6"/>
  <c r="I45" i="6"/>
  <c r="I47" i="6"/>
  <c r="I51" i="6"/>
  <c r="I53" i="6"/>
  <c r="I60" i="6"/>
  <c r="I62" i="6"/>
  <c r="I66" i="6"/>
  <c r="I69" i="6"/>
  <c r="C72" i="6"/>
  <c r="E72" i="6" s="1"/>
  <c r="C79" i="6"/>
  <c r="E79" i="6" s="1"/>
  <c r="C82" i="6"/>
  <c r="E82" i="6" s="1"/>
  <c r="C94" i="6"/>
  <c r="E94" i="6" s="1"/>
  <c r="I5" i="6"/>
  <c r="I87" i="6"/>
  <c r="L79" i="1"/>
  <c r="M44" i="5"/>
  <c r="I102" i="6" l="1"/>
  <c r="I72" i="6"/>
  <c r="I94" i="6"/>
  <c r="I82" i="6"/>
  <c r="I79" i="6"/>
  <c r="L11" i="3"/>
  <c r="L35" i="5" l="1"/>
  <c r="C35" i="5" s="1"/>
  <c r="H102" i="5"/>
  <c r="L96" i="5"/>
  <c r="L94" i="5"/>
  <c r="C94" i="5" s="1"/>
  <c r="L90" i="5"/>
  <c r="L87" i="5"/>
  <c r="L84" i="5"/>
  <c r="C84" i="5" s="1"/>
  <c r="L82" i="5"/>
  <c r="C82" i="5" s="1"/>
  <c r="L81" i="5"/>
  <c r="L72" i="5"/>
  <c r="C71" i="5"/>
  <c r="L69" i="5"/>
  <c r="L66" i="5"/>
  <c r="L62" i="5"/>
  <c r="L60" i="5"/>
  <c r="C60" i="5" s="1"/>
  <c r="L53" i="5"/>
  <c r="L51" i="5"/>
  <c r="C51" i="5" s="1"/>
  <c r="L47" i="5"/>
  <c r="L45" i="5"/>
  <c r="C45" i="5" s="1"/>
  <c r="C44" i="5"/>
  <c r="L42" i="5"/>
  <c r="C42" i="5" s="1"/>
  <c r="L39" i="5"/>
  <c r="L37" i="5"/>
  <c r="L30" i="5"/>
  <c r="C30" i="5" s="1"/>
  <c r="L27" i="5"/>
  <c r="C27" i="5" s="1"/>
  <c r="L23" i="5"/>
  <c r="C23" i="5" s="1"/>
  <c r="L21" i="5"/>
  <c r="C21" i="5"/>
  <c r="L19" i="5"/>
  <c r="C19" i="5" s="1"/>
  <c r="L18" i="5"/>
  <c r="C18" i="5" s="1"/>
  <c r="L16" i="5"/>
  <c r="C16" i="5" s="1"/>
  <c r="L14" i="5"/>
  <c r="M14" i="5" s="1"/>
  <c r="C14" i="5"/>
  <c r="L12" i="5"/>
  <c r="C12" i="5" s="1"/>
  <c r="L11" i="5"/>
  <c r="C11" i="5"/>
  <c r="E7" i="4" s="1"/>
  <c r="L9" i="5"/>
  <c r="C9" i="5" s="1"/>
  <c r="L5" i="5"/>
  <c r="M21" i="5" l="1"/>
  <c r="E21" i="5"/>
  <c r="G21" i="5"/>
  <c r="E13" i="4"/>
  <c r="I44" i="5"/>
  <c r="E21" i="4"/>
  <c r="E94" i="5"/>
  <c r="G94" i="5"/>
  <c r="E38" i="4"/>
  <c r="G60" i="5"/>
  <c r="E60" i="5"/>
  <c r="E26" i="4"/>
  <c r="E30" i="4"/>
  <c r="E71" i="5"/>
  <c r="G71" i="5"/>
  <c r="G84" i="5"/>
  <c r="E84" i="5"/>
  <c r="E35" i="4"/>
  <c r="G23" i="5"/>
  <c r="E23" i="5"/>
  <c r="E14" i="4"/>
  <c r="E30" i="5"/>
  <c r="G30" i="5"/>
  <c r="E16" i="4"/>
  <c r="G82" i="5"/>
  <c r="E82" i="5"/>
  <c r="E34" i="4"/>
  <c r="G16" i="5"/>
  <c r="E16" i="5"/>
  <c r="E10" i="4"/>
  <c r="E45" i="5"/>
  <c r="G45" i="5"/>
  <c r="E22" i="4"/>
  <c r="E12" i="5"/>
  <c r="G12" i="5"/>
  <c r="E8" i="4"/>
  <c r="E18" i="5"/>
  <c r="G18" i="5"/>
  <c r="E11" i="4"/>
  <c r="M9" i="5"/>
  <c r="E9" i="5"/>
  <c r="G9" i="5"/>
  <c r="E6" i="4"/>
  <c r="G14" i="5"/>
  <c r="E14" i="5"/>
  <c r="E9" i="4"/>
  <c r="E12" i="4"/>
  <c r="E19" i="5"/>
  <c r="G19" i="5"/>
  <c r="G27" i="5"/>
  <c r="E27" i="5"/>
  <c r="E15" i="4"/>
  <c r="E42" i="5"/>
  <c r="G42" i="5"/>
  <c r="E20" i="4"/>
  <c r="E51" i="5"/>
  <c r="G51" i="5"/>
  <c r="E24" i="4"/>
  <c r="G35" i="5"/>
  <c r="E35" i="5"/>
  <c r="E17" i="4"/>
  <c r="C5" i="5"/>
  <c r="L102" i="5"/>
  <c r="I35" i="5"/>
  <c r="C37" i="5"/>
  <c r="C62" i="5"/>
  <c r="M23" i="5"/>
  <c r="M35" i="5"/>
  <c r="C53" i="5"/>
  <c r="C69" i="5"/>
  <c r="C90" i="5"/>
  <c r="I18" i="5"/>
  <c r="I14" i="5"/>
  <c r="C96" i="5"/>
  <c r="M30" i="5"/>
  <c r="I94" i="5"/>
  <c r="M94" i="5"/>
  <c r="I84" i="5"/>
  <c r="M84" i="5"/>
  <c r="I82" i="5"/>
  <c r="M82" i="5"/>
  <c r="C81" i="5"/>
  <c r="C79" i="5"/>
  <c r="C72" i="5"/>
  <c r="I60" i="5"/>
  <c r="M60" i="5"/>
  <c r="I51" i="5"/>
  <c r="M51" i="5"/>
  <c r="I45" i="5"/>
  <c r="M45" i="5"/>
  <c r="I42" i="5"/>
  <c r="M42" i="5"/>
  <c r="I30" i="5"/>
  <c r="I27" i="5"/>
  <c r="M27" i="5"/>
  <c r="I23" i="5"/>
  <c r="I21" i="5"/>
  <c r="M71" i="5"/>
  <c r="I71" i="5"/>
  <c r="I19" i="5"/>
  <c r="M19" i="5"/>
  <c r="I16" i="5"/>
  <c r="M16" i="5"/>
  <c r="I12" i="5"/>
  <c r="M12" i="5"/>
  <c r="C87" i="5"/>
  <c r="C66" i="5"/>
  <c r="C47" i="5"/>
  <c r="C39" i="5"/>
  <c r="I9" i="5"/>
  <c r="I5" i="5"/>
  <c r="M5" i="5"/>
  <c r="C71" i="3"/>
  <c r="G47" i="5" l="1"/>
  <c r="E47" i="5"/>
  <c r="M90" i="5"/>
  <c r="E90" i="5"/>
  <c r="G90" i="5"/>
  <c r="E37" i="4"/>
  <c r="M81" i="5"/>
  <c r="E81" i="5"/>
  <c r="G81" i="5"/>
  <c r="E33" i="4"/>
  <c r="M69" i="5"/>
  <c r="E69" i="5"/>
  <c r="G69" i="5"/>
  <c r="E29" i="4"/>
  <c r="M62" i="5"/>
  <c r="G62" i="5"/>
  <c r="E62" i="5"/>
  <c r="E27" i="4"/>
  <c r="C102" i="5"/>
  <c r="G5" i="5"/>
  <c r="E5" i="5"/>
  <c r="E5" i="4"/>
  <c r="M72" i="5"/>
  <c r="G72" i="5"/>
  <c r="E72" i="5"/>
  <c r="E31" i="4"/>
  <c r="M66" i="5"/>
  <c r="G66" i="5"/>
  <c r="E66" i="5"/>
  <c r="E28" i="4"/>
  <c r="E32" i="4"/>
  <c r="E79" i="5"/>
  <c r="G79" i="5"/>
  <c r="M87" i="5"/>
  <c r="E87" i="5"/>
  <c r="G87" i="5"/>
  <c r="E36" i="4"/>
  <c r="M96" i="5"/>
  <c r="G96" i="5"/>
  <c r="E96" i="5"/>
  <c r="E39" i="4"/>
  <c r="D30" i="4"/>
  <c r="G71" i="3"/>
  <c r="E71" i="3"/>
  <c r="M39" i="5"/>
  <c r="E39" i="5"/>
  <c r="G39" i="5"/>
  <c r="E19" i="4"/>
  <c r="M53" i="5"/>
  <c r="E53" i="5"/>
  <c r="G53" i="5"/>
  <c r="E25" i="4"/>
  <c r="M37" i="5"/>
  <c r="G37" i="5"/>
  <c r="E37" i="5"/>
  <c r="E18" i="4"/>
  <c r="M47" i="5"/>
  <c r="E23" i="4"/>
  <c r="M102" i="5"/>
  <c r="I96" i="5"/>
  <c r="M18" i="5"/>
  <c r="I69" i="5"/>
  <c r="I37" i="5"/>
  <c r="I90" i="5"/>
  <c r="I53" i="5"/>
  <c r="I62" i="5"/>
  <c r="I81" i="5"/>
  <c r="I79" i="5"/>
  <c r="M79" i="5"/>
  <c r="I72" i="5"/>
  <c r="I87" i="5"/>
  <c r="I66" i="5"/>
  <c r="I47" i="5"/>
  <c r="I39" i="5"/>
  <c r="I102" i="5"/>
  <c r="E40" i="4" l="1"/>
  <c r="G102" i="5"/>
  <c r="E102" i="5"/>
  <c r="J103" i="2"/>
  <c r="N97" i="2"/>
  <c r="N95" i="2"/>
  <c r="C95" i="2" s="1"/>
  <c r="N91" i="2"/>
  <c r="N88" i="2"/>
  <c r="N85" i="2"/>
  <c r="N83" i="2"/>
  <c r="N82" i="2"/>
  <c r="N73" i="2"/>
  <c r="N72" i="2"/>
  <c r="C72" i="2"/>
  <c r="N70" i="2"/>
  <c r="N67" i="2"/>
  <c r="N63" i="2"/>
  <c r="N61" i="2"/>
  <c r="N54" i="2"/>
  <c r="C54" i="2" s="1"/>
  <c r="N52" i="2"/>
  <c r="N48" i="2"/>
  <c r="C48" i="2" s="1"/>
  <c r="N46" i="2"/>
  <c r="C46" i="2" s="1"/>
  <c r="N45" i="2"/>
  <c r="N43" i="2"/>
  <c r="C43" i="2" s="1"/>
  <c r="N40" i="2"/>
  <c r="N38" i="2"/>
  <c r="N36" i="2"/>
  <c r="N31" i="2"/>
  <c r="N28" i="2"/>
  <c r="C28" i="2" s="1"/>
  <c r="N24" i="2"/>
  <c r="C24" i="2" s="1"/>
  <c r="N22" i="2"/>
  <c r="O22" i="2" s="1"/>
  <c r="N20" i="2"/>
  <c r="C20" i="2" s="1"/>
  <c r="N19" i="2"/>
  <c r="C19" i="2"/>
  <c r="N17" i="2"/>
  <c r="N15" i="2"/>
  <c r="C15" i="2"/>
  <c r="N13" i="2"/>
  <c r="C12" i="2"/>
  <c r="N10" i="2"/>
  <c r="C10" i="2" s="1"/>
  <c r="N6" i="2"/>
  <c r="C11" i="3"/>
  <c r="C14" i="3"/>
  <c r="H102" i="3"/>
  <c r="L96" i="3"/>
  <c r="L94" i="3"/>
  <c r="L90" i="3"/>
  <c r="L87" i="3"/>
  <c r="L84" i="3"/>
  <c r="L82" i="3"/>
  <c r="L81" i="3"/>
  <c r="L72" i="3"/>
  <c r="L71" i="3"/>
  <c r="M71" i="3" s="1"/>
  <c r="I71" i="3"/>
  <c r="L69" i="3"/>
  <c r="L66" i="3"/>
  <c r="L62" i="3"/>
  <c r="L60" i="3"/>
  <c r="L53" i="3"/>
  <c r="L51" i="3"/>
  <c r="L47" i="3"/>
  <c r="L45" i="3"/>
  <c r="C45" i="3" s="1"/>
  <c r="L44" i="3"/>
  <c r="D21" i="4"/>
  <c r="L42" i="3"/>
  <c r="L39" i="3"/>
  <c r="L37" i="3"/>
  <c r="L35" i="3"/>
  <c r="C35" i="3"/>
  <c r="L30" i="3"/>
  <c r="L27" i="3"/>
  <c r="L23" i="3"/>
  <c r="L21" i="3"/>
  <c r="C21" i="3"/>
  <c r="L19" i="3"/>
  <c r="C19" i="3"/>
  <c r="L18" i="3"/>
  <c r="C18" i="3"/>
  <c r="L16" i="3"/>
  <c r="L14" i="3"/>
  <c r="L12" i="3"/>
  <c r="I11" i="3"/>
  <c r="L9" i="3"/>
  <c r="L5" i="3"/>
  <c r="C97" i="2" l="1"/>
  <c r="O97" i="2" s="1"/>
  <c r="C70" i="2"/>
  <c r="O70" i="2"/>
  <c r="D12" i="4"/>
  <c r="E19" i="3"/>
  <c r="G19" i="3"/>
  <c r="D11" i="4"/>
  <c r="E18" i="3"/>
  <c r="G18" i="3"/>
  <c r="D13" i="4"/>
  <c r="E21" i="3"/>
  <c r="G21" i="3"/>
  <c r="D22" i="4"/>
  <c r="G45" i="3"/>
  <c r="E45" i="3"/>
  <c r="D7" i="4"/>
  <c r="G11" i="3"/>
  <c r="E11" i="3"/>
  <c r="D9" i="4"/>
  <c r="E14" i="3"/>
  <c r="G14" i="3"/>
  <c r="D17" i="4"/>
  <c r="E35" i="3"/>
  <c r="G35" i="3"/>
  <c r="E19" i="2"/>
  <c r="I19" i="2"/>
  <c r="E24" i="2"/>
  <c r="I24" i="2"/>
  <c r="E46" i="2"/>
  <c r="I46" i="2"/>
  <c r="E72" i="2"/>
  <c r="I72" i="2"/>
  <c r="E95" i="2"/>
  <c r="I95" i="2"/>
  <c r="E15" i="2"/>
  <c r="I15" i="2"/>
  <c r="E28" i="2"/>
  <c r="I28" i="2"/>
  <c r="E48" i="2"/>
  <c r="I48" i="2"/>
  <c r="E10" i="2"/>
  <c r="I10" i="2"/>
  <c r="E20" i="2"/>
  <c r="I20" i="2"/>
  <c r="E43" i="2"/>
  <c r="I43" i="2"/>
  <c r="E12" i="2"/>
  <c r="I12" i="2"/>
  <c r="E54" i="2"/>
  <c r="I54" i="2"/>
  <c r="E70" i="2"/>
  <c r="I70" i="2"/>
  <c r="N103" i="2"/>
  <c r="L102" i="3"/>
  <c r="K15" i="2"/>
  <c r="K70" i="2"/>
  <c r="K22" i="2"/>
  <c r="C88" i="2"/>
  <c r="C91" i="2"/>
  <c r="C61" i="2"/>
  <c r="K72" i="2"/>
  <c r="O72" i="2"/>
  <c r="C82" i="2"/>
  <c r="C52" i="2"/>
  <c r="C63" i="2"/>
  <c r="C83" i="2"/>
  <c r="C67" i="2"/>
  <c r="C73" i="2"/>
  <c r="C85" i="2"/>
  <c r="K80" i="2"/>
  <c r="O80" i="2"/>
  <c r="C6" i="2"/>
  <c r="K36" i="2"/>
  <c r="O36" i="2"/>
  <c r="K12" i="2"/>
  <c r="O12" i="2"/>
  <c r="C17" i="2"/>
  <c r="C38" i="2"/>
  <c r="C13" i="2"/>
  <c r="K19" i="2"/>
  <c r="O19" i="2"/>
  <c r="C31" i="2"/>
  <c r="C40" i="2"/>
  <c r="O15" i="2"/>
  <c r="G15" i="2" s="1"/>
  <c r="K45" i="2"/>
  <c r="O45" i="2"/>
  <c r="I18" i="3"/>
  <c r="I21" i="3"/>
  <c r="C30" i="3"/>
  <c r="C39" i="3"/>
  <c r="C69" i="3"/>
  <c r="D32" i="4"/>
  <c r="C12" i="3"/>
  <c r="M18" i="3"/>
  <c r="M21" i="3"/>
  <c r="I35" i="3"/>
  <c r="C42" i="3"/>
  <c r="C60" i="3"/>
  <c r="C81" i="3"/>
  <c r="C90" i="3"/>
  <c r="I14" i="3"/>
  <c r="C5" i="3"/>
  <c r="M14" i="3"/>
  <c r="I19" i="3"/>
  <c r="M35" i="3"/>
  <c r="C51" i="3"/>
  <c r="M94" i="3"/>
  <c r="C94" i="3"/>
  <c r="M11" i="3"/>
  <c r="C16" i="3"/>
  <c r="M19" i="3"/>
  <c r="C27" i="3"/>
  <c r="C37" i="3"/>
  <c r="C53" i="3"/>
  <c r="C66" i="3"/>
  <c r="C9" i="3"/>
  <c r="C47" i="3"/>
  <c r="I45" i="3"/>
  <c r="M45" i="3"/>
  <c r="C87" i="3"/>
  <c r="I44" i="3"/>
  <c r="M44" i="3"/>
  <c r="C96" i="3"/>
  <c r="C84" i="3"/>
  <c r="C82" i="3"/>
  <c r="D34" i="4" s="1"/>
  <c r="C72" i="3"/>
  <c r="C62" i="3"/>
  <c r="C23" i="3"/>
  <c r="I97" i="2" l="1"/>
  <c r="K97" i="2"/>
  <c r="E97" i="2"/>
  <c r="D27" i="4"/>
  <c r="G62" i="3"/>
  <c r="E62" i="3"/>
  <c r="D39" i="4"/>
  <c r="G96" i="3"/>
  <c r="E96" i="3"/>
  <c r="D28" i="4"/>
  <c r="E66" i="3"/>
  <c r="G66" i="3"/>
  <c r="D33" i="4"/>
  <c r="E81" i="3"/>
  <c r="G81" i="3"/>
  <c r="D31" i="4"/>
  <c r="G72" i="3"/>
  <c r="E72" i="3"/>
  <c r="D25" i="4"/>
  <c r="E53" i="3"/>
  <c r="G53" i="3"/>
  <c r="D10" i="4"/>
  <c r="G16" i="3"/>
  <c r="E16" i="3"/>
  <c r="D24" i="4"/>
  <c r="E51" i="3"/>
  <c r="G51" i="3"/>
  <c r="D5" i="4"/>
  <c r="C102" i="3"/>
  <c r="E5" i="3"/>
  <c r="G5" i="3"/>
  <c r="D26" i="4"/>
  <c r="G60" i="3"/>
  <c r="E60" i="3"/>
  <c r="D29" i="4"/>
  <c r="E69" i="3"/>
  <c r="G69" i="3"/>
  <c r="E47" i="3"/>
  <c r="G47" i="3"/>
  <c r="D18" i="4"/>
  <c r="G37" i="3"/>
  <c r="E37" i="3"/>
  <c r="M60" i="3"/>
  <c r="D19" i="4"/>
  <c r="G39" i="3"/>
  <c r="E39" i="3"/>
  <c r="G23" i="3"/>
  <c r="E23" i="3"/>
  <c r="D35" i="4"/>
  <c r="G84" i="3"/>
  <c r="E84" i="3"/>
  <c r="D36" i="4"/>
  <c r="G87" i="3"/>
  <c r="E87" i="3"/>
  <c r="D6" i="4"/>
  <c r="G9" i="3"/>
  <c r="E9" i="3"/>
  <c r="D15" i="4"/>
  <c r="G27" i="3"/>
  <c r="E27" i="3"/>
  <c r="D38" i="4"/>
  <c r="E94" i="3"/>
  <c r="G94" i="3"/>
  <c r="D37" i="4"/>
  <c r="E90" i="3"/>
  <c r="G90" i="3"/>
  <c r="E42" i="3"/>
  <c r="G42" i="3"/>
  <c r="D8" i="4"/>
  <c r="E12" i="3"/>
  <c r="G12" i="3"/>
  <c r="E30" i="3"/>
  <c r="G30" i="3"/>
  <c r="C103" i="2"/>
  <c r="E103" i="2" s="1"/>
  <c r="E17" i="2"/>
  <c r="I17" i="2"/>
  <c r="E85" i="2"/>
  <c r="I85" i="2"/>
  <c r="E63" i="2"/>
  <c r="I63" i="2"/>
  <c r="E6" i="2"/>
  <c r="I6" i="2"/>
  <c r="E73" i="2"/>
  <c r="I73" i="2"/>
  <c r="E52" i="2"/>
  <c r="I52" i="2"/>
  <c r="E61" i="2"/>
  <c r="I61" i="2"/>
  <c r="E40" i="2"/>
  <c r="I40" i="2"/>
  <c r="E13" i="2"/>
  <c r="I13" i="2"/>
  <c r="E67" i="2"/>
  <c r="I67" i="2"/>
  <c r="E82" i="2"/>
  <c r="I82" i="2"/>
  <c r="E91" i="2"/>
  <c r="I91" i="2"/>
  <c r="E31" i="2"/>
  <c r="I31" i="2"/>
  <c r="E38" i="2"/>
  <c r="I38" i="2"/>
  <c r="E83" i="2"/>
  <c r="I83" i="2"/>
  <c r="E88" i="2"/>
  <c r="I88" i="2"/>
  <c r="M9" i="3"/>
  <c r="I16" i="3"/>
  <c r="M47" i="3"/>
  <c r="D23" i="4"/>
  <c r="M37" i="3"/>
  <c r="M16" i="3"/>
  <c r="M42" i="3"/>
  <c r="D20" i="4"/>
  <c r="M30" i="3"/>
  <c r="D16" i="4"/>
  <c r="M23" i="3"/>
  <c r="D14" i="4"/>
  <c r="M102" i="3"/>
  <c r="K40" i="2"/>
  <c r="K13" i="2"/>
  <c r="K85" i="2"/>
  <c r="K83" i="2"/>
  <c r="K95" i="2"/>
  <c r="K10" i="2"/>
  <c r="K31" i="2"/>
  <c r="K38" i="2"/>
  <c r="K6" i="2"/>
  <c r="K73" i="2"/>
  <c r="K63" i="2"/>
  <c r="K91" i="2"/>
  <c r="K46" i="2"/>
  <c r="K28" i="2"/>
  <c r="K43" i="2"/>
  <c r="K67" i="2"/>
  <c r="K52" i="2"/>
  <c r="K61" i="2"/>
  <c r="K88" i="2"/>
  <c r="K24" i="2"/>
  <c r="O40" i="2"/>
  <c r="K17" i="2"/>
  <c r="K54" i="2"/>
  <c r="K82" i="2"/>
  <c r="K48" i="2"/>
  <c r="K20" i="2"/>
  <c r="O61" i="2"/>
  <c r="O24" i="2"/>
  <c r="O67" i="2"/>
  <c r="O38" i="2"/>
  <c r="O52" i="2"/>
  <c r="G52" i="2" s="1"/>
  <c r="O20" i="2"/>
  <c r="O83" i="2"/>
  <c r="O95" i="2"/>
  <c r="O88" i="2"/>
  <c r="O10" i="2"/>
  <c r="O17" i="2"/>
  <c r="O43" i="2"/>
  <c r="O6" i="2"/>
  <c r="O85" i="2"/>
  <c r="O48" i="2"/>
  <c r="O91" i="2"/>
  <c r="O73" i="2"/>
  <c r="O54" i="2"/>
  <c r="O63" i="2"/>
  <c r="O82" i="2"/>
  <c r="O46" i="2"/>
  <c r="O31" i="2"/>
  <c r="O13" i="2"/>
  <c r="G13" i="2" s="1"/>
  <c r="O28" i="2"/>
  <c r="M5" i="3"/>
  <c r="I5" i="3"/>
  <c r="I94" i="3"/>
  <c r="I82" i="3"/>
  <c r="I53" i="3"/>
  <c r="I27" i="3"/>
  <c r="I51" i="3"/>
  <c r="I39" i="3"/>
  <c r="I23" i="3"/>
  <c r="I84" i="3"/>
  <c r="M66" i="3"/>
  <c r="M81" i="3"/>
  <c r="M69" i="3"/>
  <c r="I9" i="3"/>
  <c r="I62" i="3"/>
  <c r="I96" i="3"/>
  <c r="M96" i="3"/>
  <c r="I66" i="3"/>
  <c r="I37" i="3"/>
  <c r="M82" i="3"/>
  <c r="M90" i="3"/>
  <c r="I81" i="3"/>
  <c r="I42" i="3"/>
  <c r="M79" i="3"/>
  <c r="I69" i="3"/>
  <c r="I30" i="3"/>
  <c r="I12" i="3"/>
  <c r="I72" i="3"/>
  <c r="M84" i="3"/>
  <c r="M53" i="3"/>
  <c r="M27" i="3"/>
  <c r="M51" i="3"/>
  <c r="I90" i="3"/>
  <c r="I60" i="3"/>
  <c r="M12" i="3"/>
  <c r="I79" i="3"/>
  <c r="M39" i="3"/>
  <c r="I47" i="3"/>
  <c r="M87" i="3"/>
  <c r="I87" i="3"/>
  <c r="I102" i="3"/>
  <c r="M72" i="3"/>
  <c r="M62" i="3"/>
  <c r="C79" i="1"/>
  <c r="C71" i="1"/>
  <c r="C30" i="4" s="1"/>
  <c r="C60" i="1"/>
  <c r="C44" i="1"/>
  <c r="C35" i="1"/>
  <c r="C14" i="1"/>
  <c r="C11" i="1"/>
  <c r="L5" i="1"/>
  <c r="L9" i="1"/>
  <c r="C9" i="1" s="1"/>
  <c r="L11" i="1"/>
  <c r="L12" i="1"/>
  <c r="C12" i="1" s="1"/>
  <c r="L14" i="1"/>
  <c r="L16" i="1"/>
  <c r="C16" i="1" s="1"/>
  <c r="L18" i="1"/>
  <c r="L19" i="1"/>
  <c r="C19" i="1" s="1"/>
  <c r="L21" i="1"/>
  <c r="L23" i="1"/>
  <c r="C23" i="1" s="1"/>
  <c r="L27" i="1"/>
  <c r="L30" i="1"/>
  <c r="C30" i="1" s="1"/>
  <c r="L35" i="1"/>
  <c r="M35" i="1" s="1"/>
  <c r="L37" i="1"/>
  <c r="C37" i="1" s="1"/>
  <c r="L39" i="1"/>
  <c r="L42" i="1"/>
  <c r="L44" i="1"/>
  <c r="L45" i="1"/>
  <c r="C45" i="1" s="1"/>
  <c r="L47" i="1"/>
  <c r="L51" i="1"/>
  <c r="L53" i="1"/>
  <c r="L60" i="1"/>
  <c r="L62" i="1"/>
  <c r="C62" i="1" s="1"/>
  <c r="L66" i="1"/>
  <c r="L69" i="1"/>
  <c r="C69" i="1" s="1"/>
  <c r="L71" i="1"/>
  <c r="L72" i="1"/>
  <c r="L81" i="1"/>
  <c r="L82" i="1"/>
  <c r="C82" i="1" s="1"/>
  <c r="L84" i="1"/>
  <c r="L87" i="1"/>
  <c r="C87" i="1" s="1"/>
  <c r="L90" i="1"/>
  <c r="L94" i="1"/>
  <c r="L96" i="1"/>
  <c r="M14" i="1" l="1"/>
  <c r="F52" i="2"/>
  <c r="E69" i="1"/>
  <c r="G69" i="1"/>
  <c r="C29" i="4"/>
  <c r="C21" i="4"/>
  <c r="E44" i="1"/>
  <c r="G44" i="1"/>
  <c r="C12" i="4"/>
  <c r="G19" i="1"/>
  <c r="E19" i="1"/>
  <c r="C7" i="4"/>
  <c r="E11" i="1"/>
  <c r="G11" i="1"/>
  <c r="E14" i="1"/>
  <c r="G14" i="1"/>
  <c r="C9" i="4"/>
  <c r="C34" i="4"/>
  <c r="E82" i="1"/>
  <c r="G82" i="1"/>
  <c r="G30" i="1"/>
  <c r="E30" i="1"/>
  <c r="C16" i="4"/>
  <c r="G12" i="1"/>
  <c r="E12" i="1"/>
  <c r="C8" i="4"/>
  <c r="E60" i="1"/>
  <c r="G60" i="1"/>
  <c r="C26" i="4"/>
  <c r="E87" i="1"/>
  <c r="G87" i="1"/>
  <c r="C36" i="4"/>
  <c r="E62" i="1"/>
  <c r="G62" i="1"/>
  <c r="C27" i="4"/>
  <c r="G45" i="1"/>
  <c r="E45" i="1"/>
  <c r="C22" i="4"/>
  <c r="E37" i="1"/>
  <c r="G37" i="1"/>
  <c r="C18" i="4"/>
  <c r="E23" i="1"/>
  <c r="G23" i="1"/>
  <c r="C14" i="4"/>
  <c r="G16" i="1"/>
  <c r="E16" i="1"/>
  <c r="C10" i="4"/>
  <c r="E9" i="1"/>
  <c r="G9" i="1"/>
  <c r="C6" i="4"/>
  <c r="G35" i="1"/>
  <c r="E35" i="1"/>
  <c r="C17" i="4"/>
  <c r="C32" i="4"/>
  <c r="E79" i="1"/>
  <c r="G79" i="1"/>
  <c r="F13" i="2"/>
  <c r="G102" i="3"/>
  <c r="E102" i="3"/>
  <c r="K103" i="2"/>
  <c r="I103" i="2"/>
  <c r="O103" i="2"/>
  <c r="D40" i="4"/>
  <c r="C5" i="1"/>
  <c r="L102" i="1"/>
  <c r="M18" i="1"/>
  <c r="M60" i="1"/>
  <c r="M21" i="1"/>
  <c r="C66" i="1"/>
  <c r="M30" i="1"/>
  <c r="M19" i="1"/>
  <c r="M12" i="1"/>
  <c r="C81" i="1"/>
  <c r="M69" i="1"/>
  <c r="M62" i="1"/>
  <c r="C27" i="1"/>
  <c r="C39" i="1"/>
  <c r="C51" i="1"/>
  <c r="C90" i="1"/>
  <c r="C53" i="1"/>
  <c r="C96" i="1"/>
  <c r="C84" i="1"/>
  <c r="M45" i="1"/>
  <c r="M37" i="1"/>
  <c r="M23" i="1"/>
  <c r="M16" i="1"/>
  <c r="M9" i="1"/>
  <c r="C42" i="1"/>
  <c r="C72" i="1"/>
  <c r="C94" i="1"/>
  <c r="M82" i="1"/>
  <c r="C47" i="1"/>
  <c r="M87" i="1"/>
  <c r="M44" i="1"/>
  <c r="M79" i="1"/>
  <c r="M11" i="1"/>
  <c r="I87" i="1"/>
  <c r="I82" i="1"/>
  <c r="I79" i="1"/>
  <c r="I72" i="1"/>
  <c r="I69" i="1"/>
  <c r="I62" i="1"/>
  <c r="I60" i="1"/>
  <c r="I45" i="1"/>
  <c r="I44" i="1"/>
  <c r="I37" i="1"/>
  <c r="I35" i="1"/>
  <c r="I30" i="1"/>
  <c r="I23" i="1"/>
  <c r="I21" i="1"/>
  <c r="I19" i="1"/>
  <c r="I18" i="1"/>
  <c r="I16" i="1"/>
  <c r="I14" i="1"/>
  <c r="I12" i="1"/>
  <c r="I11" i="1"/>
  <c r="I9" i="1"/>
  <c r="E47" i="1" l="1"/>
  <c r="G47" i="1"/>
  <c r="C23" i="4"/>
  <c r="G42" i="1"/>
  <c r="E42" i="1"/>
  <c r="C20" i="4"/>
  <c r="E53" i="1"/>
  <c r="G53" i="1"/>
  <c r="C25" i="4"/>
  <c r="E27" i="1"/>
  <c r="G27" i="1"/>
  <c r="C15" i="4"/>
  <c r="C102" i="1"/>
  <c r="G5" i="1"/>
  <c r="E5" i="1"/>
  <c r="C5" i="4"/>
  <c r="I5" i="1"/>
  <c r="G90" i="1"/>
  <c r="E90" i="1"/>
  <c r="C37" i="4"/>
  <c r="E94" i="1"/>
  <c r="G94" i="1"/>
  <c r="C38" i="4"/>
  <c r="G84" i="1"/>
  <c r="E84" i="1"/>
  <c r="C35" i="4"/>
  <c r="G51" i="1"/>
  <c r="E51" i="1"/>
  <c r="C24" i="4"/>
  <c r="M5" i="1"/>
  <c r="E72" i="1"/>
  <c r="G72" i="1"/>
  <c r="C31" i="4"/>
  <c r="E96" i="1"/>
  <c r="G96" i="1"/>
  <c r="C39" i="4"/>
  <c r="E39" i="1"/>
  <c r="G39" i="1"/>
  <c r="C19" i="4"/>
  <c r="G81" i="1"/>
  <c r="E81" i="1"/>
  <c r="C33" i="4"/>
  <c r="G66" i="1"/>
  <c r="E66" i="1"/>
  <c r="C28" i="4"/>
  <c r="M39" i="1"/>
  <c r="I27" i="1"/>
  <c r="M27" i="1"/>
  <c r="I53" i="1"/>
  <c r="I84" i="1"/>
  <c r="M53" i="1"/>
  <c r="I96" i="1"/>
  <c r="I51" i="1"/>
  <c r="M84" i="1"/>
  <c r="I39" i="1"/>
  <c r="I42" i="1"/>
  <c r="M42" i="1"/>
  <c r="I66" i="1"/>
  <c r="M81" i="1"/>
  <c r="I81" i="1"/>
  <c r="I90" i="1"/>
  <c r="M51" i="1"/>
  <c r="M90" i="1"/>
  <c r="I94" i="1"/>
  <c r="M96" i="1"/>
  <c r="M94" i="1"/>
  <c r="M72" i="1"/>
  <c r="M66" i="1"/>
  <c r="I47" i="1"/>
  <c r="M47" i="1"/>
  <c r="H102" i="1"/>
  <c r="M102" i="1" s="1"/>
  <c r="L40" i="4" l="1"/>
  <c r="C40" i="4"/>
  <c r="G102" i="1"/>
  <c r="E102" i="1"/>
  <c r="I102" i="1"/>
</calcChain>
</file>

<file path=xl/sharedStrings.xml><?xml version="1.0" encoding="utf-8"?>
<sst xmlns="http://schemas.openxmlformats.org/spreadsheetml/2006/main" count="1521" uniqueCount="170">
  <si>
    <t>Meleiro</t>
  </si>
  <si>
    <t>Santa Rosa do Sul</t>
  </si>
  <si>
    <t>Turvo</t>
  </si>
  <si>
    <t>Camboriú</t>
  </si>
  <si>
    <t>−</t>
  </si>
  <si>
    <t>Gaspar</t>
  </si>
  <si>
    <t>Santa Cecília</t>
  </si>
  <si>
    <t>Lebon Régis</t>
  </si>
  <si>
    <t>Coronel Freitas</t>
  </si>
  <si>
    <t>São Carlos</t>
  </si>
  <si>
    <t>Quilombo</t>
  </si>
  <si>
    <t>Ipumirim</t>
  </si>
  <si>
    <t>Seara</t>
  </si>
  <si>
    <t>Itá</t>
  </si>
  <si>
    <t>Forquilhinha</t>
  </si>
  <si>
    <t>Içara</t>
  </si>
  <si>
    <t>Urussanga</t>
  </si>
  <si>
    <t>Lauro Müller</t>
  </si>
  <si>
    <t>Garopaba</t>
  </si>
  <si>
    <t>Ascurra</t>
  </si>
  <si>
    <t>Pomerode</t>
  </si>
  <si>
    <t>Balneário Piçarras</t>
  </si>
  <si>
    <t>Navegantes</t>
  </si>
  <si>
    <t>Guaramirim</t>
  </si>
  <si>
    <t>Catanduvas</t>
  </si>
  <si>
    <t>Herval do Oeste</t>
  </si>
  <si>
    <t>Capinzal</t>
  </si>
  <si>
    <t>Itapoá</t>
  </si>
  <si>
    <t>Garuva</t>
  </si>
  <si>
    <t>Campo Belo do Sul</t>
  </si>
  <si>
    <t>Correira Pinto</t>
  </si>
  <si>
    <t>Anita Garibaldi</t>
  </si>
  <si>
    <t>Otacílio Costa</t>
  </si>
  <si>
    <t>Bom Retiro</t>
  </si>
  <si>
    <t>Urubici</t>
  </si>
  <si>
    <t>Imaruí</t>
  </si>
  <si>
    <t>Itaiópolis</t>
  </si>
  <si>
    <t>Papanduva</t>
  </si>
  <si>
    <t>Rio Negrinho</t>
  </si>
  <si>
    <t>Cunha Porã</t>
  </si>
  <si>
    <t>Modelo</t>
  </si>
  <si>
    <t>Pinhalzinho</t>
  </si>
  <si>
    <t>Santo Amaro da Imperatriz</t>
  </si>
  <si>
    <t>Ituporanga</t>
  </si>
  <si>
    <t>Rio do Oeste</t>
  </si>
  <si>
    <t>Presidente Getúlio</t>
  </si>
  <si>
    <t>Ibirama</t>
  </si>
  <si>
    <t>Rio do Campo</t>
  </si>
  <si>
    <t>Trombudo Central</t>
  </si>
  <si>
    <t>Araquari</t>
  </si>
  <si>
    <t>Anchieta</t>
  </si>
  <si>
    <t>Itapiranga</t>
  </si>
  <si>
    <t>Descanso</t>
  </si>
  <si>
    <t>Mondaí</t>
  </si>
  <si>
    <t>Porto Belo</t>
  </si>
  <si>
    <t>São João Batista</t>
  </si>
  <si>
    <t>Armazém</t>
  </si>
  <si>
    <t>Capivari de Baixo</t>
  </si>
  <si>
    <t>Jaguaruna</t>
  </si>
  <si>
    <t>Braço do Norte</t>
  </si>
  <si>
    <t>Tangará</t>
  </si>
  <si>
    <t>Fraiburgo</t>
  </si>
  <si>
    <t>Abelardo Luz</t>
  </si>
  <si>
    <t>Ponte Serrada</t>
  </si>
  <si>
    <t>São Domingos</t>
  </si>
  <si>
    <t>Xaxim</t>
  </si>
  <si>
    <t>Campo Erê</t>
  </si>
  <si>
    <t>-</t>
  </si>
  <si>
    <t>TOTAL</t>
  </si>
  <si>
    <t>Sombrio</t>
  </si>
  <si>
    <t>Palmitos</t>
  </si>
  <si>
    <t>Orleans</t>
  </si>
  <si>
    <t>Timbó</t>
  </si>
  <si>
    <t>São Joaquim</t>
  </si>
  <si>
    <t>São Bento do Sul</t>
  </si>
  <si>
    <t>Taió</t>
  </si>
  <si>
    <t>Biguaçu</t>
  </si>
  <si>
    <t>Dionísio Cerqueira</t>
  </si>
  <si>
    <t>São Lourenço do Oeste</t>
  </si>
  <si>
    <t>AUDIÊNCIAS DE PROCESSOS ORIUNDOS:</t>
  </si>
  <si>
    <t>DAS COMARCAS INTEGRADAS</t>
  </si>
  <si>
    <t>DA COMARCA-SEDE</t>
  </si>
  <si>
    <r>
      <t xml:space="preserve">ARARANGUÁ 
</t>
    </r>
    <r>
      <rPr>
        <sz val="9"/>
        <color rgb="FF404040"/>
        <rFont val="Calibri"/>
        <family val="2"/>
        <scheme val="minor"/>
      </rPr>
      <t>(2 varas)</t>
    </r>
  </si>
  <si>
    <r>
      <t xml:space="preserve">BARRA VELHA
</t>
    </r>
    <r>
      <rPr>
        <sz val="9"/>
        <color rgb="FF404040"/>
        <rFont val="Calibri"/>
        <family val="2"/>
        <scheme val="minor"/>
      </rPr>
      <t>(1 vara)</t>
    </r>
  </si>
  <si>
    <r>
      <t xml:space="preserve">BALNEÁRIO CAMBORIÚ
</t>
    </r>
    <r>
      <rPr>
        <sz val="9"/>
        <color rgb="FF404040"/>
        <rFont val="Calibri"/>
        <family val="2"/>
        <scheme val="minor"/>
      </rPr>
      <t>(2 varas)</t>
    </r>
  </si>
  <si>
    <r>
      <t xml:space="preserve">BLUMENAU 
</t>
    </r>
    <r>
      <rPr>
        <sz val="9"/>
        <color rgb="FF404040"/>
        <rFont val="Calibri"/>
        <family val="2"/>
        <scheme val="minor"/>
      </rPr>
      <t>(3 varas e  1 juizado)</t>
    </r>
  </si>
  <si>
    <r>
      <t xml:space="preserve">BRUSQUE
</t>
    </r>
    <r>
      <rPr>
        <sz val="9"/>
        <color rgb="FF404040"/>
        <rFont val="Calibri"/>
        <family val="2"/>
        <scheme val="minor"/>
      </rPr>
      <t>(1 vara e  1 juizado)</t>
    </r>
  </si>
  <si>
    <r>
      <t xml:space="preserve">CAÇADOR
</t>
    </r>
    <r>
      <rPr>
        <sz val="9"/>
        <color rgb="FF404040"/>
        <rFont val="Calibri"/>
        <family val="2"/>
        <scheme val="minor"/>
      </rPr>
      <t>(1 vara)</t>
    </r>
  </si>
  <si>
    <r>
      <t xml:space="preserve">CAMPOS NOVOS
</t>
    </r>
    <r>
      <rPr>
        <sz val="9"/>
        <color rgb="FF404040"/>
        <rFont val="Calibri"/>
        <family val="2"/>
        <scheme val="minor"/>
      </rPr>
      <t>(1 vara)</t>
    </r>
  </si>
  <si>
    <r>
      <t xml:space="preserve">CANOINHAS 
</t>
    </r>
    <r>
      <rPr>
        <sz val="9"/>
        <color rgb="FF404040"/>
        <rFont val="Calibri"/>
        <family val="2"/>
        <scheme val="minor"/>
      </rPr>
      <t>(1 vara)</t>
    </r>
  </si>
  <si>
    <r>
      <t xml:space="preserve">CAPITAL
</t>
    </r>
    <r>
      <rPr>
        <sz val="9"/>
        <color rgb="FF404040"/>
        <rFont val="Calibri"/>
        <family val="2"/>
        <scheme val="minor"/>
      </rPr>
      <t>(7 varas e 1 juizado)</t>
    </r>
  </si>
  <si>
    <r>
      <t xml:space="preserve">CHAPECÓ
</t>
    </r>
    <r>
      <rPr>
        <sz val="9"/>
        <color rgb="FF404040"/>
        <rFont val="Calibri"/>
        <family val="2"/>
        <scheme val="minor"/>
      </rPr>
      <t>(2 varas e 1 juizado)</t>
    </r>
  </si>
  <si>
    <r>
      <t xml:space="preserve">CONCÓRDIA
</t>
    </r>
    <r>
      <rPr>
        <sz val="9"/>
        <color rgb="FF404040"/>
        <rFont val="Calibri"/>
        <family val="2"/>
        <scheme val="minor"/>
      </rPr>
      <t>(1 vara e  1 juizado)</t>
    </r>
  </si>
  <si>
    <r>
      <t xml:space="preserve">CRICIÚMA 
</t>
    </r>
    <r>
      <rPr>
        <sz val="9"/>
        <color rgb="FF404040"/>
        <rFont val="Calibri"/>
        <family val="2"/>
        <scheme val="minor"/>
      </rPr>
      <t>(2 varas)</t>
    </r>
  </si>
  <si>
    <r>
      <t xml:space="preserve">CURITIBANOS
</t>
    </r>
    <r>
      <rPr>
        <sz val="9"/>
        <color rgb="FF404040"/>
        <rFont val="Calibri"/>
        <family val="2"/>
        <scheme val="minor"/>
      </rPr>
      <t>(1 vara)</t>
    </r>
  </si>
  <si>
    <r>
      <t xml:space="preserve">IMBITUBA 
</t>
    </r>
    <r>
      <rPr>
        <sz val="9"/>
        <color rgb="FF404040"/>
        <rFont val="Calibri"/>
        <family val="2"/>
        <scheme val="minor"/>
      </rPr>
      <t>(1 vara)</t>
    </r>
  </si>
  <si>
    <r>
      <t xml:space="preserve">INDAIAL 
</t>
    </r>
    <r>
      <rPr>
        <sz val="9"/>
        <color rgb="FF404040"/>
        <rFont val="Calibri"/>
        <family val="2"/>
        <scheme val="minor"/>
      </rPr>
      <t>(1 vara)</t>
    </r>
  </si>
  <si>
    <r>
      <t xml:space="preserve">ITAJAÍ  
</t>
    </r>
    <r>
      <rPr>
        <sz val="9"/>
        <color rgb="FF404040"/>
        <rFont val="Calibri"/>
        <family val="2"/>
        <scheme val="minor"/>
      </rPr>
      <t xml:space="preserve">(2 varas)  </t>
    </r>
  </si>
  <si>
    <r>
      <t xml:space="preserve">ITAPEMA
</t>
    </r>
    <r>
      <rPr>
        <sz val="9"/>
        <color rgb="FF404040"/>
        <rFont val="Calibri"/>
        <family val="2"/>
        <scheme val="minor"/>
      </rPr>
      <t>(1 vara)</t>
    </r>
  </si>
  <si>
    <r>
      <t xml:space="preserve">JARAGUÁ DO SUL
</t>
    </r>
    <r>
      <rPr>
        <sz val="9"/>
        <color rgb="FF404040"/>
        <rFont val="Calibri"/>
        <family val="2"/>
        <scheme val="minor"/>
      </rPr>
      <t>(2 varas)</t>
    </r>
  </si>
  <si>
    <r>
      <t xml:space="preserve">JOAÇABA
</t>
    </r>
    <r>
      <rPr>
        <sz val="9"/>
        <color rgb="FF404040"/>
        <rFont val="Calibri"/>
        <family val="2"/>
        <scheme val="minor"/>
      </rPr>
      <t>(1 vara)</t>
    </r>
  </si>
  <si>
    <r>
      <t xml:space="preserve">LAGES
</t>
    </r>
    <r>
      <rPr>
        <sz val="9"/>
        <color rgb="FF404040"/>
        <rFont val="Calibri"/>
        <family val="2"/>
        <scheme val="minor"/>
      </rPr>
      <t>(3 varas)</t>
    </r>
  </si>
  <si>
    <r>
      <t xml:space="preserve">LAGUNA 
</t>
    </r>
    <r>
      <rPr>
        <sz val="9"/>
        <color rgb="FF404040"/>
        <rFont val="Calibri"/>
        <family val="2"/>
        <scheme val="minor"/>
      </rPr>
      <t>(1 vara)</t>
    </r>
  </si>
  <si>
    <r>
      <t xml:space="preserve">MAFRA
</t>
    </r>
    <r>
      <rPr>
        <sz val="9"/>
        <color rgb="FF404040"/>
        <rFont val="Calibri"/>
        <family val="2"/>
        <scheme val="minor"/>
      </rPr>
      <t>(1 vara)</t>
    </r>
  </si>
  <si>
    <r>
      <t xml:space="preserve">MARAVILHA
</t>
    </r>
    <r>
      <rPr>
        <sz val="9"/>
        <color rgb="FF404040"/>
        <rFont val="Calibri"/>
        <family val="2"/>
        <scheme val="minor"/>
      </rPr>
      <t>(1 vara)</t>
    </r>
  </si>
  <si>
    <r>
      <t xml:space="preserve">PALHOÇA 
</t>
    </r>
    <r>
      <rPr>
        <sz val="9"/>
        <color rgb="FF404040"/>
        <rFont val="Calibri"/>
        <family val="2"/>
        <scheme val="minor"/>
      </rPr>
      <t>(2 varas)</t>
    </r>
  </si>
  <si>
    <r>
      <t xml:space="preserve">PORTO UNIÃO
</t>
    </r>
    <r>
      <rPr>
        <sz val="9"/>
        <color rgb="FF404040"/>
        <rFont val="Calibri"/>
        <family val="2"/>
        <scheme val="minor"/>
      </rPr>
      <t>(1 vara)</t>
    </r>
  </si>
  <si>
    <r>
      <t xml:space="preserve">RIO DO SUL
</t>
    </r>
    <r>
      <rPr>
        <sz val="10.5"/>
        <color rgb="FF404040"/>
        <rFont val="Calibri"/>
        <family val="2"/>
        <scheme val="minor"/>
      </rPr>
      <t>(1 vara e  1 juizado)</t>
    </r>
  </si>
  <si>
    <r>
      <t xml:space="preserve">SÃO FRANCISCO DO SUL
</t>
    </r>
    <r>
      <rPr>
        <sz val="9"/>
        <color rgb="FF404040"/>
        <rFont val="Calibri"/>
        <family val="2"/>
        <scheme val="minor"/>
      </rPr>
      <t>(1 vara)</t>
    </r>
  </si>
  <si>
    <r>
      <t xml:space="preserve">SÃO JOSÉ
</t>
    </r>
    <r>
      <rPr>
        <sz val="9"/>
        <color rgb="FF404040"/>
        <rFont val="Calibri"/>
        <family val="2"/>
        <scheme val="minor"/>
      </rPr>
      <t>(2 varas e  1 juizado)</t>
    </r>
  </si>
  <si>
    <r>
      <t xml:space="preserve">SÃO JOSÉ DO CEDRO
</t>
    </r>
    <r>
      <rPr>
        <sz val="9"/>
        <color rgb="FF404040"/>
        <rFont val="Calibri"/>
        <family val="2"/>
        <scheme val="minor"/>
      </rPr>
      <t>(1 vara)</t>
    </r>
  </si>
  <si>
    <r>
      <t xml:space="preserve">SÃO MIGUEL DO OESTE
</t>
    </r>
    <r>
      <rPr>
        <sz val="9"/>
        <color rgb="FF404040"/>
        <rFont val="Calibri"/>
        <family val="2"/>
        <scheme val="minor"/>
      </rPr>
      <t>(1 vara)</t>
    </r>
  </si>
  <si>
    <r>
      <t xml:space="preserve">TIJUCAS
</t>
    </r>
    <r>
      <rPr>
        <sz val="9"/>
        <color rgb="FF404040"/>
        <rFont val="Calibri"/>
        <family val="2"/>
        <scheme val="minor"/>
      </rPr>
      <t>(1 vara)</t>
    </r>
  </si>
  <si>
    <r>
      <t xml:space="preserve">TUBARÃO
</t>
    </r>
    <r>
      <rPr>
        <sz val="9"/>
        <color rgb="FF404040"/>
        <rFont val="Calibri"/>
        <family val="2"/>
        <scheme val="minor"/>
      </rPr>
      <t>(2 varas e  1 juizado)</t>
    </r>
  </si>
  <si>
    <r>
      <t xml:space="preserve">VIDEIRA 
</t>
    </r>
    <r>
      <rPr>
        <sz val="9"/>
        <color rgb="FF404040"/>
        <rFont val="Calibri"/>
        <family val="2"/>
        <scheme val="minor"/>
      </rPr>
      <t>(1 vara)</t>
    </r>
  </si>
  <si>
    <r>
      <t xml:space="preserve">XANXERÊ 
</t>
    </r>
    <r>
      <rPr>
        <sz val="9"/>
        <color rgb="FF404040"/>
        <rFont val="Calibri"/>
        <family val="2"/>
        <scheme val="minor"/>
      </rPr>
      <t>(1 vara)</t>
    </r>
  </si>
  <si>
    <r>
      <t xml:space="preserve">JOINVILLE 
</t>
    </r>
    <r>
      <rPr>
        <sz val="9"/>
        <color rgb="FF404040"/>
        <rFont val="Calibri"/>
        <family val="2"/>
        <scheme val="minor"/>
      </rPr>
      <t>(4 varas e 1 juizado)</t>
    </r>
  </si>
  <si>
    <t>15-10 a 15-11</t>
  </si>
  <si>
    <t>16-11 a 15-12</t>
  </si>
  <si>
    <t>Barra Velha (Plantão)</t>
  </si>
  <si>
    <t>Porto União (Plantão)</t>
  </si>
  <si>
    <t>Itapema (Plantão)</t>
  </si>
  <si>
    <t>Campos Novos (Plantão)</t>
  </si>
  <si>
    <t>Barra Velha</t>
  </si>
  <si>
    <t>COMARCA-SEDE</t>
  </si>
  <si>
    <t>16 a 31-12</t>
  </si>
  <si>
    <r>
      <rPr>
        <b/>
        <sz val="12"/>
        <color rgb="FF000000"/>
        <rFont val="Calibri"/>
        <family val="2"/>
        <scheme val="minor"/>
      </rPr>
      <t>NÚMERO DE AUDIÊNCIAS DE CUSTÓDIA</t>
    </r>
    <r>
      <rPr>
        <b/>
        <sz val="10.5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 xml:space="preserve">20-12-2018 a 6-1-2019 – RECESSO FORENSE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</si>
  <si>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r>
      <t xml:space="preserve">NÚMERO DE AUDIÊNCIAS DE CUSTÓDIA
Período: 15-10 a 15-11-2018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</si>
  <si>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TODOS OS 32 DIAS DO PERÍODO 
(COM E SEM 
EXPEDIENTE FORENSE)</t>
  </si>
  <si>
    <t>DURANTE TODOS OS 30 DIAS DO PERÍODO 
(COM E SEM 
EXPEDIENTE FORENSE)</t>
  </si>
  <si>
    <t>DURANTE OS 21 DIAS 
DO PERÍODO  COM EXPEDIENTE FORENSE</t>
  </si>
  <si>
    <t>DURANTE OS 9 DIAS 
DO PERÍODO SEM EXPEDIENTE FORENSE</t>
  </si>
  <si>
    <t>DURANTE TODOS OS 16 DIAS DO PERÍODO 
(COM E SEM 
EXPEDIENTE FORENSE)</t>
  </si>
  <si>
    <t>DURANTE OS 3 DIAS 
DO PERÍODO  COM EXPEDIENTE FORENSE</t>
  </si>
  <si>
    <t>DURANTE OS 13 DIAS 
DO PERÍODO SEM EXPEDIENTE FORENSE</t>
  </si>
  <si>
    <r>
      <rPr>
        <b/>
        <sz val="12"/>
        <color rgb="FF000000"/>
        <rFont val="Calibri"/>
        <family val="2"/>
        <scheme val="minor"/>
      </rPr>
      <t>NÚMERO DE AUDIÊNCIAS DE CUSTÓDIA</t>
    </r>
    <r>
      <rPr>
        <b/>
        <sz val="10.5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>Período:</t>
    </r>
    <r>
      <rPr>
        <b/>
        <sz val="10.5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16-11 a 15-12-2018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</si>
  <si>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r>
      <rPr>
        <b/>
        <sz val="12"/>
        <color rgb="FF000000"/>
        <rFont val="Calibri"/>
        <family val="2"/>
        <scheme val="minor"/>
      </rPr>
      <t>NÚMERO DE AUDIÊNCIAS DE CUSTÓDIA</t>
    </r>
    <r>
      <rPr>
        <b/>
        <sz val="10.5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>Período:</t>
    </r>
    <r>
      <rPr>
        <b/>
        <sz val="10.5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16-12 a 31-12-2018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</si>
  <si>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OS 22 DIAS 
DO PERÍODO  COM EXPEDIENTE FORENSE</t>
  </si>
  <si>
    <t>DURANTE OS 10 DIAS 
DO PERÍODO SEM EXPEDIENTE FORENSE</t>
  </si>
  <si>
    <t>1º a 31-1</t>
  </si>
  <si>
    <t>1º a 28-2</t>
  </si>
  <si>
    <r>
      <t xml:space="preserve">NÚMERO DE AUDIÊNCIAS DE CUSTÓDIA
Período: 1º a 31-1-2019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</si>
  <si>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TODOS OS 31 DIAS DO PERÍODO 
(COM E SEM 
EXPEDIENTE FORENSE)</t>
  </si>
  <si>
    <t>DURANTE OS 19 DIAS 
DO PERÍODO  COM EXPEDIENTE FORENSE</t>
  </si>
  <si>
    <t>DURANTE OS 12 DIAS 
DO PERÍODO SEM EXPEDIENTE FORENSE</t>
  </si>
  <si>
    <r>
      <t xml:space="preserve">NÚMERO DE AUDIÊNCIAS DE CUSTÓDIA
Período: 1º a 28-2-2019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</si>
  <si>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TODOS OS 28 DIAS DO PERÍODO 
(COM E SEM 
EXPEDIENTE FORENSE)</t>
  </si>
  <si>
    <t>DURANTE OS 20 DIAS 
DO PERÍODO  COM EXPEDIENTE FORENSE</t>
  </si>
  <si>
    <t>DURANTE OS 8 DIAS 
DO PERÍODO SEM EXPEDIENTE FORENSE</t>
  </si>
  <si>
    <r>
      <t xml:space="preserve">NÚMERO DE AUDIÊNCIAS DE CUSTÓDIA
Período: 1º a 31-3-2019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</si>
  <si>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1º a 31-3</t>
  </si>
  <si>
    <t>Média diária aproximada de audiências dos juizados</t>
  </si>
  <si>
    <r>
      <t xml:space="preserve">SÃO JOSÉ
</t>
    </r>
    <r>
      <rPr>
        <sz val="9"/>
        <color rgb="FF404040"/>
        <rFont val="Calibri"/>
        <family val="2"/>
        <scheme val="minor"/>
      </rPr>
      <t>(2 varas e  1 juizado VD)</t>
    </r>
  </si>
  <si>
    <r>
      <t xml:space="preserve">CHAPECÓ
</t>
    </r>
    <r>
      <rPr>
        <sz val="9"/>
        <color rgb="FF404040"/>
        <rFont val="Calibri"/>
        <family val="2"/>
        <scheme val="minor"/>
      </rPr>
      <t>(2 varas e 1 juizado VD)</t>
    </r>
  </si>
  <si>
    <r>
      <t xml:space="preserve">CAPITAL
</t>
    </r>
    <r>
      <rPr>
        <sz val="9"/>
        <color rgb="FF404040"/>
        <rFont val="Calibri"/>
        <family val="2"/>
        <scheme val="minor"/>
      </rPr>
      <t>(7 varas e 1 juizado VD)</t>
    </r>
  </si>
  <si>
    <r>
      <t xml:space="preserve">TUBARÃO
</t>
    </r>
    <r>
      <rPr>
        <sz val="9"/>
        <color rgb="FF404040"/>
        <rFont val="Calibri"/>
        <family val="2"/>
        <scheme val="minor"/>
      </rPr>
      <t>(2 varas e  1 juizado VD)</t>
    </r>
  </si>
  <si>
    <r>
      <t xml:space="preserve">JOINVILLE 
</t>
    </r>
    <r>
      <rPr>
        <sz val="9"/>
        <color rgb="FF404040"/>
        <rFont val="Calibri"/>
        <family val="2"/>
        <scheme val="minor"/>
      </rPr>
      <t>(4 varas e 1 juizado trânsito)</t>
    </r>
  </si>
  <si>
    <r>
      <t xml:space="preserve">NÚMERO DE AUDIÊNCIAS DE CUSTÓDIA
Período: 1º a 30-4-2019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</si>
  <si>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1º a 30-4</t>
  </si>
  <si>
    <t>Média diária aproximada de audiências por 
vara criminal</t>
  </si>
  <si>
    <r>
      <t xml:space="preserve">NÚMERO DE AUDIÊNCIAS DE CUSTÓDIA
Período: 1º a 31-5-2019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</si>
  <si>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1º a 31-5</t>
  </si>
  <si>
    <t>1º a 30-6</t>
  </si>
  <si>
    <r>
      <t xml:space="preserve">AUDIÊNCIAS DE CUSTÓDIA REALIZADAS EM 2018 E 2019
15 DE OUTUBRO A 30 DE JUNHO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 xml:space="preserve">Fonte: SAJ
</t>
    </r>
    <r>
      <rPr>
        <b/>
        <sz val="12"/>
        <color rgb="FF000000"/>
        <rFont val="Calibri"/>
        <family val="2"/>
        <scheme val="minor"/>
      </rPr>
      <t>QUADRO GERAL</t>
    </r>
  </si>
  <si>
    <r>
      <t xml:space="preserve">AUDIÊNCIAS DE CUSTÓDIA REALIZADAS EM 2018 E 2019
15 DE OUTUBRO DE 2018 A 30 DE JUNHO DE 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 xml:space="preserve">Fonte: SAJ
</t>
    </r>
    <r>
      <rPr>
        <b/>
        <sz val="12"/>
        <color rgb="FF000000"/>
        <rFont val="Calibri"/>
        <family val="2"/>
        <scheme val="minor"/>
      </rPr>
      <t>QUADRO DETALHADO</t>
    </r>
  </si>
  <si>
    <r>
      <t xml:space="preserve">NÚMERO DE AUDIÊNCIAS DE CUSTÓDIA
Período: 1º a 30-6-2019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</si>
  <si>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OS 11 DIAS 
DO PERÍODO SEM EXPEDIENTE FORENSE</t>
  </si>
  <si>
    <t>DURANTE OS 167 DIAS 
DO PERÍODO  COM EXPEDIENTE FORENSE</t>
  </si>
  <si>
    <t>DURANTE OS 
92 DIAS 
DO PERÍODO SEM EXPEDIENTE FORENSE</t>
  </si>
  <si>
    <t>DURANTE TODOS OS 259 DIAS DO PERÍODO 
(COM E SEM 
EXPEDIENTE)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</si>
</sst>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rgb="FF40404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0.5"/>
      <color rgb="FF40404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rgb="FFE0A5A4"/>
        <bgColor indexed="64"/>
      </patternFill>
    </fill>
    <fill>
      <patternFill patternType="solid">
        <fgColor rgb="FFFBD1AF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9B883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D78B89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auto="1"/>
      </top>
      <bottom/>
      <diagonal/>
    </border>
    <border>
      <left style="thin">
        <color indexed="64"/>
      </left>
      <right style="thick">
        <color theme="1" tint="0.34998626667073579"/>
      </right>
      <top style="medium">
        <color auto="1"/>
      </top>
      <bottom style="medium">
        <color auto="1"/>
      </bottom>
      <diagonal/>
    </border>
    <border>
      <left/>
      <right style="thick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/>
      <diagonal/>
    </border>
    <border>
      <left/>
      <right style="thick">
        <color theme="1" tint="0.34998626667073579"/>
      </right>
      <top style="medium">
        <color theme="1" tint="0.34998626667073579"/>
      </top>
      <bottom style="medium">
        <color auto="1"/>
      </bottom>
      <diagonal/>
    </border>
    <border>
      <left style="thick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indexed="64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medium">
        <color theme="1" tint="0.34998626667073579"/>
      </top>
      <bottom style="medium">
        <color auto="1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auto="1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/>
      <bottom/>
      <diagonal/>
    </border>
    <border>
      <left style="medium">
        <color theme="1" tint="0.34998626667073579"/>
      </left>
      <right style="thick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thick">
        <color theme="1" tint="0.34998626667073579"/>
      </right>
      <top/>
      <bottom/>
      <diagonal/>
    </border>
    <border>
      <left style="thin">
        <color indexed="64"/>
      </left>
      <right style="thick">
        <color theme="1" tint="0.34998626667073579"/>
      </right>
      <top/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/>
      <bottom/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auto="1"/>
      </top>
      <bottom/>
      <diagonal/>
    </border>
    <border>
      <left style="thick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ck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ck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medium">
        <color theme="1" tint="0.34998626667073579"/>
      </bottom>
      <diagonal/>
    </border>
    <border>
      <left/>
      <right/>
      <top style="thick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ck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thin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/>
      <bottom style="thick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ck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 style="medium">
        <color theme="1" tint="0.34998626667073579"/>
      </top>
      <bottom/>
      <diagonal/>
    </border>
    <border>
      <left/>
      <right style="thick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/>
      <bottom style="thick">
        <color theme="1" tint="0.34998626667073579"/>
      </bottom>
      <diagonal/>
    </border>
    <border>
      <left/>
      <right style="medium">
        <color theme="1" tint="0.34998626667073579"/>
      </right>
      <top/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/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3">
    <xf numFmtId="0" fontId="0" fillId="0" borderId="0" xfId="0"/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10" fillId="4" borderId="42" xfId="0" applyFont="1" applyFill="1" applyBorder="1" applyAlignment="1">
      <alignment horizontal="center" vertical="center"/>
    </xf>
    <xf numFmtId="1" fontId="10" fillId="4" borderId="4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7" borderId="94" xfId="0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7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0" fontId="5" fillId="7" borderId="78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164" fontId="7" fillId="7" borderId="27" xfId="1" applyNumberFormat="1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164" fontId="7" fillId="7" borderId="35" xfId="1" applyNumberFormat="1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8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6" xfId="0" quotePrefix="1" applyFont="1" applyFill="1" applyBorder="1" applyAlignment="1">
      <alignment horizontal="center" vertical="center" wrapText="1"/>
    </xf>
    <xf numFmtId="0" fontId="5" fillId="7" borderId="34" xfId="0" quotePrefix="1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3" fillId="7" borderId="78" xfId="0" applyFont="1" applyFill="1" applyBorder="1" applyAlignment="1">
      <alignment horizontal="center" vertical="center" wrapText="1"/>
    </xf>
    <xf numFmtId="0" fontId="5" fillId="7" borderId="107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64" fontId="7" fillId="7" borderId="9" xfId="1" applyNumberFormat="1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8" borderId="7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80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8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64" fontId="7" fillId="8" borderId="35" xfId="1" applyNumberFormat="1" applyFont="1" applyFill="1" applyBorder="1" applyAlignment="1">
      <alignment horizontal="center" vertical="center" wrapText="1"/>
    </xf>
    <xf numFmtId="0" fontId="5" fillId="8" borderId="83" xfId="0" applyFont="1" applyFill="1" applyBorder="1" applyAlignment="1">
      <alignment horizontal="center" vertical="center" wrapText="1"/>
    </xf>
    <xf numFmtId="0" fontId="5" fillId="8" borderId="84" xfId="0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8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164" fontId="7" fillId="8" borderId="9" xfId="1" applyNumberFormat="1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/>
    </xf>
    <xf numFmtId="1" fontId="10" fillId="9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5" fillId="7" borderId="115" xfId="0" applyFont="1" applyFill="1" applyBorder="1" applyAlignment="1">
      <alignment horizontal="center" vertical="center" wrapText="1"/>
    </xf>
    <xf numFmtId="0" fontId="5" fillId="8" borderId="115" xfId="0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/>
    </xf>
    <xf numFmtId="164" fontId="10" fillId="4" borderId="44" xfId="1" applyNumberFormat="1" applyFont="1" applyFill="1" applyBorder="1" applyAlignment="1">
      <alignment horizontal="center" vertical="center"/>
    </xf>
    <xf numFmtId="0" fontId="10" fillId="9" borderId="66" xfId="0" applyFont="1" applyFill="1" applyBorder="1" applyAlignment="1">
      <alignment horizontal="center" vertical="center"/>
    </xf>
    <xf numFmtId="1" fontId="10" fillId="9" borderId="103" xfId="0" applyNumberFormat="1" applyFont="1" applyFill="1" applyBorder="1" applyAlignment="1">
      <alignment horizontal="center" vertical="center"/>
    </xf>
    <xf numFmtId="0" fontId="10" fillId="9" borderId="105" xfId="0" applyFont="1" applyFill="1" applyBorder="1" applyAlignment="1">
      <alignment horizontal="center" vertical="center"/>
    </xf>
    <xf numFmtId="164" fontId="10" fillId="9" borderId="106" xfId="1" applyNumberFormat="1" applyFont="1" applyFill="1" applyBorder="1" applyAlignment="1">
      <alignment horizontal="center" vertical="center"/>
    </xf>
    <xf numFmtId="0" fontId="10" fillId="9" borderId="67" xfId="0" applyFont="1" applyFill="1" applyBorder="1" applyAlignment="1">
      <alignment horizontal="center" vertical="center"/>
    </xf>
    <xf numFmtId="164" fontId="10" fillId="9" borderId="68" xfId="1" applyNumberFormat="1" applyFont="1" applyFill="1" applyBorder="1" applyAlignment="1">
      <alignment horizontal="center" vertical="center"/>
    </xf>
    <xf numFmtId="0" fontId="10" fillId="9" borderId="104" xfId="0" applyFont="1" applyFill="1" applyBorder="1" applyAlignment="1">
      <alignment horizontal="center" vertical="center"/>
    </xf>
    <xf numFmtId="1" fontId="10" fillId="9" borderId="106" xfId="0" applyNumberFormat="1" applyFont="1" applyFill="1" applyBorder="1" applyAlignment="1">
      <alignment horizontal="center" vertical="center"/>
    </xf>
    <xf numFmtId="1" fontId="10" fillId="9" borderId="67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164" fontId="10" fillId="4" borderId="43" xfId="1" applyNumberFormat="1" applyFont="1" applyFill="1" applyBorder="1" applyAlignment="1">
      <alignment horizontal="center" vertical="center"/>
    </xf>
    <xf numFmtId="0" fontId="10" fillId="4" borderId="106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7" borderId="115" xfId="0" applyFont="1" applyFill="1" applyBorder="1" applyAlignment="1">
      <alignment horizontal="center" vertical="center" wrapText="1"/>
    </xf>
    <xf numFmtId="0" fontId="4" fillId="8" borderId="115" xfId="0" applyFont="1" applyFill="1" applyBorder="1" applyAlignment="1">
      <alignment horizontal="center" vertical="center" wrapText="1"/>
    </xf>
    <xf numFmtId="1" fontId="0" fillId="0" borderId="0" xfId="0" applyNumberFormat="1"/>
    <xf numFmtId="1" fontId="1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5" fillId="7" borderId="128" xfId="1" applyFont="1" applyFill="1" applyBorder="1" applyAlignment="1">
      <alignment horizontal="center" vertical="center" wrapText="1"/>
    </xf>
    <xf numFmtId="9" fontId="5" fillId="8" borderId="128" xfId="1" applyFont="1" applyFill="1" applyBorder="1" applyAlignment="1">
      <alignment horizontal="center" vertical="center" wrapText="1"/>
    </xf>
    <xf numFmtId="9" fontId="10" fillId="9" borderId="129" xfId="1" applyFont="1" applyFill="1" applyBorder="1" applyAlignment="1">
      <alignment horizontal="center" vertical="center"/>
    </xf>
    <xf numFmtId="1" fontId="10" fillId="9" borderId="131" xfId="0" applyNumberFormat="1" applyFont="1" applyFill="1" applyBorder="1" applyAlignment="1">
      <alignment horizontal="center" vertical="center"/>
    </xf>
    <xf numFmtId="9" fontId="5" fillId="7" borderId="34" xfId="1" applyFont="1" applyFill="1" applyBorder="1" applyAlignment="1">
      <alignment horizontal="center" vertical="center" wrapText="1"/>
    </xf>
    <xf numFmtId="9" fontId="5" fillId="8" borderId="34" xfId="1" applyFont="1" applyFill="1" applyBorder="1" applyAlignment="1">
      <alignment horizontal="center" vertical="center" wrapText="1"/>
    </xf>
    <xf numFmtId="9" fontId="10" fillId="9" borderId="108" xfId="1" applyFont="1" applyFill="1" applyBorder="1" applyAlignment="1">
      <alignment horizontal="center" vertical="center"/>
    </xf>
    <xf numFmtId="9" fontId="4" fillId="7" borderId="128" xfId="1" applyFont="1" applyFill="1" applyBorder="1" applyAlignment="1">
      <alignment horizontal="center" vertical="center" wrapText="1"/>
    </xf>
    <xf numFmtId="9" fontId="4" fillId="8" borderId="128" xfId="1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10" fillId="9" borderId="131" xfId="0" applyFont="1" applyFill="1" applyBorder="1" applyAlignment="1">
      <alignment horizontal="center" vertical="center"/>
    </xf>
    <xf numFmtId="9" fontId="4" fillId="7" borderId="34" xfId="1" applyFont="1" applyFill="1" applyBorder="1" applyAlignment="1">
      <alignment horizontal="center" vertical="center" wrapText="1"/>
    </xf>
    <xf numFmtId="9" fontId="4" fillId="8" borderId="34" xfId="1" applyFont="1" applyFill="1" applyBorder="1" applyAlignment="1">
      <alignment horizontal="center" vertical="center" wrapText="1"/>
    </xf>
    <xf numFmtId="9" fontId="10" fillId="9" borderId="136" xfId="1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0" fillId="9" borderId="65" xfId="0" applyFont="1" applyFill="1" applyBorder="1" applyAlignment="1">
      <alignment horizontal="center" vertical="center"/>
    </xf>
    <xf numFmtId="1" fontId="10" fillId="9" borderId="73" xfId="0" applyNumberFormat="1" applyFont="1" applyFill="1" applyBorder="1" applyAlignment="1">
      <alignment horizontal="center" vertical="center"/>
    </xf>
    <xf numFmtId="1" fontId="10" fillId="9" borderId="116" xfId="0" applyNumberFormat="1" applyFont="1" applyFill="1" applyBorder="1" applyAlignment="1">
      <alignment horizontal="center" vertical="center"/>
    </xf>
    <xf numFmtId="9" fontId="10" fillId="9" borderId="139" xfId="1" applyFont="1" applyFill="1" applyBorder="1" applyAlignment="1">
      <alignment horizontal="center" vertical="center"/>
    </xf>
    <xf numFmtId="1" fontId="10" fillId="9" borderId="140" xfId="0" applyNumberFormat="1" applyFont="1" applyFill="1" applyBorder="1" applyAlignment="1">
      <alignment horizontal="center" vertical="center"/>
    </xf>
    <xf numFmtId="9" fontId="10" fillId="9" borderId="138" xfId="1" applyFont="1" applyFill="1" applyBorder="1" applyAlignment="1">
      <alignment horizontal="center" vertical="center"/>
    </xf>
    <xf numFmtId="0" fontId="10" fillId="9" borderId="88" xfId="0" applyFont="1" applyFill="1" applyBorder="1" applyAlignment="1">
      <alignment horizontal="center" vertical="center"/>
    </xf>
    <xf numFmtId="164" fontId="10" fillId="9" borderId="89" xfId="1" applyNumberFormat="1" applyFont="1" applyFill="1" applyBorder="1" applyAlignment="1">
      <alignment horizontal="center" vertical="center"/>
    </xf>
    <xf numFmtId="0" fontId="10" fillId="9" borderId="116" xfId="0" applyFont="1" applyFill="1" applyBorder="1" applyAlignment="1">
      <alignment horizontal="center" vertical="center"/>
    </xf>
    <xf numFmtId="164" fontId="10" fillId="9" borderId="143" xfId="1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16" fillId="6" borderId="47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Alignment="1">
      <alignment horizont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center"/>
    </xf>
    <xf numFmtId="0" fontId="0" fillId="0" borderId="0" xfId="2" applyNumberFormat="1" applyFont="1"/>
    <xf numFmtId="0" fontId="0" fillId="0" borderId="0" xfId="2" applyNumberFormat="1" applyFont="1" applyFill="1" applyBorder="1"/>
    <xf numFmtId="164" fontId="0" fillId="0" borderId="0" xfId="0" applyNumberFormat="1"/>
    <xf numFmtId="0" fontId="0" fillId="0" borderId="0" xfId="0" applyFill="1"/>
    <xf numFmtId="9" fontId="5" fillId="7" borderId="128" xfId="1" applyNumberFormat="1" applyFont="1" applyFill="1" applyBorder="1" applyAlignment="1">
      <alignment horizontal="center" vertical="center" wrapText="1"/>
    </xf>
    <xf numFmtId="9" fontId="5" fillId="8" borderId="128" xfId="1" applyNumberFormat="1" applyFont="1" applyFill="1" applyBorder="1" applyAlignment="1">
      <alignment horizontal="center" vertical="center" wrapText="1"/>
    </xf>
    <xf numFmtId="9" fontId="10" fillId="9" borderId="129" xfId="1" applyNumberFormat="1" applyFont="1" applyFill="1" applyBorder="1" applyAlignment="1">
      <alignment horizontal="center" vertical="center"/>
    </xf>
    <xf numFmtId="9" fontId="1" fillId="0" borderId="0" xfId="0" applyNumberFormat="1" applyFont="1"/>
    <xf numFmtId="9" fontId="0" fillId="0" borderId="0" xfId="0" applyNumberFormat="1"/>
    <xf numFmtId="9" fontId="5" fillId="7" borderId="34" xfId="1" applyNumberFormat="1" applyFont="1" applyFill="1" applyBorder="1" applyAlignment="1">
      <alignment horizontal="center" vertical="center" wrapText="1"/>
    </xf>
    <xf numFmtId="9" fontId="5" fillId="8" borderId="34" xfId="1" applyNumberFormat="1" applyFont="1" applyFill="1" applyBorder="1" applyAlignment="1">
      <alignment horizontal="center" vertical="center" wrapText="1"/>
    </xf>
    <xf numFmtId="9" fontId="10" fillId="9" borderId="108" xfId="1" applyNumberFormat="1" applyFont="1" applyFill="1" applyBorder="1" applyAlignment="1">
      <alignment horizontal="center" vertical="center"/>
    </xf>
    <xf numFmtId="2" fontId="5" fillId="7" borderId="78" xfId="2" applyNumberFormat="1" applyFont="1" applyFill="1" applyBorder="1" applyAlignment="1">
      <alignment horizontal="center" vertical="center" wrapText="1"/>
    </xf>
    <xf numFmtId="0" fontId="5" fillId="7" borderId="78" xfId="2" quotePrefix="1" applyNumberFormat="1" applyFont="1" applyFill="1" applyBorder="1" applyAlignment="1">
      <alignment horizontal="center" vertical="center" wrapText="1"/>
    </xf>
    <xf numFmtId="2" fontId="5" fillId="8" borderId="78" xfId="2" applyNumberFormat="1" applyFont="1" applyFill="1" applyBorder="1" applyAlignment="1">
      <alignment horizontal="center" vertical="center" wrapText="1"/>
    </xf>
    <xf numFmtId="0" fontId="5" fillId="8" borderId="78" xfId="2" quotePrefix="1" applyNumberFormat="1" applyFont="1" applyFill="1" applyBorder="1" applyAlignment="1">
      <alignment horizontal="center" vertical="center" wrapText="1"/>
    </xf>
    <xf numFmtId="0" fontId="10" fillId="9" borderId="144" xfId="2" quotePrefix="1" applyNumberFormat="1" applyFont="1" applyFill="1" applyBorder="1" applyAlignment="1">
      <alignment horizontal="center" vertical="center"/>
    </xf>
    <xf numFmtId="2" fontId="10" fillId="9" borderId="144" xfId="2" quotePrefix="1" applyNumberFormat="1" applyFont="1" applyFill="1" applyBorder="1" applyAlignment="1">
      <alignment horizontal="center" vertical="center"/>
    </xf>
    <xf numFmtId="2" fontId="5" fillId="7" borderId="78" xfId="2" quotePrefix="1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" fontId="10" fillId="9" borderId="152" xfId="0" applyNumberFormat="1" applyFont="1" applyFill="1" applyBorder="1" applyAlignment="1">
      <alignment horizontal="center" vertical="center"/>
    </xf>
    <xf numFmtId="1" fontId="10" fillId="9" borderId="119" xfId="0" applyNumberFormat="1" applyFont="1" applyFill="1" applyBorder="1" applyAlignment="1">
      <alignment horizontal="center" vertical="center"/>
    </xf>
    <xf numFmtId="1" fontId="10" fillId="9" borderId="153" xfId="0" applyNumberFormat="1" applyFont="1" applyFill="1" applyBorder="1" applyAlignment="1">
      <alignment horizontal="center" vertical="center"/>
    </xf>
    <xf numFmtId="1" fontId="10" fillId="9" borderId="154" xfId="0" applyNumberFormat="1" applyFont="1" applyFill="1" applyBorder="1" applyAlignment="1">
      <alignment horizontal="center" vertical="center"/>
    </xf>
    <xf numFmtId="1" fontId="10" fillId="9" borderId="46" xfId="0" applyNumberFormat="1" applyFont="1" applyFill="1" applyBorder="1" applyAlignment="1">
      <alignment horizontal="center" vertical="center"/>
    </xf>
    <xf numFmtId="1" fontId="10" fillId="9" borderId="155" xfId="0" applyNumberFormat="1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7" borderId="148" xfId="0" applyFill="1" applyBorder="1" applyAlignment="1">
      <alignment horizontal="center" vertical="center"/>
    </xf>
    <xf numFmtId="0" fontId="0" fillId="8" borderId="122" xfId="0" applyFill="1" applyBorder="1" applyAlignment="1">
      <alignment horizontal="center" vertical="center"/>
    </xf>
    <xf numFmtId="0" fontId="0" fillId="7" borderId="145" xfId="0" applyFill="1" applyBorder="1" applyAlignment="1">
      <alignment horizontal="center" vertical="center"/>
    </xf>
    <xf numFmtId="0" fontId="0" fillId="7" borderId="122" xfId="0" applyFill="1" applyBorder="1" applyAlignment="1">
      <alignment horizontal="center" vertical="center"/>
    </xf>
    <xf numFmtId="1" fontId="10" fillId="9" borderId="15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157" xfId="0" applyFill="1" applyBorder="1" applyAlignment="1"/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0" fillId="0" borderId="60" xfId="0" applyBorder="1" applyAlignment="1">
      <alignment horizontal="center"/>
    </xf>
    <xf numFmtId="0" fontId="9" fillId="5" borderId="109" xfId="0" applyFont="1" applyFill="1" applyBorder="1" applyAlignment="1">
      <alignment horizontal="center" vertical="center" wrapText="1"/>
    </xf>
    <xf numFmtId="0" fontId="9" fillId="5" borderId="110" xfId="0" applyFont="1" applyFill="1" applyBorder="1" applyAlignment="1">
      <alignment horizontal="center" vertical="center" wrapText="1"/>
    </xf>
    <xf numFmtId="0" fontId="9" fillId="5" borderId="11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113" xfId="0" applyFont="1" applyFill="1" applyBorder="1" applyAlignment="1">
      <alignment horizontal="center" vertical="center" wrapText="1"/>
    </xf>
    <xf numFmtId="16" fontId="3" fillId="6" borderId="48" xfId="0" applyNumberFormat="1" applyFont="1" applyFill="1" applyBorder="1" applyAlignment="1">
      <alignment horizontal="center" vertical="center" wrapText="1"/>
    </xf>
    <xf numFmtId="16" fontId="3" fillId="6" borderId="113" xfId="0" applyNumberFormat="1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147" xfId="0" applyFont="1" applyFill="1" applyBorder="1" applyAlignment="1">
      <alignment horizontal="center" vertical="center" wrapText="1"/>
    </xf>
    <xf numFmtId="0" fontId="3" fillId="6" borderId="122" xfId="0" applyFont="1" applyFill="1" applyBorder="1" applyAlignment="1">
      <alignment horizontal="center" vertical="center" wrapText="1"/>
    </xf>
    <xf numFmtId="0" fontId="3" fillId="6" borderId="120" xfId="0" applyFont="1" applyFill="1" applyBorder="1" applyAlignment="1">
      <alignment horizontal="center" vertical="center" wrapText="1"/>
    </xf>
    <xf numFmtId="0" fontId="3" fillId="6" borderId="148" xfId="0" applyFont="1" applyFill="1" applyBorder="1" applyAlignment="1">
      <alignment horizontal="center" vertical="center" wrapText="1"/>
    </xf>
    <xf numFmtId="0" fontId="3" fillId="6" borderId="146" xfId="0" applyFont="1" applyFill="1" applyBorder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121" xfId="0" applyFont="1" applyFill="1" applyBorder="1" applyAlignment="1">
      <alignment horizontal="center" vertical="center" wrapText="1"/>
    </xf>
    <xf numFmtId="0" fontId="3" fillId="6" borderId="137" xfId="0" applyFont="1" applyFill="1" applyBorder="1" applyAlignment="1">
      <alignment horizontal="center" vertical="center" wrapText="1"/>
    </xf>
    <xf numFmtId="0" fontId="3" fillId="6" borderId="149" xfId="0" applyFont="1" applyFill="1" applyBorder="1" applyAlignment="1">
      <alignment horizontal="center" vertical="center" wrapText="1"/>
    </xf>
    <xf numFmtId="0" fontId="3" fillId="6" borderId="112" xfId="0" applyFont="1" applyFill="1" applyBorder="1" applyAlignment="1">
      <alignment horizontal="center" vertical="center" wrapText="1"/>
    </xf>
    <xf numFmtId="0" fontId="3" fillId="6" borderId="150" xfId="0" applyFont="1" applyFill="1" applyBorder="1" applyAlignment="1">
      <alignment horizontal="center" vertical="center" wrapText="1"/>
    </xf>
    <xf numFmtId="2" fontId="5" fillId="7" borderId="20" xfId="2" applyNumberFormat="1" applyFont="1" applyFill="1" applyBorder="1" applyAlignment="1">
      <alignment horizontal="center" vertical="center" wrapText="1"/>
    </xf>
    <xf numFmtId="2" fontId="5" fillId="7" borderId="3" xfId="2" applyNumberFormat="1" applyFont="1" applyFill="1" applyBorder="1" applyAlignment="1">
      <alignment horizontal="center" vertical="center" wrapText="1"/>
    </xf>
    <xf numFmtId="2" fontId="5" fillId="7" borderId="23" xfId="2" applyNumberFormat="1" applyFont="1" applyFill="1" applyBorder="1" applyAlignment="1">
      <alignment horizontal="center" vertical="center" wrapText="1"/>
    </xf>
    <xf numFmtId="0" fontId="5" fillId="7" borderId="20" xfId="2" quotePrefix="1" applyNumberFormat="1" applyFont="1" applyFill="1" applyBorder="1" applyAlignment="1">
      <alignment horizontal="center" vertical="center" wrapText="1"/>
    </xf>
    <xf numFmtId="0" fontId="5" fillId="7" borderId="3" xfId="2" applyNumberFormat="1" applyFont="1" applyFill="1" applyBorder="1" applyAlignment="1">
      <alignment horizontal="center" vertical="center" wrapText="1"/>
    </xf>
    <xf numFmtId="0" fontId="5" fillId="7" borderId="23" xfId="2" applyNumberFormat="1" applyFont="1" applyFill="1" applyBorder="1" applyAlignment="1">
      <alignment horizontal="center" vertical="center" wrapText="1"/>
    </xf>
    <xf numFmtId="2" fontId="5" fillId="8" borderId="20" xfId="2" applyNumberFormat="1" applyFont="1" applyFill="1" applyBorder="1" applyAlignment="1">
      <alignment horizontal="center" vertical="center" wrapText="1"/>
    </xf>
    <xf numFmtId="2" fontId="5" fillId="8" borderId="23" xfId="2" applyNumberFormat="1" applyFont="1" applyFill="1" applyBorder="1" applyAlignment="1">
      <alignment horizontal="center" vertical="center" wrapText="1"/>
    </xf>
    <xf numFmtId="2" fontId="5" fillId="8" borderId="20" xfId="2" quotePrefix="1" applyNumberFormat="1" applyFont="1" applyFill="1" applyBorder="1" applyAlignment="1">
      <alignment horizontal="center" vertical="center" wrapText="1"/>
    </xf>
    <xf numFmtId="9" fontId="5" fillId="7" borderId="132" xfId="1" applyFont="1" applyFill="1" applyBorder="1" applyAlignment="1">
      <alignment horizontal="center" vertical="center" wrapText="1"/>
    </xf>
    <xf numFmtId="9" fontId="5" fillId="7" borderId="133" xfId="1" applyFont="1" applyFill="1" applyBorder="1" applyAlignment="1">
      <alignment horizontal="center" vertical="center" wrapText="1"/>
    </xf>
    <xf numFmtId="9" fontId="5" fillId="7" borderId="134" xfId="1" applyFont="1" applyFill="1" applyBorder="1" applyAlignment="1">
      <alignment horizontal="center" vertical="center" wrapText="1"/>
    </xf>
    <xf numFmtId="9" fontId="5" fillId="8" borderId="132" xfId="1" applyFont="1" applyFill="1" applyBorder="1" applyAlignment="1">
      <alignment horizontal="center" vertical="center" wrapText="1"/>
    </xf>
    <xf numFmtId="9" fontId="5" fillId="8" borderId="134" xfId="1" applyFont="1" applyFill="1" applyBorder="1" applyAlignment="1">
      <alignment horizontal="center" vertical="center" wrapText="1"/>
    </xf>
    <xf numFmtId="164" fontId="7" fillId="8" borderId="21" xfId="1" applyNumberFormat="1" applyFont="1" applyFill="1" applyBorder="1" applyAlignment="1">
      <alignment horizontal="center" vertical="center" wrapText="1"/>
    </xf>
    <xf numFmtId="164" fontId="7" fillId="8" borderId="24" xfId="1" applyNumberFormat="1" applyFont="1" applyFill="1" applyBorder="1" applyAlignment="1">
      <alignment horizontal="center" vertical="center" wrapText="1"/>
    </xf>
    <xf numFmtId="0" fontId="5" fillId="8" borderId="20" xfId="2" quotePrefix="1" applyNumberFormat="1" applyFont="1" applyFill="1" applyBorder="1" applyAlignment="1">
      <alignment horizontal="center" vertical="center" wrapText="1"/>
    </xf>
    <xf numFmtId="0" fontId="5" fillId="8" borderId="23" xfId="2" applyNumberFormat="1" applyFont="1" applyFill="1" applyBorder="1" applyAlignment="1">
      <alignment horizontal="center" vertical="center" wrapText="1"/>
    </xf>
    <xf numFmtId="0" fontId="3" fillId="6" borderId="145" xfId="0" applyFont="1" applyFill="1" applyBorder="1" applyAlignment="1">
      <alignment horizontal="center" vertical="center" wrapText="1"/>
    </xf>
    <xf numFmtId="0" fontId="3" fillId="6" borderId="151" xfId="0" applyFont="1" applyFill="1" applyBorder="1" applyAlignment="1">
      <alignment horizontal="center" vertical="center" wrapText="1"/>
    </xf>
    <xf numFmtId="9" fontId="5" fillId="8" borderId="133" xfId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9" fontId="5" fillId="7" borderId="127" xfId="1" applyFont="1" applyFill="1" applyBorder="1" applyAlignment="1">
      <alignment horizontal="center" vertical="center" wrapText="1"/>
    </xf>
    <xf numFmtId="9" fontId="5" fillId="7" borderId="125" xfId="1" applyFont="1" applyFill="1" applyBorder="1" applyAlignment="1">
      <alignment horizontal="center" vertical="center" wrapText="1"/>
    </xf>
    <xf numFmtId="9" fontId="5" fillId="7" borderId="126" xfId="1" applyFont="1" applyFill="1" applyBorder="1" applyAlignment="1">
      <alignment horizontal="center" vertical="center" wrapText="1"/>
    </xf>
    <xf numFmtId="9" fontId="5" fillId="8" borderId="127" xfId="1" applyFont="1" applyFill="1" applyBorder="1" applyAlignment="1">
      <alignment horizontal="center" vertical="center" wrapText="1"/>
    </xf>
    <xf numFmtId="9" fontId="5" fillId="8" borderId="126" xfId="1" applyFont="1" applyFill="1" applyBorder="1" applyAlignment="1">
      <alignment horizontal="center" vertical="center" wrapText="1"/>
    </xf>
    <xf numFmtId="9" fontId="5" fillId="8" borderId="125" xfId="1" applyFont="1" applyFill="1" applyBorder="1" applyAlignment="1">
      <alignment horizontal="center" vertical="center" wrapText="1"/>
    </xf>
    <xf numFmtId="2" fontId="5" fillId="7" borderId="20" xfId="2" quotePrefix="1" applyNumberFormat="1" applyFont="1" applyFill="1" applyBorder="1" applyAlignment="1">
      <alignment horizontal="center" vertical="center" wrapText="1"/>
    </xf>
    <xf numFmtId="2" fontId="5" fillId="8" borderId="3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4" fillId="7" borderId="90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5" fillId="7" borderId="91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0" fontId="4" fillId="7" borderId="92" xfId="0" applyFont="1" applyFill="1" applyBorder="1" applyAlignment="1">
      <alignment horizontal="center" vertical="center" wrapText="1"/>
    </xf>
    <xf numFmtId="0" fontId="4" fillId="7" borderId="86" xfId="0" applyFont="1" applyFill="1" applyBorder="1" applyAlignment="1">
      <alignment horizontal="center" vertical="center" wrapText="1"/>
    </xf>
    <xf numFmtId="164" fontId="7" fillId="7" borderId="93" xfId="1" applyNumberFormat="1" applyFont="1" applyFill="1" applyBorder="1" applyAlignment="1">
      <alignment horizontal="center" vertical="center" wrapText="1"/>
    </xf>
    <xf numFmtId="164" fontId="7" fillId="7" borderId="87" xfId="1" applyNumberFormat="1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4" fontId="7" fillId="7" borderId="71" xfId="1" applyNumberFormat="1" applyFont="1" applyFill="1" applyBorder="1" applyAlignment="1">
      <alignment horizontal="center" vertical="center" wrapText="1"/>
    </xf>
    <xf numFmtId="164" fontId="7" fillId="7" borderId="15" xfId="1" applyNumberFormat="1" applyFont="1" applyFill="1" applyBorder="1" applyAlignment="1">
      <alignment horizontal="center" vertical="center" wrapText="1"/>
    </xf>
    <xf numFmtId="164" fontId="7" fillId="7" borderId="18" xfId="1" applyNumberFormat="1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164" fontId="7" fillId="8" borderId="87" xfId="1" applyNumberFormat="1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2" fillId="9" borderId="141" xfId="0" applyFont="1" applyFill="1" applyBorder="1" applyAlignment="1">
      <alignment horizontal="center" vertical="center"/>
    </xf>
    <xf numFmtId="0" fontId="2" fillId="9" borderId="142" xfId="0" applyFont="1" applyFill="1" applyBorder="1" applyAlignment="1">
      <alignment horizontal="center" vertical="center"/>
    </xf>
    <xf numFmtId="164" fontId="7" fillId="8" borderId="30" xfId="1" applyNumberFormat="1" applyFont="1" applyFill="1" applyBorder="1" applyAlignment="1">
      <alignment horizontal="center" vertical="center" wrapText="1"/>
    </xf>
    <xf numFmtId="164" fontId="7" fillId="8" borderId="33" xfId="1" applyNumberFormat="1" applyFont="1" applyFill="1" applyBorder="1" applyAlignment="1">
      <alignment horizontal="center" vertical="center" wrapText="1"/>
    </xf>
    <xf numFmtId="0" fontId="5" fillId="7" borderId="76" xfId="0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center" vertical="center" wrapText="1"/>
    </xf>
    <xf numFmtId="164" fontId="7" fillId="7" borderId="21" xfId="1" applyNumberFormat="1" applyFont="1" applyFill="1" applyBorder="1" applyAlignment="1">
      <alignment horizontal="center" vertical="center" wrapText="1"/>
    </xf>
    <xf numFmtId="164" fontId="7" fillId="7" borderId="24" xfId="1" applyNumberFormat="1" applyFont="1" applyFill="1" applyBorder="1" applyAlignment="1">
      <alignment horizontal="center" vertical="center" wrapText="1"/>
    </xf>
    <xf numFmtId="0" fontId="5" fillId="8" borderId="114" xfId="0" applyFont="1" applyFill="1" applyBorder="1" applyAlignment="1">
      <alignment horizontal="center" vertical="center" wrapText="1"/>
    </xf>
    <xf numFmtId="0" fontId="5" fillId="8" borderId="118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164" fontId="7" fillId="8" borderId="11" xfId="1" applyNumberFormat="1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164" fontId="7" fillId="7" borderId="30" xfId="1" applyNumberFormat="1" applyFont="1" applyFill="1" applyBorder="1" applyAlignment="1">
      <alignment horizontal="center" vertical="center" wrapText="1"/>
    </xf>
    <xf numFmtId="164" fontId="7" fillId="7" borderId="33" xfId="1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4" fontId="7" fillId="7" borderId="11" xfId="1" applyNumberFormat="1" applyFont="1" applyFill="1" applyBorder="1" applyAlignment="1">
      <alignment horizontal="center" vertical="center" wrapText="1"/>
    </xf>
    <xf numFmtId="0" fontId="5" fillId="8" borderId="11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7" borderId="114" xfId="0" applyFont="1" applyFill="1" applyBorder="1" applyAlignment="1">
      <alignment horizontal="center" vertical="center" wrapText="1"/>
    </xf>
    <xf numFmtId="0" fontId="5" fillId="7" borderId="118" xfId="0" applyFont="1" applyFill="1" applyBorder="1" applyAlignment="1">
      <alignment horizontal="center" vertical="center" wrapText="1"/>
    </xf>
    <xf numFmtId="0" fontId="5" fillId="7" borderId="11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64" fontId="7" fillId="7" borderId="58" xfId="1" applyNumberFormat="1" applyFont="1" applyFill="1" applyBorder="1" applyAlignment="1">
      <alignment horizontal="center" vertical="center" wrapText="1"/>
    </xf>
    <xf numFmtId="164" fontId="7" fillId="7" borderId="12" xfId="1" applyNumberFormat="1" applyFont="1" applyFill="1" applyBorder="1" applyAlignment="1">
      <alignment horizontal="center" vertical="center" wrapText="1"/>
    </xf>
    <xf numFmtId="164" fontId="7" fillId="8" borderId="60" xfId="1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4" fillId="7" borderId="95" xfId="0" applyFont="1" applyFill="1" applyBorder="1" applyAlignment="1">
      <alignment horizontal="center" vertical="center" wrapText="1"/>
    </xf>
    <xf numFmtId="0" fontId="5" fillId="7" borderId="97" xfId="0" applyFont="1" applyFill="1" applyBorder="1" applyAlignment="1">
      <alignment horizontal="center" vertical="center" wrapText="1"/>
    </xf>
    <xf numFmtId="0" fontId="4" fillId="7" borderId="99" xfId="0" applyFont="1" applyFill="1" applyBorder="1" applyAlignment="1">
      <alignment horizontal="center" vertical="center" wrapText="1"/>
    </xf>
    <xf numFmtId="164" fontId="7" fillId="7" borderId="100" xfId="1" applyNumberFormat="1" applyFont="1" applyFill="1" applyBorder="1" applyAlignment="1">
      <alignment horizontal="center" vertical="center" wrapText="1"/>
    </xf>
    <xf numFmtId="164" fontId="7" fillId="7" borderId="10" xfId="1" applyNumberFormat="1" applyFont="1" applyFill="1" applyBorder="1" applyAlignment="1">
      <alignment horizontal="center" vertical="center" wrapText="1"/>
    </xf>
    <xf numFmtId="0" fontId="5" fillId="8" borderId="3" xfId="2" applyNumberFormat="1" applyFont="1" applyFill="1" applyBorder="1" applyAlignment="1">
      <alignment horizontal="center" vertical="center" wrapText="1"/>
    </xf>
    <xf numFmtId="9" fontId="5" fillId="7" borderId="124" xfId="1" applyFont="1" applyFill="1" applyBorder="1" applyAlignment="1">
      <alignment horizontal="center" vertical="center" wrapText="1"/>
    </xf>
    <xf numFmtId="9" fontId="5" fillId="7" borderId="135" xfId="1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/>
    </xf>
    <xf numFmtId="0" fontId="2" fillId="9" borderId="10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 wrapText="1"/>
    </xf>
    <xf numFmtId="164" fontId="7" fillId="7" borderId="89" xfId="1" applyNumberFormat="1" applyFont="1" applyFill="1" applyBorder="1" applyAlignment="1">
      <alignment horizontal="center" vertical="center" wrapText="1"/>
    </xf>
    <xf numFmtId="0" fontId="5" fillId="8" borderId="97" xfId="0" applyFont="1" applyFill="1" applyBorder="1" applyAlignment="1">
      <alignment horizontal="center" vertical="center" wrapText="1"/>
    </xf>
    <xf numFmtId="0" fontId="5" fillId="8" borderId="98" xfId="0" applyFont="1" applyFill="1" applyBorder="1" applyAlignment="1">
      <alignment horizontal="center" vertical="center" wrapText="1"/>
    </xf>
    <xf numFmtId="0" fontId="5" fillId="8" borderId="91" xfId="0" applyFont="1" applyFill="1" applyBorder="1" applyAlignment="1">
      <alignment horizontal="center" vertical="center" wrapText="1"/>
    </xf>
    <xf numFmtId="0" fontId="4" fillId="8" borderId="99" xfId="0" applyFont="1" applyFill="1" applyBorder="1" applyAlignment="1">
      <alignment horizontal="center" vertical="center" wrapText="1"/>
    </xf>
    <xf numFmtId="0" fontId="4" fillId="8" borderId="101" xfId="0" applyFont="1" applyFill="1" applyBorder="1" applyAlignment="1">
      <alignment horizontal="center" vertical="center" wrapText="1"/>
    </xf>
    <xf numFmtId="0" fontId="4" fillId="8" borderId="92" xfId="0" applyFont="1" applyFill="1" applyBorder="1" applyAlignment="1">
      <alignment horizontal="center" vertical="center" wrapText="1"/>
    </xf>
    <xf numFmtId="164" fontId="7" fillId="8" borderId="100" xfId="1" applyNumberFormat="1" applyFont="1" applyFill="1" applyBorder="1" applyAlignment="1">
      <alignment horizontal="center" vertical="center" wrapText="1"/>
    </xf>
    <xf numFmtId="164" fontId="7" fillId="8" borderId="102" xfId="1" applyNumberFormat="1" applyFont="1" applyFill="1" applyBorder="1" applyAlignment="1">
      <alignment horizontal="center" vertical="center" wrapText="1"/>
    </xf>
    <xf numFmtId="164" fontId="7" fillId="8" borderId="93" xfId="1" applyNumberFormat="1" applyFont="1" applyFill="1" applyBorder="1" applyAlignment="1">
      <alignment horizontal="center" vertical="center" wrapText="1"/>
    </xf>
    <xf numFmtId="164" fontId="7" fillId="8" borderId="53" xfId="1" applyNumberFormat="1" applyFont="1" applyFill="1" applyBorder="1" applyAlignment="1">
      <alignment horizontal="center" vertical="center" wrapText="1"/>
    </xf>
    <xf numFmtId="164" fontId="7" fillId="8" borderId="54" xfId="1" applyNumberFormat="1" applyFont="1" applyFill="1" applyBorder="1" applyAlignment="1">
      <alignment horizontal="center" vertical="center" wrapText="1"/>
    </xf>
    <xf numFmtId="164" fontId="7" fillId="8" borderId="55" xfId="1" applyNumberFormat="1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0" fontId="5" fillId="7" borderId="73" xfId="0" applyFont="1" applyFill="1" applyBorder="1" applyAlignment="1">
      <alignment horizontal="center" vertical="center" wrapText="1"/>
    </xf>
    <xf numFmtId="0" fontId="4" fillId="8" borderId="95" xfId="0" applyFont="1" applyFill="1" applyBorder="1" applyAlignment="1">
      <alignment horizontal="center" vertical="center" wrapText="1"/>
    </xf>
    <xf numFmtId="0" fontId="4" fillId="8" borderId="96" xfId="0" applyFont="1" applyFill="1" applyBorder="1" applyAlignment="1">
      <alignment horizontal="center" vertical="center" wrapText="1"/>
    </xf>
    <xf numFmtId="0" fontId="4" fillId="8" borderId="9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7" borderId="119" xfId="0" applyFont="1" applyFill="1" applyBorder="1" applyAlignment="1">
      <alignment horizontal="center" vertical="center" wrapText="1"/>
    </xf>
    <xf numFmtId="0" fontId="5" fillId="7" borderId="130" xfId="0" applyFont="1" applyFill="1" applyBorder="1" applyAlignment="1">
      <alignment horizontal="center" vertical="center" wrapText="1"/>
    </xf>
    <xf numFmtId="9" fontId="4" fillId="7" borderId="132" xfId="1" applyFont="1" applyFill="1" applyBorder="1" applyAlignment="1">
      <alignment horizontal="center" vertical="center" wrapText="1"/>
    </xf>
    <xf numFmtId="9" fontId="4" fillId="7" borderId="133" xfId="1" applyFont="1" applyFill="1" applyBorder="1" applyAlignment="1">
      <alignment horizontal="center" vertical="center" wrapText="1"/>
    </xf>
    <xf numFmtId="9" fontId="4" fillId="7" borderId="135" xfId="1" applyFont="1" applyFill="1" applyBorder="1" applyAlignment="1">
      <alignment horizontal="center" vertical="center" wrapText="1"/>
    </xf>
    <xf numFmtId="9" fontId="4" fillId="8" borderId="132" xfId="1" applyFont="1" applyFill="1" applyBorder="1" applyAlignment="1">
      <alignment horizontal="center" vertical="center" wrapText="1"/>
    </xf>
    <xf numFmtId="9" fontId="4" fillId="8" borderId="133" xfId="1" applyFont="1" applyFill="1" applyBorder="1" applyAlignment="1">
      <alignment horizontal="center" vertical="center" wrapText="1"/>
    </xf>
    <xf numFmtId="9" fontId="4" fillId="8" borderId="134" xfId="1" applyFont="1" applyFill="1" applyBorder="1" applyAlignment="1">
      <alignment horizontal="center" vertical="center" wrapText="1"/>
    </xf>
    <xf numFmtId="9" fontId="4" fillId="7" borderId="134" xfId="1" applyFont="1" applyFill="1" applyBorder="1" applyAlignment="1">
      <alignment horizontal="center" vertical="center" wrapText="1"/>
    </xf>
    <xf numFmtId="9" fontId="4" fillId="7" borderId="127" xfId="1" applyFont="1" applyFill="1" applyBorder="1" applyAlignment="1">
      <alignment horizontal="center" vertical="center" wrapText="1"/>
    </xf>
    <xf numFmtId="9" fontId="4" fillId="7" borderId="125" xfId="1" applyFont="1" applyFill="1" applyBorder="1" applyAlignment="1">
      <alignment horizontal="center" vertical="center" wrapText="1"/>
    </xf>
    <xf numFmtId="9" fontId="4" fillId="7" borderId="126" xfId="1" applyFont="1" applyFill="1" applyBorder="1" applyAlignment="1">
      <alignment horizontal="center" vertical="center" wrapText="1"/>
    </xf>
    <xf numFmtId="9" fontId="4" fillId="8" borderId="127" xfId="1" applyFont="1" applyFill="1" applyBorder="1" applyAlignment="1">
      <alignment horizontal="center" vertical="center" wrapText="1"/>
    </xf>
    <xf numFmtId="9" fontId="4" fillId="8" borderId="126" xfId="1" applyFont="1" applyFill="1" applyBorder="1" applyAlignment="1">
      <alignment horizontal="center" vertical="center" wrapText="1"/>
    </xf>
    <xf numFmtId="9" fontId="4" fillId="7" borderId="124" xfId="1" applyFont="1" applyFill="1" applyBorder="1" applyAlignment="1">
      <alignment horizontal="center" vertical="center" wrapText="1"/>
    </xf>
    <xf numFmtId="9" fontId="4" fillId="8" borderId="125" xfId="1" applyFont="1" applyFill="1" applyBorder="1" applyAlignment="1">
      <alignment horizontal="center" vertical="center" wrapText="1"/>
    </xf>
    <xf numFmtId="0" fontId="4" fillId="7" borderId="114" xfId="0" applyFont="1" applyFill="1" applyBorder="1" applyAlignment="1">
      <alignment horizontal="center" vertical="center" wrapText="1"/>
    </xf>
    <xf numFmtId="0" fontId="4" fillId="7" borderId="117" xfId="0" applyFont="1" applyFill="1" applyBorder="1" applyAlignment="1">
      <alignment horizontal="center" vertical="center" wrapText="1"/>
    </xf>
    <xf numFmtId="0" fontId="4" fillId="7" borderId="118" xfId="0" applyFont="1" applyFill="1" applyBorder="1" applyAlignment="1">
      <alignment horizontal="center" vertical="center" wrapText="1"/>
    </xf>
    <xf numFmtId="0" fontId="4" fillId="8" borderId="114" xfId="0" applyFont="1" applyFill="1" applyBorder="1" applyAlignment="1">
      <alignment horizontal="center" vertical="center" wrapText="1"/>
    </xf>
    <xf numFmtId="0" fontId="4" fillId="8" borderId="118" xfId="0" applyFont="1" applyFill="1" applyBorder="1" applyAlignment="1">
      <alignment horizontal="center" vertical="center" wrapText="1"/>
    </xf>
    <xf numFmtId="0" fontId="4" fillId="8" borderId="117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130" xfId="0" applyFont="1" applyFill="1" applyBorder="1" applyAlignment="1">
      <alignment horizontal="center" vertical="center" wrapText="1"/>
    </xf>
    <xf numFmtId="0" fontId="4" fillId="7" borderId="11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9" borderId="108" xfId="0" applyFont="1" applyFill="1" applyBorder="1" applyAlignment="1">
      <alignment horizontal="center" vertical="center"/>
    </xf>
    <xf numFmtId="0" fontId="4" fillId="7" borderId="96" xfId="0" applyFont="1" applyFill="1" applyBorder="1" applyAlignment="1">
      <alignment horizontal="center" vertical="center" wrapText="1"/>
    </xf>
    <xf numFmtId="164" fontId="7" fillId="7" borderId="53" xfId="1" applyNumberFormat="1" applyFont="1" applyFill="1" applyBorder="1" applyAlignment="1">
      <alignment horizontal="center" vertical="center" wrapText="1"/>
    </xf>
    <xf numFmtId="164" fontId="7" fillId="7" borderId="54" xfId="1" applyNumberFormat="1" applyFont="1" applyFill="1" applyBorder="1" applyAlignment="1">
      <alignment horizontal="center" vertical="center" wrapText="1"/>
    </xf>
    <xf numFmtId="164" fontId="7" fillId="7" borderId="55" xfId="1" applyNumberFormat="1" applyFont="1" applyFill="1" applyBorder="1" applyAlignment="1">
      <alignment horizontal="center" vertical="center" wrapText="1"/>
    </xf>
    <xf numFmtId="164" fontId="7" fillId="7" borderId="102" xfId="1" applyNumberFormat="1" applyFont="1" applyFill="1" applyBorder="1" applyAlignment="1">
      <alignment horizontal="center" vertical="center" wrapText="1"/>
    </xf>
    <xf numFmtId="0" fontId="4" fillId="7" borderId="101" xfId="0" applyFont="1" applyFill="1" applyBorder="1" applyAlignment="1">
      <alignment horizontal="center" vertical="center" wrapText="1"/>
    </xf>
    <xf numFmtId="0" fontId="5" fillId="7" borderId="9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7" fillId="3" borderId="21" xfId="1" applyNumberFormat="1" applyFont="1" applyFill="1" applyBorder="1" applyAlignment="1">
      <alignment horizontal="center" vertical="center" wrapText="1"/>
    </xf>
    <xf numFmtId="164" fontId="7" fillId="3" borderId="24" xfId="1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104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164" fontId="7" fillId="7" borderId="9" xfId="1" applyNumberFormat="1" applyFont="1" applyFill="1" applyBorder="1" applyAlignment="1">
      <alignment horizontal="center" vertical="center" wrapText="1"/>
    </xf>
    <xf numFmtId="164" fontId="7" fillId="7" borderId="41" xfId="1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164" fontId="7" fillId="8" borderId="9" xfId="1" applyNumberFormat="1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52" xfId="0" applyFont="1" applyFill="1" applyBorder="1" applyAlignment="1">
      <alignment horizontal="center" vertical="center" wrapText="1"/>
    </xf>
    <xf numFmtId="164" fontId="7" fillId="8" borderId="41" xfId="1" applyNumberFormat="1" applyFont="1" applyFill="1" applyBorder="1" applyAlignment="1">
      <alignment horizontal="center" vertical="center" wrapText="1"/>
    </xf>
    <xf numFmtId="164" fontId="7" fillId="8" borderId="51" xfId="1" applyNumberFormat="1" applyFont="1" applyFill="1" applyBorder="1" applyAlignment="1">
      <alignment horizontal="center" vertical="center" wrapText="1"/>
    </xf>
    <xf numFmtId="164" fontId="7" fillId="8" borderId="52" xfId="1" applyNumberFormat="1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164" fontId="7" fillId="7" borderId="51" xfId="1" applyNumberFormat="1" applyFont="1" applyFill="1" applyBorder="1" applyAlignment="1">
      <alignment horizontal="center" vertical="center" wrapText="1"/>
    </xf>
    <xf numFmtId="164" fontId="7" fillId="7" borderId="52" xfId="1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9" fontId="5" fillId="8" borderId="127" xfId="1" applyNumberFormat="1" applyFont="1" applyFill="1" applyBorder="1" applyAlignment="1">
      <alignment horizontal="center" vertical="center" wrapText="1"/>
    </xf>
    <xf numFmtId="9" fontId="5" fillId="8" borderId="126" xfId="1" applyNumberFormat="1" applyFont="1" applyFill="1" applyBorder="1" applyAlignment="1">
      <alignment horizontal="center" vertical="center" wrapText="1"/>
    </xf>
    <xf numFmtId="9" fontId="5" fillId="8" borderId="132" xfId="1" applyNumberFormat="1" applyFont="1" applyFill="1" applyBorder="1" applyAlignment="1">
      <alignment horizontal="center" vertical="center" wrapText="1"/>
    </xf>
    <xf numFmtId="9" fontId="5" fillId="8" borderId="134" xfId="1" applyNumberFormat="1" applyFont="1" applyFill="1" applyBorder="1" applyAlignment="1">
      <alignment horizontal="center" vertical="center" wrapText="1"/>
    </xf>
    <xf numFmtId="9" fontId="5" fillId="7" borderId="127" xfId="1" applyNumberFormat="1" applyFont="1" applyFill="1" applyBorder="1" applyAlignment="1">
      <alignment horizontal="center" vertical="center" wrapText="1"/>
    </xf>
    <xf numFmtId="9" fontId="5" fillId="7" borderId="125" xfId="1" applyNumberFormat="1" applyFont="1" applyFill="1" applyBorder="1" applyAlignment="1">
      <alignment horizontal="center" vertical="center" wrapText="1"/>
    </xf>
    <xf numFmtId="9" fontId="5" fillId="7" borderId="126" xfId="1" applyNumberFormat="1" applyFont="1" applyFill="1" applyBorder="1" applyAlignment="1">
      <alignment horizontal="center" vertical="center" wrapText="1"/>
    </xf>
    <xf numFmtId="9" fontId="5" fillId="7" borderId="132" xfId="1" applyNumberFormat="1" applyFont="1" applyFill="1" applyBorder="1" applyAlignment="1">
      <alignment horizontal="center" vertical="center" wrapText="1"/>
    </xf>
    <xf numFmtId="9" fontId="5" fillId="7" borderId="133" xfId="1" applyNumberFormat="1" applyFont="1" applyFill="1" applyBorder="1" applyAlignment="1">
      <alignment horizontal="center" vertical="center" wrapText="1"/>
    </xf>
    <xf numFmtId="9" fontId="5" fillId="7" borderId="134" xfId="1" applyNumberFormat="1" applyFont="1" applyFill="1" applyBorder="1" applyAlignment="1">
      <alignment horizontal="center" vertical="center" wrapText="1"/>
    </xf>
    <xf numFmtId="9" fontId="5" fillId="8" borderId="125" xfId="1" applyNumberFormat="1" applyFont="1" applyFill="1" applyBorder="1" applyAlignment="1">
      <alignment horizontal="center" vertical="center" wrapText="1"/>
    </xf>
    <xf numFmtId="9" fontId="5" fillId="8" borderId="13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9" fontId="5" fillId="7" borderId="124" xfId="1" applyNumberFormat="1" applyFont="1" applyFill="1" applyBorder="1" applyAlignment="1">
      <alignment horizontal="center" vertical="center" wrapText="1"/>
    </xf>
    <xf numFmtId="9" fontId="5" fillId="7" borderId="135" xfId="1" applyNumberFormat="1" applyFont="1" applyFill="1" applyBorder="1" applyAlignment="1">
      <alignment horizontal="center" vertical="center" wrapText="1"/>
    </xf>
    <xf numFmtId="9" fontId="7" fillId="8" borderId="21" xfId="1" applyFont="1" applyFill="1" applyBorder="1" applyAlignment="1">
      <alignment horizontal="center" vertical="center" wrapText="1"/>
    </xf>
    <xf numFmtId="9" fontId="7" fillId="8" borderId="24" xfId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C2C2C2"/>
      <color rgb="FFFBD1AF"/>
      <color rgb="FFF9B883"/>
      <color rgb="FFFFFF4F"/>
      <color rgb="FFCDCDCD"/>
      <color rgb="FFD78B89"/>
      <color rgb="FFE0A5A4"/>
      <color rgb="FFB8B8B8"/>
      <color rgb="FFFFFFB9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180976</xdr:colOff>
      <xdr:row>0</xdr:row>
      <xdr:rowOff>76200</xdr:rowOff>
    </xdr:from>
    <xdr:ext cx="1409699" cy="1057275"/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76200"/>
          <a:ext cx="1409699" cy="1057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390527</xdr:colOff>
      <xdr:row>0</xdr:row>
      <xdr:rowOff>85727</xdr:rowOff>
    </xdr:from>
    <xdr:to>
      <xdr:col>6</xdr:col>
      <xdr:colOff>314325</xdr:colOff>
      <xdr:row>0</xdr:row>
      <xdr:rowOff>1257301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7" y="85727"/>
          <a:ext cx="1504948" cy="1171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390527</xdr:colOff>
      <xdr:row>0</xdr:row>
      <xdr:rowOff>85727</xdr:rowOff>
    </xdr:from>
    <xdr:to>
      <xdr:col>6</xdr:col>
      <xdr:colOff>247650</xdr:colOff>
      <xdr:row>0</xdr:row>
      <xdr:rowOff>1257300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7" y="85727"/>
          <a:ext cx="1438273" cy="1171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381002</xdr:colOff>
      <xdr:row>0</xdr:row>
      <xdr:rowOff>85727</xdr:rowOff>
    </xdr:from>
    <xdr:to>
      <xdr:col>6</xdr:col>
      <xdr:colOff>314325</xdr:colOff>
      <xdr:row>0</xdr:row>
      <xdr:rowOff>1276350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2" y="85727"/>
          <a:ext cx="1514473" cy="11906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316303</xdr:colOff>
      <xdr:row>0</xdr:row>
      <xdr:rowOff>85186</xdr:rowOff>
    </xdr:from>
    <xdr:to>
      <xdr:col>8</xdr:col>
      <xdr:colOff>15875</xdr:colOff>
      <xdr:row>0</xdr:row>
      <xdr:rowOff>1186132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203" y="85186"/>
          <a:ext cx="1375972" cy="11009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76200</xdr:rowOff>
    </xdr:from>
    <xdr:to>
      <xdr:col>6</xdr:col>
      <xdr:colOff>266700</xdr:colOff>
      <xdr:row>0</xdr:row>
      <xdr:rowOff>1276350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76200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85725</xdr:rowOff>
    </xdr:from>
    <xdr:to>
      <xdr:col>6</xdr:col>
      <xdr:colOff>276225</xdr:colOff>
      <xdr:row>0</xdr:row>
      <xdr:rowOff>1285875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5725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76200</xdr:rowOff>
    </xdr:from>
    <xdr:to>
      <xdr:col>6</xdr:col>
      <xdr:colOff>209550</xdr:colOff>
      <xdr:row>0</xdr:row>
      <xdr:rowOff>1276350</xdr:rowOff>
    </xdr:to>
    <xdr:pic>
      <xdr:nvPicPr>
        <xdr:cNvPr id="4" name="Imagem 3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6200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47625</xdr:rowOff>
    </xdr:from>
    <xdr:to>
      <xdr:col>5</xdr:col>
      <xdr:colOff>504825</xdr:colOff>
      <xdr:row>0</xdr:row>
      <xdr:rowOff>1247775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7625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47625</xdr:rowOff>
    </xdr:from>
    <xdr:to>
      <xdr:col>6</xdr:col>
      <xdr:colOff>266700</xdr:colOff>
      <xdr:row>0</xdr:row>
      <xdr:rowOff>1266825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7625"/>
          <a:ext cx="1362075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76201</xdr:rowOff>
    </xdr:from>
    <xdr:to>
      <xdr:col>6</xdr:col>
      <xdr:colOff>171450</xdr:colOff>
      <xdr:row>0</xdr:row>
      <xdr:rowOff>1257300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1" y="76201"/>
          <a:ext cx="1238249" cy="1181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361952</xdr:colOff>
      <xdr:row>0</xdr:row>
      <xdr:rowOff>76201</xdr:rowOff>
    </xdr:from>
    <xdr:to>
      <xdr:col>6</xdr:col>
      <xdr:colOff>485776</xdr:colOff>
      <xdr:row>1</xdr:row>
      <xdr:rowOff>28575</xdr:rowOff>
    </xdr:to>
    <xdr:pic>
      <xdr:nvPicPr>
        <xdr:cNvPr id="2" name="Imagem 1" descr="C:\Users\MAICON~1.ALE\AppData\Local\Temp\$$_2A0\Vertical\TJSC-V-Gabinete-da-Presidência-Grupo-de-Monitoramento-e-Fiscalização-do-Sistema-Prisional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2" y="76201"/>
          <a:ext cx="1343024" cy="1209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selection activeCell="N9" sqref="N9"/>
    </sheetView>
  </sheetViews>
  <sheetFormatPr defaultRowHeight="15" x14ac:dyDescent="0.25"/>
  <cols>
    <col min="1" max="1" width="2" customWidth="1"/>
    <col min="2" max="2" width="21" bestFit="1" customWidth="1"/>
    <col min="3" max="11" width="12.85546875" customWidth="1"/>
    <col min="12" max="12" width="8.28515625" customWidth="1"/>
  </cols>
  <sheetData>
    <row r="1" spans="1:13" ht="93.75" customHeight="1" thickBot="1" x14ac:dyDescent="0.3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3" ht="54" customHeight="1" thickTop="1" thickBot="1" x14ac:dyDescent="0.3">
      <c r="B2" s="279" t="s">
        <v>163</v>
      </c>
      <c r="C2" s="280"/>
      <c r="D2" s="280"/>
      <c r="E2" s="280"/>
      <c r="F2" s="280"/>
      <c r="G2" s="280"/>
      <c r="H2" s="280"/>
      <c r="I2" s="280"/>
      <c r="J2" s="280"/>
      <c r="K2" s="280"/>
      <c r="L2" s="281"/>
    </row>
    <row r="3" spans="1:13" ht="9.9499999999999993" customHeight="1" x14ac:dyDescent="0.25">
      <c r="A3" s="278"/>
      <c r="B3" s="283" t="s">
        <v>124</v>
      </c>
      <c r="C3" s="285" t="s">
        <v>117</v>
      </c>
      <c r="D3" s="285" t="s">
        <v>118</v>
      </c>
      <c r="E3" s="287" t="s">
        <v>125</v>
      </c>
      <c r="F3" s="287" t="s">
        <v>139</v>
      </c>
      <c r="G3" s="287" t="s">
        <v>140</v>
      </c>
      <c r="H3" s="287" t="s">
        <v>150</v>
      </c>
      <c r="I3" s="287" t="s">
        <v>158</v>
      </c>
      <c r="J3" s="287" t="s">
        <v>161</v>
      </c>
      <c r="K3" s="287" t="s">
        <v>162</v>
      </c>
      <c r="L3" s="289" t="s">
        <v>68</v>
      </c>
      <c r="M3" s="4"/>
    </row>
    <row r="4" spans="1:13" ht="9.9499999999999993" customHeight="1" thickBot="1" x14ac:dyDescent="0.3">
      <c r="A4" s="278"/>
      <c r="B4" s="284"/>
      <c r="C4" s="286"/>
      <c r="D4" s="286"/>
      <c r="E4" s="288"/>
      <c r="F4" s="288"/>
      <c r="G4" s="288"/>
      <c r="H4" s="288"/>
      <c r="I4" s="288"/>
      <c r="J4" s="288"/>
      <c r="K4" s="288"/>
      <c r="L4" s="290"/>
      <c r="M4" s="4"/>
    </row>
    <row r="5" spans="1:13" ht="32.1" customHeight="1" thickBot="1" x14ac:dyDescent="0.3">
      <c r="B5" s="102" t="s">
        <v>82</v>
      </c>
      <c r="C5" s="249">
        <f>'1º Período - 2018'!C5</f>
        <v>16</v>
      </c>
      <c r="D5" s="249">
        <f>'2º Período - 2018'!C5</f>
        <v>36</v>
      </c>
      <c r="E5" s="250">
        <f>'3º - Período 2018'!C5</f>
        <v>14</v>
      </c>
      <c r="F5" s="250">
        <f>'Janeiro - 2019'!C5</f>
        <v>44</v>
      </c>
      <c r="G5" s="250">
        <f>'Fevereiro - 2019'!C5</f>
        <v>50</v>
      </c>
      <c r="H5" s="250">
        <f>'Março - 2019'!C5</f>
        <v>25</v>
      </c>
      <c r="I5" s="250">
        <f>'Abril - 2019'!C5</f>
        <v>36</v>
      </c>
      <c r="J5" s="250">
        <f>'Maio - 2019'!C5</f>
        <v>25</v>
      </c>
      <c r="K5" s="268">
        <f>'Junho - 2019'!C5</f>
        <v>28</v>
      </c>
      <c r="L5" s="106">
        <f t="shared" ref="L5:L39" si="0">SUM(C5:K5)</f>
        <v>274</v>
      </c>
    </row>
    <row r="6" spans="1:13" ht="32.1" customHeight="1" thickBot="1" x14ac:dyDescent="0.3">
      <c r="B6" s="101" t="s">
        <v>84</v>
      </c>
      <c r="C6" s="251">
        <f>'1º Período - 2018'!C9</f>
        <v>49</v>
      </c>
      <c r="D6" s="251">
        <f>'2º Período - 2018'!C9</f>
        <v>58</v>
      </c>
      <c r="E6" s="252">
        <f>'3º - Período 2018'!C9</f>
        <v>18</v>
      </c>
      <c r="F6" s="252">
        <f>'Janeiro - 2019'!C9</f>
        <v>69</v>
      </c>
      <c r="G6" s="252">
        <f>'Fevereiro - 2019'!C9</f>
        <v>66</v>
      </c>
      <c r="H6" s="252">
        <f>'Março - 2019'!C9</f>
        <v>58</v>
      </c>
      <c r="I6" s="252">
        <f>'Abril - 2019'!C9</f>
        <v>57</v>
      </c>
      <c r="J6" s="252">
        <f>'Maio - 2019'!C9</f>
        <v>66</v>
      </c>
      <c r="K6" s="269">
        <f>'Junho - 2019'!C9</f>
        <v>52</v>
      </c>
      <c r="L6" s="109">
        <f t="shared" si="0"/>
        <v>493</v>
      </c>
    </row>
    <row r="7" spans="1:13" ht="32.1" customHeight="1" thickBot="1" x14ac:dyDescent="0.3">
      <c r="B7" s="98" t="s">
        <v>83</v>
      </c>
      <c r="C7" s="249">
        <f>'1º Período - 2018'!C11</f>
        <v>8</v>
      </c>
      <c r="D7" s="249">
        <f>'2º Período - 2018'!C11</f>
        <v>8</v>
      </c>
      <c r="E7" s="250">
        <f>'3º - Período 2018'!C11</f>
        <v>0</v>
      </c>
      <c r="F7" s="250">
        <f>'Janeiro - 2019'!C11</f>
        <v>8</v>
      </c>
      <c r="G7" s="250">
        <f>'Fevereiro - 2019'!C11</f>
        <v>5</v>
      </c>
      <c r="H7" s="250">
        <f>'Março - 2019'!C11</f>
        <v>14</v>
      </c>
      <c r="I7" s="250">
        <f>'Abril - 2019'!C11</f>
        <v>6</v>
      </c>
      <c r="J7" s="250">
        <f>'Maio - 2019'!C11</f>
        <v>14</v>
      </c>
      <c r="K7" s="270">
        <f>'Junho - 2019'!C11</f>
        <v>11</v>
      </c>
      <c r="L7" s="107">
        <f t="shared" si="0"/>
        <v>74</v>
      </c>
    </row>
    <row r="8" spans="1:13" s="6" customFormat="1" ht="32.1" customHeight="1" thickBot="1" x14ac:dyDescent="0.3">
      <c r="B8" s="101" t="s">
        <v>85</v>
      </c>
      <c r="C8" s="251">
        <f>'1º Período - 2018'!C12</f>
        <v>68</v>
      </c>
      <c r="D8" s="251">
        <f>'2º Período - 2018'!C12</f>
        <v>49</v>
      </c>
      <c r="E8" s="252">
        <f>'3º - Período 2018'!C12</f>
        <v>27</v>
      </c>
      <c r="F8" s="252">
        <f>'Janeiro - 2019'!C12</f>
        <v>72</v>
      </c>
      <c r="G8" s="252">
        <f>'Fevereiro - 2019'!C12</f>
        <v>53</v>
      </c>
      <c r="H8" s="252">
        <f>'Março - 2019'!C12</f>
        <v>60</v>
      </c>
      <c r="I8" s="252">
        <f>'Abril - 2019'!C12</f>
        <v>84</v>
      </c>
      <c r="J8" s="252">
        <f>'Maio - 2019'!C12</f>
        <v>82</v>
      </c>
      <c r="K8" s="269">
        <f>'Junho - 2019'!C12</f>
        <v>71</v>
      </c>
      <c r="L8" s="109">
        <f t="shared" si="0"/>
        <v>566</v>
      </c>
    </row>
    <row r="9" spans="1:13" s="6" customFormat="1" ht="32.1" customHeight="1" thickBot="1" x14ac:dyDescent="0.3">
      <c r="B9" s="99" t="s">
        <v>86</v>
      </c>
      <c r="C9" s="249">
        <f>'1º Período - 2018'!C14</f>
        <v>23</v>
      </c>
      <c r="D9" s="249">
        <f>'2º Período - 2018'!C14</f>
        <v>24</v>
      </c>
      <c r="E9" s="250">
        <f>'3º - Período 2018'!C14</f>
        <v>3</v>
      </c>
      <c r="F9" s="250">
        <f>'Janeiro - 2019'!C14</f>
        <v>15</v>
      </c>
      <c r="G9" s="250">
        <f>'Fevereiro - 2019'!C14</f>
        <v>15</v>
      </c>
      <c r="H9" s="250">
        <f>'Março - 2019'!C14</f>
        <v>25</v>
      </c>
      <c r="I9" s="250">
        <f>'Abril - 2019'!C14</f>
        <v>22</v>
      </c>
      <c r="J9" s="250">
        <f>'Maio - 2019'!C14</f>
        <v>26</v>
      </c>
      <c r="K9" s="271">
        <f>'Junho - 2019'!C14</f>
        <v>28</v>
      </c>
      <c r="L9" s="108">
        <f t="shared" si="0"/>
        <v>181</v>
      </c>
    </row>
    <row r="10" spans="1:13" s="6" customFormat="1" ht="32.1" customHeight="1" thickBot="1" x14ac:dyDescent="0.3">
      <c r="B10" s="101" t="s">
        <v>87</v>
      </c>
      <c r="C10" s="251">
        <f>'1º Período - 2018'!C16</f>
        <v>30</v>
      </c>
      <c r="D10" s="251">
        <f>'2º Período - 2018'!C16</f>
        <v>36</v>
      </c>
      <c r="E10" s="252">
        <f>'3º - Período 2018'!C16</f>
        <v>15</v>
      </c>
      <c r="F10" s="252">
        <f>'Janeiro - 2019'!C16</f>
        <v>32</v>
      </c>
      <c r="G10" s="252">
        <f>'Fevereiro - 2019'!C16</f>
        <v>29</v>
      </c>
      <c r="H10" s="252">
        <f>'Março - 2019'!C16</f>
        <v>32</v>
      </c>
      <c r="I10" s="252">
        <f>'Abril - 2019'!C16</f>
        <v>33</v>
      </c>
      <c r="J10" s="252">
        <f>'Maio - 2019'!C16</f>
        <v>13</v>
      </c>
      <c r="K10" s="269">
        <f>'Junho - 2019'!C16</f>
        <v>20</v>
      </c>
      <c r="L10" s="109">
        <f t="shared" si="0"/>
        <v>240</v>
      </c>
    </row>
    <row r="11" spans="1:13" ht="32.1" customHeight="1" thickBot="1" x14ac:dyDescent="0.3">
      <c r="B11" s="98" t="s">
        <v>88</v>
      </c>
      <c r="C11" s="249">
        <f>'1º Período - 2018'!C18</f>
        <v>1</v>
      </c>
      <c r="D11" s="249">
        <f>'2º Período - 2018'!C18</f>
        <v>3</v>
      </c>
      <c r="E11" s="250">
        <f>'3º - Período 2018'!C18</f>
        <v>1</v>
      </c>
      <c r="F11" s="250">
        <f>'Janeiro - 2019'!C18</f>
        <v>1</v>
      </c>
      <c r="G11" s="250">
        <f>'Fevereiro - 2019'!C18</f>
        <v>4</v>
      </c>
      <c r="H11" s="250">
        <f>'Março - 2019'!C18</f>
        <v>0</v>
      </c>
      <c r="I11" s="250">
        <f>'Abril - 2019'!C18</f>
        <v>4</v>
      </c>
      <c r="J11" s="250">
        <f>'Maio - 2019'!C18</f>
        <v>4</v>
      </c>
      <c r="K11" s="271">
        <f>'Junho - 2019'!C18</f>
        <v>4</v>
      </c>
      <c r="L11" s="108">
        <f t="shared" si="0"/>
        <v>22</v>
      </c>
    </row>
    <row r="12" spans="1:13" s="6" customFormat="1" ht="32.1" customHeight="1" thickBot="1" x14ac:dyDescent="0.3">
      <c r="B12" s="101" t="s">
        <v>89</v>
      </c>
      <c r="C12" s="251">
        <f>'1º Período - 2018'!C19</f>
        <v>15</v>
      </c>
      <c r="D12" s="251">
        <f>'2º Período - 2018'!C19</f>
        <v>13</v>
      </c>
      <c r="E12" s="252">
        <f>'3º - Período 2018'!C19</f>
        <v>5</v>
      </c>
      <c r="F12" s="252">
        <f>'Janeiro - 2019'!C19</f>
        <v>17</v>
      </c>
      <c r="G12" s="252">
        <f>'Fevereiro - 2019'!C19</f>
        <v>15</v>
      </c>
      <c r="H12" s="252">
        <f>'Março - 2019'!C19</f>
        <v>14</v>
      </c>
      <c r="I12" s="252">
        <f>'Abril - 2019'!C19</f>
        <v>10</v>
      </c>
      <c r="J12" s="252">
        <f>'Maio - 2019'!C19</f>
        <v>14</v>
      </c>
      <c r="K12" s="269">
        <f>'Junho - 2019'!C19</f>
        <v>8</v>
      </c>
      <c r="L12" s="109">
        <f t="shared" si="0"/>
        <v>111</v>
      </c>
    </row>
    <row r="13" spans="1:13" s="6" customFormat="1" ht="32.1" customHeight="1" thickBot="1" x14ac:dyDescent="0.3">
      <c r="B13" s="99" t="s">
        <v>90</v>
      </c>
      <c r="C13" s="249">
        <f>'1º Período - 2018'!C21</f>
        <v>177</v>
      </c>
      <c r="D13" s="249">
        <f>'2º Período - 2018'!C21</f>
        <v>218</v>
      </c>
      <c r="E13" s="250">
        <f>'3º - Período 2018'!C21</f>
        <v>78</v>
      </c>
      <c r="F13" s="250">
        <f>'Janeiro - 2019'!C21</f>
        <v>201</v>
      </c>
      <c r="G13" s="250">
        <f>'Fevereiro - 2019'!C21</f>
        <v>220</v>
      </c>
      <c r="H13" s="250">
        <f>'Março - 2019'!C21</f>
        <v>190</v>
      </c>
      <c r="I13" s="250">
        <f>'Abril - 2019'!C21</f>
        <v>158</v>
      </c>
      <c r="J13" s="250">
        <f>'Maio - 2019'!C21</f>
        <v>140</v>
      </c>
      <c r="K13" s="271">
        <f>'Junho - 2019'!C21</f>
        <v>167</v>
      </c>
      <c r="L13" s="108">
        <f t="shared" si="0"/>
        <v>1549</v>
      </c>
    </row>
    <row r="14" spans="1:13" s="6" customFormat="1" ht="32.1" customHeight="1" thickBot="1" x14ac:dyDescent="0.3">
      <c r="B14" s="101" t="s">
        <v>91</v>
      </c>
      <c r="C14" s="251">
        <f>'1º Período - 2018'!C23</f>
        <v>58</v>
      </c>
      <c r="D14" s="251">
        <f>'2º Período - 2018'!C23</f>
        <v>28</v>
      </c>
      <c r="E14" s="252">
        <f>'3º - Período 2018'!C23</f>
        <v>23</v>
      </c>
      <c r="F14" s="252">
        <f>'Janeiro - 2019'!C23</f>
        <v>43</v>
      </c>
      <c r="G14" s="252">
        <f>'Fevereiro - 2019'!C23</f>
        <v>48</v>
      </c>
      <c r="H14" s="252">
        <f>'Março - 2019'!C23</f>
        <v>53</v>
      </c>
      <c r="I14" s="252">
        <f>'Abril - 2019'!C23</f>
        <v>32</v>
      </c>
      <c r="J14" s="252">
        <f>'Maio - 2019'!C23</f>
        <v>45</v>
      </c>
      <c r="K14" s="269">
        <f>'Junho - 2019'!C23</f>
        <v>33</v>
      </c>
      <c r="L14" s="109">
        <f t="shared" si="0"/>
        <v>363</v>
      </c>
    </row>
    <row r="15" spans="1:13" s="6" customFormat="1" ht="32.1" customHeight="1" thickBot="1" x14ac:dyDescent="0.3">
      <c r="B15" s="99" t="s">
        <v>92</v>
      </c>
      <c r="C15" s="249">
        <f>'1º Período - 2018'!C27</f>
        <v>17</v>
      </c>
      <c r="D15" s="249">
        <f>'2º Período - 2018'!C27</f>
        <v>23</v>
      </c>
      <c r="E15" s="250">
        <f>'3º - Período 2018'!C27</f>
        <v>5</v>
      </c>
      <c r="F15" s="250">
        <f>'Janeiro - 2019'!C27</f>
        <v>14</v>
      </c>
      <c r="G15" s="250">
        <f>'Fevereiro - 2019'!C27</f>
        <v>24</v>
      </c>
      <c r="H15" s="250">
        <f>'Março - 2019'!C27</f>
        <v>16</v>
      </c>
      <c r="I15" s="250">
        <f>'Abril - 2019'!C27</f>
        <v>13</v>
      </c>
      <c r="J15" s="250">
        <f>'Maio - 2019'!C27</f>
        <v>12</v>
      </c>
      <c r="K15" s="271">
        <f>'Junho - 2019'!C27</f>
        <v>24</v>
      </c>
      <c r="L15" s="108">
        <f t="shared" si="0"/>
        <v>148</v>
      </c>
    </row>
    <row r="16" spans="1:13" s="6" customFormat="1" ht="32.1" customHeight="1" thickBot="1" x14ac:dyDescent="0.3">
      <c r="B16" s="101" t="s">
        <v>93</v>
      </c>
      <c r="C16" s="251">
        <f>'1º Período - 2018'!C30</f>
        <v>56</v>
      </c>
      <c r="D16" s="251">
        <f>'2º Período - 2018'!C30</f>
        <v>66</v>
      </c>
      <c r="E16" s="252">
        <f>'3º - Período 2018'!C30</f>
        <v>38</v>
      </c>
      <c r="F16" s="252">
        <f>'Janeiro - 2019'!C30</f>
        <v>69</v>
      </c>
      <c r="G16" s="252">
        <f>'Fevereiro - 2019'!C30</f>
        <v>56</v>
      </c>
      <c r="H16" s="252">
        <f>'Março - 2019'!C30</f>
        <v>65</v>
      </c>
      <c r="I16" s="252">
        <f>'Abril - 2019'!C30</f>
        <v>72</v>
      </c>
      <c r="J16" s="252">
        <f>'Maio - 2019'!C30</f>
        <v>64</v>
      </c>
      <c r="K16" s="269">
        <f>'Junho - 2019'!C30</f>
        <v>59</v>
      </c>
      <c r="L16" s="109">
        <f t="shared" si="0"/>
        <v>545</v>
      </c>
    </row>
    <row r="17" spans="2:12" s="6" customFormat="1" ht="32.1" customHeight="1" thickBot="1" x14ac:dyDescent="0.3">
      <c r="B17" s="99" t="s">
        <v>94</v>
      </c>
      <c r="C17" s="249">
        <f>'1º Período - 2018'!C35</f>
        <v>12</v>
      </c>
      <c r="D17" s="249">
        <f>'2º Período - 2018'!C35</f>
        <v>19</v>
      </c>
      <c r="E17" s="250">
        <f>'3º - Período 2018'!C35</f>
        <v>6</v>
      </c>
      <c r="F17" s="250">
        <f>'Janeiro - 2019'!C35</f>
        <v>11</v>
      </c>
      <c r="G17" s="250">
        <f>'Fevereiro - 2019'!C35</f>
        <v>9</v>
      </c>
      <c r="H17" s="250">
        <f>'Março - 2019'!C35</f>
        <v>10</v>
      </c>
      <c r="I17" s="250">
        <f>'Abril - 2019'!C35</f>
        <v>11</v>
      </c>
      <c r="J17" s="250">
        <f>'Maio - 2019'!C35</f>
        <v>8</v>
      </c>
      <c r="K17" s="271">
        <f>'Junho - 2019'!C35</f>
        <v>10</v>
      </c>
      <c r="L17" s="108">
        <f t="shared" si="0"/>
        <v>96</v>
      </c>
    </row>
    <row r="18" spans="2:12" ht="32.1" customHeight="1" thickBot="1" x14ac:dyDescent="0.3">
      <c r="B18" s="101" t="s">
        <v>95</v>
      </c>
      <c r="C18" s="251">
        <f>'1º Período - 2018'!C37</f>
        <v>6</v>
      </c>
      <c r="D18" s="251">
        <f>'2º Período - 2018'!C37</f>
        <v>11</v>
      </c>
      <c r="E18" s="252">
        <f>'3º - Período 2018'!C37</f>
        <v>2</v>
      </c>
      <c r="F18" s="252">
        <f>'Janeiro - 2019'!C37</f>
        <v>19</v>
      </c>
      <c r="G18" s="252">
        <f>'Fevereiro - 2019'!C37</f>
        <v>14</v>
      </c>
      <c r="H18" s="252">
        <f>'Março - 2019'!C37</f>
        <v>4</v>
      </c>
      <c r="I18" s="252">
        <f>'Abril - 2019'!C37</f>
        <v>11</v>
      </c>
      <c r="J18" s="252">
        <f>'Maio - 2019'!C37</f>
        <v>16</v>
      </c>
      <c r="K18" s="269">
        <f>'Junho - 2019'!C37</f>
        <v>18</v>
      </c>
      <c r="L18" s="109">
        <f t="shared" si="0"/>
        <v>101</v>
      </c>
    </row>
    <row r="19" spans="2:12" s="6" customFormat="1" ht="32.1" customHeight="1" thickBot="1" x14ac:dyDescent="0.3">
      <c r="B19" s="99" t="s">
        <v>96</v>
      </c>
      <c r="C19" s="249">
        <f>'1º Período - 2018'!C39</f>
        <v>23</v>
      </c>
      <c r="D19" s="249">
        <f>'2º Período - 2018'!C39</f>
        <v>26</v>
      </c>
      <c r="E19" s="250">
        <f>'3º - Período 2018'!C39</f>
        <v>7</v>
      </c>
      <c r="F19" s="250">
        <f>'Janeiro - 2019'!C39</f>
        <v>22</v>
      </c>
      <c r="G19" s="250">
        <f>'Fevereiro - 2019'!C39</f>
        <v>21</v>
      </c>
      <c r="H19" s="250">
        <f>'Março - 2019'!C39</f>
        <v>12</v>
      </c>
      <c r="I19" s="250">
        <f>'Abril - 2019'!C39</f>
        <v>17</v>
      </c>
      <c r="J19" s="250">
        <f>'Maio - 2019'!C39</f>
        <v>16</v>
      </c>
      <c r="K19" s="271">
        <f>'Junho - 2019'!C39</f>
        <v>7</v>
      </c>
      <c r="L19" s="108">
        <f t="shared" si="0"/>
        <v>151</v>
      </c>
    </row>
    <row r="20" spans="2:12" s="6" customFormat="1" ht="32.1" customHeight="1" thickBot="1" x14ac:dyDescent="0.3">
      <c r="B20" s="101" t="s">
        <v>97</v>
      </c>
      <c r="C20" s="251">
        <f>'1º Período - 2018'!C42</f>
        <v>98</v>
      </c>
      <c r="D20" s="251">
        <f>'2º Período - 2018'!C42</f>
        <v>94</v>
      </c>
      <c r="E20" s="252">
        <f>'3º - Período 2018'!C42</f>
        <v>62</v>
      </c>
      <c r="F20" s="252">
        <f>'Janeiro - 2019'!C42</f>
        <v>84</v>
      </c>
      <c r="G20" s="252">
        <f>'Fevereiro - 2019'!C42</f>
        <v>86</v>
      </c>
      <c r="H20" s="252">
        <f>'Março - 2019'!C42</f>
        <v>116</v>
      </c>
      <c r="I20" s="252">
        <f>'Abril - 2019'!C42</f>
        <v>86</v>
      </c>
      <c r="J20" s="252">
        <f>'Maio - 2019'!C42</f>
        <v>96</v>
      </c>
      <c r="K20" s="269">
        <f>'Junho - 2019'!C42</f>
        <v>87</v>
      </c>
      <c r="L20" s="109">
        <f t="shared" si="0"/>
        <v>809</v>
      </c>
    </row>
    <row r="21" spans="2:12" ht="32.1" customHeight="1" thickBot="1" x14ac:dyDescent="0.3">
      <c r="B21" s="98" t="s">
        <v>98</v>
      </c>
      <c r="C21" s="249">
        <f>'1º Período - 2018'!C44</f>
        <v>6</v>
      </c>
      <c r="D21" s="249">
        <f>'2º Período - 2018'!C44</f>
        <v>3</v>
      </c>
      <c r="E21" s="250">
        <f>'3º - Período 2018'!C44</f>
        <v>0</v>
      </c>
      <c r="F21" s="250">
        <f>'Janeiro - 2019'!C44</f>
        <v>8</v>
      </c>
      <c r="G21" s="250">
        <f>'Fevereiro - 2019'!C44</f>
        <v>8</v>
      </c>
      <c r="H21" s="250">
        <f>'Março - 2019'!C44</f>
        <v>1</v>
      </c>
      <c r="I21" s="250">
        <f>'Abril - 2019'!C44</f>
        <v>3</v>
      </c>
      <c r="J21" s="250">
        <f>'Maio - 2019'!C44</f>
        <v>5</v>
      </c>
      <c r="K21" s="271">
        <f>'Junho - 2019'!C44</f>
        <v>9</v>
      </c>
      <c r="L21" s="108">
        <f t="shared" si="0"/>
        <v>43</v>
      </c>
    </row>
    <row r="22" spans="2:12" s="6" customFormat="1" ht="32.1" customHeight="1" thickBot="1" x14ac:dyDescent="0.3">
      <c r="B22" s="101" t="s">
        <v>99</v>
      </c>
      <c r="C22" s="251">
        <f>'1º Período - 2018'!C45</f>
        <v>30</v>
      </c>
      <c r="D22" s="251">
        <f>'2º Período - 2018'!C45</f>
        <v>53</v>
      </c>
      <c r="E22" s="252">
        <f>'3º - Período 2018'!C45</f>
        <v>23</v>
      </c>
      <c r="F22" s="252">
        <f>'Janeiro - 2019'!C45</f>
        <v>42</v>
      </c>
      <c r="G22" s="252">
        <f>'Fevereiro - 2019'!C45</f>
        <v>29</v>
      </c>
      <c r="H22" s="252">
        <f>'Março - 2019'!C45</f>
        <v>53</v>
      </c>
      <c r="I22" s="252">
        <f>'Abril - 2019'!C45</f>
        <v>47</v>
      </c>
      <c r="J22" s="252">
        <f>'Maio - 2019'!C45</f>
        <v>57</v>
      </c>
      <c r="K22" s="269">
        <f>'Junho - 2019'!C45</f>
        <v>34</v>
      </c>
      <c r="L22" s="109">
        <f t="shared" si="0"/>
        <v>368</v>
      </c>
    </row>
    <row r="23" spans="2:12" s="6" customFormat="1" ht="32.1" customHeight="1" thickBot="1" x14ac:dyDescent="0.3">
      <c r="B23" s="99" t="s">
        <v>100</v>
      </c>
      <c r="C23" s="249">
        <f>'1º Período - 2018'!C47</f>
        <v>15</v>
      </c>
      <c r="D23" s="249">
        <f>'2º Período - 2018'!C47</f>
        <v>11</v>
      </c>
      <c r="E23" s="250">
        <f>'3º - Período 2018'!C47</f>
        <v>7</v>
      </c>
      <c r="F23" s="250">
        <f>'Janeiro - 2019'!C47</f>
        <v>15</v>
      </c>
      <c r="G23" s="250">
        <f>'Fevereiro - 2019'!C47</f>
        <v>12</v>
      </c>
      <c r="H23" s="250">
        <f>'Março - 2019'!C47</f>
        <v>13</v>
      </c>
      <c r="I23" s="250">
        <f>'Abril - 2019'!C47</f>
        <v>14</v>
      </c>
      <c r="J23" s="250">
        <f>'Maio - 2019'!C47</f>
        <v>16</v>
      </c>
      <c r="K23" s="271">
        <f>'Junho - 2019'!C47</f>
        <v>11</v>
      </c>
      <c r="L23" s="108">
        <f t="shared" si="0"/>
        <v>114</v>
      </c>
    </row>
    <row r="24" spans="2:12" ht="32.1" customHeight="1" thickBot="1" x14ac:dyDescent="0.3">
      <c r="B24" s="101" t="s">
        <v>116</v>
      </c>
      <c r="C24" s="251">
        <f>'1º Período - 2018'!C51</f>
        <v>92</v>
      </c>
      <c r="D24" s="251">
        <f>'2º Período - 2018'!C51</f>
        <v>80</v>
      </c>
      <c r="E24" s="252">
        <f>'3º - Período 2018'!C51</f>
        <v>52</v>
      </c>
      <c r="F24" s="252">
        <f>'Janeiro - 2019'!C51</f>
        <v>75</v>
      </c>
      <c r="G24" s="252">
        <f>'Fevereiro - 2019'!C51</f>
        <v>121</v>
      </c>
      <c r="H24" s="252">
        <f>'Março - 2019'!C51</f>
        <v>92</v>
      </c>
      <c r="I24" s="252">
        <f>'Abril - 2019'!C51</f>
        <v>105</v>
      </c>
      <c r="J24" s="252">
        <f>'Maio - 2019'!C51</f>
        <v>71</v>
      </c>
      <c r="K24" s="269">
        <f>'Junho - 2019'!C51</f>
        <v>91</v>
      </c>
      <c r="L24" s="109">
        <f t="shared" si="0"/>
        <v>779</v>
      </c>
    </row>
    <row r="25" spans="2:12" s="6" customFormat="1" ht="32.1" customHeight="1" thickBot="1" x14ac:dyDescent="0.3">
      <c r="B25" s="99" t="s">
        <v>101</v>
      </c>
      <c r="C25" s="249">
        <f>'1º Período - 2018'!C53</f>
        <v>46</v>
      </c>
      <c r="D25" s="249">
        <f>'2º Período - 2018'!C53</f>
        <v>51</v>
      </c>
      <c r="E25" s="250">
        <f>'3º - Período 2018'!C53</f>
        <v>15</v>
      </c>
      <c r="F25" s="250">
        <f>'Janeiro - 2019'!C53</f>
        <v>51</v>
      </c>
      <c r="G25" s="250">
        <f>'Fevereiro - 2019'!C53</f>
        <v>47</v>
      </c>
      <c r="H25" s="250">
        <f>'Março - 2019'!C53</f>
        <v>42</v>
      </c>
      <c r="I25" s="250">
        <f>'Abril - 2019'!C53</f>
        <v>40</v>
      </c>
      <c r="J25" s="250">
        <f>'Maio - 2019'!C53</f>
        <v>45</v>
      </c>
      <c r="K25" s="271">
        <f>'Junho - 2019'!C53</f>
        <v>66</v>
      </c>
      <c r="L25" s="108">
        <f t="shared" si="0"/>
        <v>403</v>
      </c>
    </row>
    <row r="26" spans="2:12" ht="32.1" customHeight="1" thickBot="1" x14ac:dyDescent="0.3">
      <c r="B26" s="101" t="s">
        <v>102</v>
      </c>
      <c r="C26" s="251">
        <f>'1º Período - 2018'!C60</f>
        <v>17</v>
      </c>
      <c r="D26" s="251">
        <f>'2º Período - 2018'!C60</f>
        <v>11</v>
      </c>
      <c r="E26" s="252">
        <f>'3º - Período 2018'!C60</f>
        <v>5</v>
      </c>
      <c r="F26" s="252">
        <f>'Janeiro - 2019'!C60</f>
        <v>8</v>
      </c>
      <c r="G26" s="252">
        <f>'Fevereiro - 2019'!C60</f>
        <v>7</v>
      </c>
      <c r="H26" s="252">
        <f>'Março - 2019'!C60</f>
        <v>10</v>
      </c>
      <c r="I26" s="252">
        <f>'Abril - 2019'!C60</f>
        <v>3</v>
      </c>
      <c r="J26" s="252">
        <f>'Maio - 2019'!C60</f>
        <v>14</v>
      </c>
      <c r="K26" s="269">
        <f>'Junho - 2019'!C60</f>
        <v>8</v>
      </c>
      <c r="L26" s="109">
        <f t="shared" si="0"/>
        <v>83</v>
      </c>
    </row>
    <row r="27" spans="2:12" s="6" customFormat="1" ht="32.1" customHeight="1" thickBot="1" x14ac:dyDescent="0.3">
      <c r="B27" s="99" t="s">
        <v>103</v>
      </c>
      <c r="C27" s="249">
        <f>'1º Período - 2018'!C62</f>
        <v>18</v>
      </c>
      <c r="D27" s="249">
        <f>'2º Período - 2018'!C62</f>
        <v>14</v>
      </c>
      <c r="E27" s="250">
        <f>'3º - Período 2018'!C62</f>
        <v>10</v>
      </c>
      <c r="F27" s="250">
        <f>'Janeiro - 2019'!C62</f>
        <v>24</v>
      </c>
      <c r="G27" s="250">
        <f>'Fevereiro - 2019'!C62</f>
        <v>21</v>
      </c>
      <c r="H27" s="250">
        <f>'Março - 2019'!C62</f>
        <v>19</v>
      </c>
      <c r="I27" s="250">
        <f>'Abril - 2019'!C62</f>
        <v>26</v>
      </c>
      <c r="J27" s="250">
        <f>'Maio - 2019'!C62</f>
        <v>20</v>
      </c>
      <c r="K27" s="271">
        <f>'Junho - 2019'!C62</f>
        <v>28</v>
      </c>
      <c r="L27" s="108">
        <f t="shared" si="0"/>
        <v>180</v>
      </c>
    </row>
    <row r="28" spans="2:12" s="6" customFormat="1" ht="32.1" customHeight="1" thickBot="1" x14ac:dyDescent="0.3">
      <c r="B28" s="101" t="s">
        <v>104</v>
      </c>
      <c r="C28" s="251">
        <f>'1º Período - 2018'!C66</f>
        <v>10</v>
      </c>
      <c r="D28" s="251">
        <f>'2º Período - 2018'!C66</f>
        <v>13</v>
      </c>
      <c r="E28" s="252">
        <f>'3º - Período 2018'!C66</f>
        <v>7</v>
      </c>
      <c r="F28" s="252">
        <f>'Janeiro - 2019'!C66</f>
        <v>18</v>
      </c>
      <c r="G28" s="252">
        <f>'Fevereiro - 2019'!C66</f>
        <v>19</v>
      </c>
      <c r="H28" s="252">
        <f>'Março - 2019'!C66</f>
        <v>11</v>
      </c>
      <c r="I28" s="252">
        <f>'Abril - 2019'!C66</f>
        <v>12</v>
      </c>
      <c r="J28" s="252">
        <f>'Maio - 2019'!C66</f>
        <v>6</v>
      </c>
      <c r="K28" s="269">
        <f>'Junho - 2019'!C66</f>
        <v>12</v>
      </c>
      <c r="L28" s="109">
        <f t="shared" si="0"/>
        <v>108</v>
      </c>
    </row>
    <row r="29" spans="2:12" s="6" customFormat="1" ht="32.1" customHeight="1" thickBot="1" x14ac:dyDescent="0.3">
      <c r="B29" s="99" t="s">
        <v>105</v>
      </c>
      <c r="C29" s="249">
        <f>'1º Período - 2018'!C69</f>
        <v>46</v>
      </c>
      <c r="D29" s="249">
        <f>'2º Período - 2018'!C69</f>
        <v>48</v>
      </c>
      <c r="E29" s="250">
        <f>'3º - Período 2018'!C69</f>
        <v>22</v>
      </c>
      <c r="F29" s="250">
        <f>'Janeiro - 2019'!C69</f>
        <v>56</v>
      </c>
      <c r="G29" s="250">
        <f>'Fevereiro - 2019'!C69</f>
        <v>42</v>
      </c>
      <c r="H29" s="250">
        <f>'Março - 2019'!C69</f>
        <v>49</v>
      </c>
      <c r="I29" s="250">
        <f>'Abril - 2019'!C69</f>
        <v>46</v>
      </c>
      <c r="J29" s="250">
        <f>'Maio - 2019'!C69</f>
        <v>47</v>
      </c>
      <c r="K29" s="271">
        <f>'Junho - 2019'!C69</f>
        <v>57</v>
      </c>
      <c r="L29" s="108">
        <f t="shared" si="0"/>
        <v>413</v>
      </c>
    </row>
    <row r="30" spans="2:12" ht="32.1" customHeight="1" thickBot="1" x14ac:dyDescent="0.3">
      <c r="B30" s="100" t="s">
        <v>106</v>
      </c>
      <c r="C30" s="251">
        <f>'1º Período - 2018'!C71</f>
        <v>0</v>
      </c>
      <c r="D30" s="251">
        <f>'2º Período - 2018'!C71</f>
        <v>3</v>
      </c>
      <c r="E30" s="252">
        <f>'3º - Período 2018'!C71</f>
        <v>2</v>
      </c>
      <c r="F30" s="252">
        <f>'Janeiro - 2019'!C71</f>
        <v>2</v>
      </c>
      <c r="G30" s="252">
        <f>'Fevereiro - 2019'!C71</f>
        <v>7</v>
      </c>
      <c r="H30" s="252">
        <f>'Março - 2019'!C71</f>
        <v>7</v>
      </c>
      <c r="I30" s="252">
        <f>'Abril - 2019'!C71</f>
        <v>3</v>
      </c>
      <c r="J30" s="252">
        <f>'Maio - 2019'!C71</f>
        <v>4</v>
      </c>
      <c r="K30" s="269">
        <f>'Junho - 2019'!C71</f>
        <v>8</v>
      </c>
      <c r="L30" s="109">
        <f t="shared" si="0"/>
        <v>36</v>
      </c>
    </row>
    <row r="31" spans="2:12" s="6" customFormat="1" ht="32.1" customHeight="1" thickBot="1" x14ac:dyDescent="0.3">
      <c r="B31" s="99" t="s">
        <v>107</v>
      </c>
      <c r="C31" s="249">
        <f>'1º Período - 2018'!C72</f>
        <v>37</v>
      </c>
      <c r="D31" s="249">
        <f>'2º Período - 2018'!C72</f>
        <v>32</v>
      </c>
      <c r="E31" s="250">
        <f>'3º - Período 2018'!C72</f>
        <v>22</v>
      </c>
      <c r="F31" s="250">
        <f>'Janeiro - 2019'!C72</f>
        <v>47</v>
      </c>
      <c r="G31" s="250">
        <f>'Fevereiro - 2019'!C72</f>
        <v>29</v>
      </c>
      <c r="H31" s="250">
        <f>'Março - 2019'!C72</f>
        <v>50</v>
      </c>
      <c r="I31" s="250">
        <f>'Abril - 2019'!C72</f>
        <v>26</v>
      </c>
      <c r="J31" s="250">
        <f>'Maio - 2019'!C72</f>
        <v>40</v>
      </c>
      <c r="K31" s="271">
        <f>'Junho - 2019'!C72</f>
        <v>38</v>
      </c>
      <c r="L31" s="108">
        <f t="shared" si="0"/>
        <v>321</v>
      </c>
    </row>
    <row r="32" spans="2:12" s="6" customFormat="1" ht="32.1" customHeight="1" thickBot="1" x14ac:dyDescent="0.3">
      <c r="B32" s="101" t="s">
        <v>108</v>
      </c>
      <c r="C32" s="251">
        <f>'1º Período - 2018'!C79</f>
        <v>11</v>
      </c>
      <c r="D32" s="251">
        <f>'2º Período - 2018'!C79</f>
        <v>8</v>
      </c>
      <c r="E32" s="252">
        <f>'3º - Período 2018'!C79</f>
        <v>11</v>
      </c>
      <c r="F32" s="252">
        <f>'Janeiro - 2019'!C79</f>
        <v>32</v>
      </c>
      <c r="G32" s="252">
        <f>'Fevereiro - 2019'!C79</f>
        <v>21</v>
      </c>
      <c r="H32" s="252">
        <f>'Março - 2019'!C79</f>
        <v>25</v>
      </c>
      <c r="I32" s="252">
        <f>'Abril - 2019'!C79</f>
        <v>10</v>
      </c>
      <c r="J32" s="252">
        <f>'Maio - 2019'!C79</f>
        <v>17</v>
      </c>
      <c r="K32" s="269">
        <f>'Junho - 2019'!C79</f>
        <v>7</v>
      </c>
      <c r="L32" s="109">
        <f t="shared" si="0"/>
        <v>142</v>
      </c>
    </row>
    <row r="33" spans="2:17" ht="32.1" customHeight="1" thickBot="1" x14ac:dyDescent="0.3">
      <c r="B33" s="98" t="s">
        <v>109</v>
      </c>
      <c r="C33" s="249">
        <f>'1º Período - 2018'!C81</f>
        <v>49</v>
      </c>
      <c r="D33" s="249">
        <f>'2º Período - 2018'!C81</f>
        <v>59</v>
      </c>
      <c r="E33" s="250">
        <f>'3º - Período 2018'!C81</f>
        <v>15</v>
      </c>
      <c r="F33" s="250">
        <f>'Janeiro - 2019'!C81</f>
        <v>60</v>
      </c>
      <c r="G33" s="250">
        <f>'Fevereiro - 2019'!C81</f>
        <v>50</v>
      </c>
      <c r="H33" s="250">
        <f>'Março - 2019'!C81</f>
        <v>49</v>
      </c>
      <c r="I33" s="250">
        <f>'Abril - 2019'!C81</f>
        <v>43</v>
      </c>
      <c r="J33" s="250">
        <f>'Maio - 2019'!C81</f>
        <v>34</v>
      </c>
      <c r="K33" s="271">
        <f>'Junho - 2019'!C81</f>
        <v>57</v>
      </c>
      <c r="L33" s="108">
        <f t="shared" si="0"/>
        <v>416</v>
      </c>
    </row>
    <row r="34" spans="2:17" s="6" customFormat="1" ht="32.1" customHeight="1" thickBot="1" x14ac:dyDescent="0.3">
      <c r="B34" s="101" t="s">
        <v>110</v>
      </c>
      <c r="C34" s="251">
        <f>'1º Período - 2018'!C82</f>
        <v>5</v>
      </c>
      <c r="D34" s="251">
        <f>'2º Período - 2018'!C82</f>
        <v>0</v>
      </c>
      <c r="E34" s="252">
        <f>'3º - Período 2018'!C82</f>
        <v>1</v>
      </c>
      <c r="F34" s="252">
        <f>'Janeiro - 2019'!C82</f>
        <v>1</v>
      </c>
      <c r="G34" s="252">
        <f>'Fevereiro - 2019'!C82</f>
        <v>3</v>
      </c>
      <c r="H34" s="252">
        <f>'Março - 2019'!C82</f>
        <v>0</v>
      </c>
      <c r="I34" s="252">
        <f>'Abril - 2019'!C82</f>
        <v>1</v>
      </c>
      <c r="J34" s="252">
        <f>'Maio - 2019'!C82</f>
        <v>1</v>
      </c>
      <c r="K34" s="269">
        <f>'Junho - 2019'!C82</f>
        <v>3</v>
      </c>
      <c r="L34" s="109">
        <f t="shared" si="0"/>
        <v>15</v>
      </c>
    </row>
    <row r="35" spans="2:17" s="6" customFormat="1" ht="32.1" customHeight="1" thickBot="1" x14ac:dyDescent="0.3">
      <c r="B35" s="99" t="s">
        <v>111</v>
      </c>
      <c r="C35" s="249">
        <f>'1º Período - 2018'!C84</f>
        <v>14</v>
      </c>
      <c r="D35" s="249">
        <f>'2º Período - 2018'!C84</f>
        <v>15</v>
      </c>
      <c r="E35" s="250">
        <f>'3º - Período 2018'!C84</f>
        <v>8</v>
      </c>
      <c r="F35" s="250">
        <f>'Janeiro - 2019'!C84</f>
        <v>6</v>
      </c>
      <c r="G35" s="250">
        <f>'Fevereiro - 2019'!C84</f>
        <v>16</v>
      </c>
      <c r="H35" s="250">
        <f>'Março - 2019'!C84</f>
        <v>9</v>
      </c>
      <c r="I35" s="250">
        <f>'Abril - 2019'!C84</f>
        <v>19</v>
      </c>
      <c r="J35" s="250">
        <f>'Maio - 2019'!C84</f>
        <v>11</v>
      </c>
      <c r="K35" s="271">
        <f>'Junho - 2019'!C84</f>
        <v>16</v>
      </c>
      <c r="L35" s="108">
        <f t="shared" si="0"/>
        <v>114</v>
      </c>
    </row>
    <row r="36" spans="2:17" s="6" customFormat="1" ht="32.1" customHeight="1" thickBot="1" x14ac:dyDescent="0.3">
      <c r="B36" s="101" t="s">
        <v>112</v>
      </c>
      <c r="C36" s="251">
        <f>'1º Período - 2018'!C87</f>
        <v>32</v>
      </c>
      <c r="D36" s="251">
        <f>'2º Período - 2018'!C87</f>
        <v>25</v>
      </c>
      <c r="E36" s="252">
        <f>'3º - Período 2018'!C87</f>
        <v>11</v>
      </c>
      <c r="F36" s="252">
        <f>'Janeiro - 2019'!C87</f>
        <v>27</v>
      </c>
      <c r="G36" s="252">
        <f>'Fevereiro - 2019'!C87</f>
        <v>28</v>
      </c>
      <c r="H36" s="252">
        <f>'Março - 2019'!C87</f>
        <v>26</v>
      </c>
      <c r="I36" s="252">
        <f>'Abril - 2019'!C87</f>
        <v>39</v>
      </c>
      <c r="J36" s="252">
        <f>'Maio - 2019'!C87</f>
        <v>17</v>
      </c>
      <c r="K36" s="269">
        <f>'Junho - 2019'!C87</f>
        <v>28</v>
      </c>
      <c r="L36" s="109">
        <f t="shared" si="0"/>
        <v>233</v>
      </c>
    </row>
    <row r="37" spans="2:17" s="6" customFormat="1" ht="32.1" customHeight="1" thickBot="1" x14ac:dyDescent="0.3">
      <c r="B37" s="99" t="s">
        <v>113</v>
      </c>
      <c r="C37" s="249">
        <f>'1º Período - 2018'!C90</f>
        <v>38</v>
      </c>
      <c r="D37" s="249">
        <f>'2º Período - 2018'!C90</f>
        <v>38</v>
      </c>
      <c r="E37" s="250">
        <f>'3º - Período 2018'!C90</f>
        <v>15</v>
      </c>
      <c r="F37" s="250">
        <f>'Janeiro - 2019'!C90</f>
        <v>43</v>
      </c>
      <c r="G37" s="250">
        <f>'Fevereiro - 2019'!C90</f>
        <v>61</v>
      </c>
      <c r="H37" s="250">
        <f>'Março - 2019'!C90</f>
        <v>30</v>
      </c>
      <c r="I37" s="250">
        <f>'Abril - 2019'!C90</f>
        <v>42</v>
      </c>
      <c r="J37" s="250">
        <f>'Maio - 2019'!C90</f>
        <v>44</v>
      </c>
      <c r="K37" s="271">
        <f>'Junho - 2019'!C90</f>
        <v>44</v>
      </c>
      <c r="L37" s="108">
        <f t="shared" si="0"/>
        <v>355</v>
      </c>
    </row>
    <row r="38" spans="2:17" s="6" customFormat="1" ht="32.1" customHeight="1" thickBot="1" x14ac:dyDescent="0.3">
      <c r="B38" s="101" t="s">
        <v>114</v>
      </c>
      <c r="C38" s="251">
        <f>'1º Período - 2018'!C94</f>
        <v>20</v>
      </c>
      <c r="D38" s="251">
        <f>'2º Período - 2018'!C94</f>
        <v>22</v>
      </c>
      <c r="E38" s="252">
        <f>'3º - Período 2018'!C94</f>
        <v>14</v>
      </c>
      <c r="F38" s="252">
        <f>'Janeiro - 2019'!C94</f>
        <v>18</v>
      </c>
      <c r="G38" s="252">
        <f>'Fevereiro - 2019'!C94</f>
        <v>25</v>
      </c>
      <c r="H38" s="252">
        <f>'Março - 2019'!C94</f>
        <v>25</v>
      </c>
      <c r="I38" s="252">
        <f>'Abril - 2019'!C94</f>
        <v>22</v>
      </c>
      <c r="J38" s="252">
        <f>'Maio - 2019'!C94</f>
        <v>30</v>
      </c>
      <c r="K38" s="269">
        <f>'Junho - 2019'!C94</f>
        <v>18</v>
      </c>
      <c r="L38" s="109">
        <f t="shared" si="0"/>
        <v>194</v>
      </c>
    </row>
    <row r="39" spans="2:17" s="6" customFormat="1" ht="32.1" customHeight="1" thickBot="1" x14ac:dyDescent="0.3">
      <c r="B39" s="105" t="s">
        <v>115</v>
      </c>
      <c r="C39" s="249">
        <f>'1º Período - 2018'!C96</f>
        <v>13</v>
      </c>
      <c r="D39" s="249">
        <f>'2º Período - 2018'!C96</f>
        <v>16</v>
      </c>
      <c r="E39" s="250">
        <f>'3º - Período 2018'!C96</f>
        <v>2</v>
      </c>
      <c r="F39" s="250">
        <f>'Janeiro - 2019'!C96</f>
        <v>24</v>
      </c>
      <c r="G39" s="250">
        <f>'Fevereiro - 2019'!C96</f>
        <v>7</v>
      </c>
      <c r="H39" s="250">
        <f>'Março - 2019'!C96</f>
        <v>24</v>
      </c>
      <c r="I39" s="250">
        <f>'Abril - 2019'!C96</f>
        <v>25</v>
      </c>
      <c r="J39" s="250">
        <f>'Maio - 2019'!C96</f>
        <v>8</v>
      </c>
      <c r="K39" s="250">
        <f>'Junho - 2019'!C96</f>
        <v>11</v>
      </c>
      <c r="L39" s="108">
        <f t="shared" si="0"/>
        <v>130</v>
      </c>
    </row>
    <row r="40" spans="2:17" ht="20.100000000000001" customHeight="1" thickTop="1" thickBot="1" x14ac:dyDescent="0.3">
      <c r="B40" s="95" t="s">
        <v>68</v>
      </c>
      <c r="C40" s="243">
        <f t="shared" ref="C40:G40" si="1">SUM(C5:C39)</f>
        <v>1156</v>
      </c>
      <c r="D40" s="244">
        <f t="shared" si="1"/>
        <v>1214</v>
      </c>
      <c r="E40" s="245">
        <f t="shared" si="1"/>
        <v>546</v>
      </c>
      <c r="F40" s="246">
        <f t="shared" si="1"/>
        <v>1278</v>
      </c>
      <c r="G40" s="247">
        <f t="shared" si="1"/>
        <v>1268</v>
      </c>
      <c r="H40" s="245">
        <f>SUM(H5:H39)</f>
        <v>1229</v>
      </c>
      <c r="I40" s="245">
        <f>SUM(I5:I39)</f>
        <v>1178</v>
      </c>
      <c r="J40" s="248">
        <f>SUM(J5:J39)</f>
        <v>1128</v>
      </c>
      <c r="K40" s="272">
        <f>SUM(K5:K39)</f>
        <v>1173</v>
      </c>
      <c r="L40" s="96">
        <f>SUM(L5:L39)</f>
        <v>10170</v>
      </c>
    </row>
    <row r="41" spans="2:17" ht="15.75" thickTop="1" x14ac:dyDescent="0.25">
      <c r="O41" s="97"/>
      <c r="P41" s="97"/>
      <c r="Q41" s="97"/>
    </row>
  </sheetData>
  <mergeCells count="14">
    <mergeCell ref="A3:A4"/>
    <mergeCell ref="B2:L2"/>
    <mergeCell ref="B1:L1"/>
    <mergeCell ref="B3:B4"/>
    <mergeCell ref="C3:C4"/>
    <mergeCell ref="D3:D4"/>
    <mergeCell ref="E3:E4"/>
    <mergeCell ref="L3:L4"/>
    <mergeCell ref="F3:F4"/>
    <mergeCell ref="G3:G4"/>
    <mergeCell ref="H3:H4"/>
    <mergeCell ref="I3:I4"/>
    <mergeCell ref="J3:J4"/>
    <mergeCell ref="K3:K4"/>
  </mergeCells>
  <pageMargins left="1.9685039370078741" right="0.51181102362204722" top="0.78740157480314965" bottom="0.78740157480314965" header="0.31496062992125984" footer="0.31496062992125984"/>
  <pageSetup paperSize="9" scale="61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3"/>
  <sheetViews>
    <sheetView topLeftCell="A82" zoomScaleNormal="100" workbookViewId="0">
      <selection activeCell="N19" sqref="N19"/>
    </sheetView>
  </sheetViews>
  <sheetFormatPr defaultRowHeight="15" x14ac:dyDescent="0.25"/>
  <cols>
    <col min="1" max="1" width="3.7109375" customWidth="1"/>
    <col min="2" max="2" width="25.7109375" customWidth="1"/>
    <col min="3" max="3" width="6.5703125" customWidth="1"/>
    <col min="4" max="5" width="8.7109375" customWidth="1"/>
    <col min="6" max="6" width="20.7109375" customWidth="1"/>
    <col min="7" max="9" width="6.5703125" customWidth="1"/>
  </cols>
  <sheetData>
    <row r="1" spans="2:9" ht="104.25" customHeight="1" thickBot="1" x14ac:dyDescent="0.3">
      <c r="B1" s="476"/>
      <c r="C1" s="476"/>
      <c r="D1" s="476"/>
      <c r="E1" s="476"/>
      <c r="F1" s="476"/>
      <c r="G1" s="476"/>
      <c r="H1" s="476"/>
      <c r="I1" s="476"/>
    </row>
    <row r="2" spans="2:9" ht="36.950000000000003" customHeight="1" thickBot="1" x14ac:dyDescent="0.3">
      <c r="B2" s="469" t="s">
        <v>126</v>
      </c>
      <c r="C2" s="470"/>
      <c r="D2" s="470"/>
      <c r="E2" s="470"/>
      <c r="F2" s="470"/>
      <c r="G2" s="470"/>
      <c r="H2" s="470"/>
      <c r="I2" s="471"/>
    </row>
    <row r="3" spans="2:9" ht="17.100000000000001" customHeight="1" thickBot="1" x14ac:dyDescent="0.3">
      <c r="B3" s="505" t="s">
        <v>124</v>
      </c>
      <c r="C3" s="427"/>
      <c r="D3" s="427" t="s">
        <v>79</v>
      </c>
      <c r="E3" s="427"/>
      <c r="F3" s="427"/>
      <c r="G3" s="427"/>
      <c r="H3" s="427"/>
      <c r="I3" s="428"/>
    </row>
    <row r="4" spans="2:9" ht="17.100000000000001" customHeight="1" thickBot="1" x14ac:dyDescent="0.3">
      <c r="B4" s="505"/>
      <c r="C4" s="427"/>
      <c r="D4" s="427" t="s">
        <v>81</v>
      </c>
      <c r="E4" s="427"/>
      <c r="F4" s="427" t="s">
        <v>80</v>
      </c>
      <c r="G4" s="427"/>
      <c r="H4" s="427"/>
      <c r="I4" s="428"/>
    </row>
    <row r="5" spans="2:9" ht="15.75" thickBot="1" x14ac:dyDescent="0.3">
      <c r="B5" s="500" t="s">
        <v>82</v>
      </c>
      <c r="C5" s="502">
        <f>D5+H5</f>
        <v>18</v>
      </c>
      <c r="D5" s="500">
        <v>15</v>
      </c>
      <c r="E5" s="504">
        <f>D5/C5</f>
        <v>0.83333333333333337</v>
      </c>
      <c r="F5" s="49" t="s">
        <v>0</v>
      </c>
      <c r="G5" s="23">
        <v>0</v>
      </c>
      <c r="H5" s="352">
        <f>SUM(G5:G8)</f>
        <v>3</v>
      </c>
      <c r="I5" s="355">
        <f>H5/C5</f>
        <v>0.16666666666666666</v>
      </c>
    </row>
    <row r="6" spans="2:9" ht="15.75" thickBot="1" x14ac:dyDescent="0.3">
      <c r="B6" s="477"/>
      <c r="C6" s="479"/>
      <c r="D6" s="477"/>
      <c r="E6" s="481"/>
      <c r="F6" s="50" t="s">
        <v>1</v>
      </c>
      <c r="G6" s="25">
        <v>2</v>
      </c>
      <c r="H6" s="353"/>
      <c r="I6" s="356"/>
    </row>
    <row r="7" spans="2:9" ht="15.75" thickBot="1" x14ac:dyDescent="0.3">
      <c r="B7" s="477"/>
      <c r="C7" s="479"/>
      <c r="D7" s="477"/>
      <c r="E7" s="481"/>
      <c r="F7" s="50" t="s">
        <v>69</v>
      </c>
      <c r="G7" s="25">
        <v>0</v>
      </c>
      <c r="H7" s="353"/>
      <c r="I7" s="356"/>
    </row>
    <row r="8" spans="2:9" ht="15.75" thickBot="1" x14ac:dyDescent="0.3">
      <c r="B8" s="477"/>
      <c r="C8" s="479"/>
      <c r="D8" s="477"/>
      <c r="E8" s="481"/>
      <c r="F8" s="51" t="s">
        <v>2</v>
      </c>
      <c r="G8" s="27">
        <v>1</v>
      </c>
      <c r="H8" s="354"/>
      <c r="I8" s="357"/>
    </row>
    <row r="9" spans="2:9" ht="15.75" thickBot="1" x14ac:dyDescent="0.3">
      <c r="B9" s="483" t="s">
        <v>84</v>
      </c>
      <c r="C9" s="484">
        <f>D9+H9</f>
        <v>27</v>
      </c>
      <c r="D9" s="483">
        <v>23</v>
      </c>
      <c r="E9" s="485">
        <f>D9/C9</f>
        <v>0.85185185185185186</v>
      </c>
      <c r="F9" s="497" t="s">
        <v>3</v>
      </c>
      <c r="G9" s="324">
        <v>4</v>
      </c>
      <c r="H9" s="324">
        <f>G9</f>
        <v>4</v>
      </c>
      <c r="I9" s="317">
        <f>H9/C9</f>
        <v>0.14814814814814814</v>
      </c>
    </row>
    <row r="10" spans="2:9" ht="15.75" thickBot="1" x14ac:dyDescent="0.3">
      <c r="B10" s="483"/>
      <c r="C10" s="484"/>
      <c r="D10" s="483"/>
      <c r="E10" s="485"/>
      <c r="F10" s="498"/>
      <c r="G10" s="325"/>
      <c r="H10" s="325"/>
      <c r="I10" s="318"/>
    </row>
    <row r="11" spans="2:9" ht="27" thickBot="1" x14ac:dyDescent="0.3">
      <c r="B11" s="47" t="s">
        <v>83</v>
      </c>
      <c r="C11" s="52">
        <f>D11</f>
        <v>6</v>
      </c>
      <c r="D11" s="47">
        <v>6</v>
      </c>
      <c r="E11" s="53">
        <f>D11/C11</f>
        <v>1</v>
      </c>
      <c r="F11" s="54" t="s">
        <v>67</v>
      </c>
      <c r="G11" s="33"/>
      <c r="H11" s="33">
        <f>G11</f>
        <v>0</v>
      </c>
      <c r="I11" s="34">
        <f>H11/D11</f>
        <v>0</v>
      </c>
    </row>
    <row r="12" spans="2:9" ht="15.75" thickBot="1" x14ac:dyDescent="0.3">
      <c r="B12" s="483" t="s">
        <v>85</v>
      </c>
      <c r="C12" s="484">
        <f>D12+H12</f>
        <v>32</v>
      </c>
      <c r="D12" s="483">
        <v>27</v>
      </c>
      <c r="E12" s="485">
        <f>D12/C12</f>
        <v>0.84375</v>
      </c>
      <c r="F12" s="497" t="s">
        <v>5</v>
      </c>
      <c r="G12" s="324">
        <v>5</v>
      </c>
      <c r="H12" s="324">
        <f>G12</f>
        <v>5</v>
      </c>
      <c r="I12" s="317">
        <f>H12/C12</f>
        <v>0.15625</v>
      </c>
    </row>
    <row r="13" spans="2:9" ht="15.75" thickBot="1" x14ac:dyDescent="0.3">
      <c r="B13" s="483"/>
      <c r="C13" s="484"/>
      <c r="D13" s="483"/>
      <c r="E13" s="485"/>
      <c r="F13" s="498"/>
      <c r="G13" s="325"/>
      <c r="H13" s="325"/>
      <c r="I13" s="318"/>
    </row>
    <row r="14" spans="2:9" ht="15.75" thickBot="1" x14ac:dyDescent="0.3">
      <c r="B14" s="477" t="s">
        <v>86</v>
      </c>
      <c r="C14" s="479">
        <f>D14</f>
        <v>3</v>
      </c>
      <c r="D14" s="477">
        <v>3</v>
      </c>
      <c r="E14" s="481">
        <f>D14/C14</f>
        <v>1</v>
      </c>
      <c r="F14" s="495" t="s">
        <v>4</v>
      </c>
      <c r="G14" s="326"/>
      <c r="H14" s="326">
        <f>G14</f>
        <v>0</v>
      </c>
      <c r="I14" s="370">
        <f>H14/C14</f>
        <v>0</v>
      </c>
    </row>
    <row r="15" spans="2:9" ht="15.75" thickBot="1" x14ac:dyDescent="0.3">
      <c r="B15" s="477"/>
      <c r="C15" s="479"/>
      <c r="D15" s="477"/>
      <c r="E15" s="481"/>
      <c r="F15" s="496"/>
      <c r="G15" s="327"/>
      <c r="H15" s="327"/>
      <c r="I15" s="371"/>
    </row>
    <row r="16" spans="2:9" ht="15.75" thickBot="1" x14ac:dyDescent="0.3">
      <c r="B16" s="483" t="s">
        <v>87</v>
      </c>
      <c r="C16" s="484">
        <f>D16+H16</f>
        <v>20</v>
      </c>
      <c r="D16" s="483">
        <v>16</v>
      </c>
      <c r="E16" s="485">
        <f>D16/C16</f>
        <v>0.8</v>
      </c>
      <c r="F16" s="84" t="s">
        <v>6</v>
      </c>
      <c r="G16" s="61">
        <v>2</v>
      </c>
      <c r="H16" s="324">
        <f>SUM(G16:G17)</f>
        <v>4</v>
      </c>
      <c r="I16" s="366">
        <f>H16/C16</f>
        <v>0.2</v>
      </c>
    </row>
    <row r="17" spans="2:9" ht="15.75" thickBot="1" x14ac:dyDescent="0.3">
      <c r="B17" s="483"/>
      <c r="C17" s="484"/>
      <c r="D17" s="483"/>
      <c r="E17" s="485"/>
      <c r="F17" s="85" t="s">
        <v>7</v>
      </c>
      <c r="G17" s="63">
        <v>2</v>
      </c>
      <c r="H17" s="325"/>
      <c r="I17" s="367"/>
    </row>
    <row r="18" spans="2:9" ht="27" thickBot="1" x14ac:dyDescent="0.3">
      <c r="B18" s="47" t="s">
        <v>88</v>
      </c>
      <c r="C18" s="52">
        <f>D18+H18</f>
        <v>0</v>
      </c>
      <c r="D18" s="47">
        <v>0</v>
      </c>
      <c r="E18" s="53">
        <f>IFERROR(D18/C18,0)</f>
        <v>0</v>
      </c>
      <c r="F18" s="55" t="s">
        <v>4</v>
      </c>
      <c r="G18" s="33"/>
      <c r="H18" s="35">
        <f>G18</f>
        <v>0</v>
      </c>
      <c r="I18" s="36">
        <f>IFERROR(H18/C18,0)</f>
        <v>0</v>
      </c>
    </row>
    <row r="19" spans="2:9" ht="15.75" thickBot="1" x14ac:dyDescent="0.3">
      <c r="B19" s="483" t="s">
        <v>89</v>
      </c>
      <c r="C19" s="484">
        <f>D19+H19</f>
        <v>9</v>
      </c>
      <c r="D19" s="483">
        <v>7</v>
      </c>
      <c r="E19" s="485">
        <f>D19/C19</f>
        <v>0.77777777777777779</v>
      </c>
      <c r="F19" s="497" t="s">
        <v>120</v>
      </c>
      <c r="G19" s="324">
        <v>2</v>
      </c>
      <c r="H19" s="374">
        <f>G19</f>
        <v>2</v>
      </c>
      <c r="I19" s="366">
        <f>H19/C19</f>
        <v>0.22222222222222221</v>
      </c>
    </row>
    <row r="20" spans="2:9" ht="15.75" thickBot="1" x14ac:dyDescent="0.3">
      <c r="B20" s="483"/>
      <c r="C20" s="484"/>
      <c r="D20" s="483"/>
      <c r="E20" s="485"/>
      <c r="F20" s="498"/>
      <c r="G20" s="325"/>
      <c r="H20" s="376"/>
      <c r="I20" s="367"/>
    </row>
    <row r="21" spans="2:9" ht="15.75" thickBot="1" x14ac:dyDescent="0.3">
      <c r="B21" s="477" t="s">
        <v>90</v>
      </c>
      <c r="C21" s="479">
        <f>D21</f>
        <v>93</v>
      </c>
      <c r="D21" s="477">
        <v>93</v>
      </c>
      <c r="E21" s="481">
        <f>D21/C21</f>
        <v>1</v>
      </c>
      <c r="F21" s="495" t="s">
        <v>4</v>
      </c>
      <c r="G21" s="326"/>
      <c r="H21" s="378">
        <f>G21</f>
        <v>0</v>
      </c>
      <c r="I21" s="380">
        <f>H21/C21</f>
        <v>0</v>
      </c>
    </row>
    <row r="22" spans="2:9" ht="15.75" thickBot="1" x14ac:dyDescent="0.3">
      <c r="B22" s="477"/>
      <c r="C22" s="479"/>
      <c r="D22" s="477"/>
      <c r="E22" s="481"/>
      <c r="F22" s="496"/>
      <c r="G22" s="327"/>
      <c r="H22" s="379"/>
      <c r="I22" s="381"/>
    </row>
    <row r="23" spans="2:9" ht="15.75" thickBot="1" x14ac:dyDescent="0.3">
      <c r="B23" s="483" t="s">
        <v>91</v>
      </c>
      <c r="C23" s="484">
        <f>D23+H23</f>
        <v>22</v>
      </c>
      <c r="D23" s="483">
        <v>18</v>
      </c>
      <c r="E23" s="485">
        <f>D23/C23</f>
        <v>0.81818181818181823</v>
      </c>
      <c r="F23" s="84" t="s">
        <v>8</v>
      </c>
      <c r="G23" s="61">
        <v>0</v>
      </c>
      <c r="H23" s="374">
        <f>SUM(G23:G26)</f>
        <v>4</v>
      </c>
      <c r="I23" s="366">
        <f>H23/C23</f>
        <v>0.18181818181818182</v>
      </c>
    </row>
    <row r="24" spans="2:9" ht="15.75" thickBot="1" x14ac:dyDescent="0.3">
      <c r="B24" s="483"/>
      <c r="C24" s="484"/>
      <c r="D24" s="483"/>
      <c r="E24" s="485"/>
      <c r="F24" s="86" t="s">
        <v>70</v>
      </c>
      <c r="G24" s="65">
        <v>0</v>
      </c>
      <c r="H24" s="375"/>
      <c r="I24" s="377"/>
    </row>
    <row r="25" spans="2:9" ht="15.75" thickBot="1" x14ac:dyDescent="0.3">
      <c r="B25" s="483"/>
      <c r="C25" s="484"/>
      <c r="D25" s="483"/>
      <c r="E25" s="485"/>
      <c r="F25" s="87" t="s">
        <v>9</v>
      </c>
      <c r="G25" s="67">
        <v>3</v>
      </c>
      <c r="H25" s="375"/>
      <c r="I25" s="377"/>
    </row>
    <row r="26" spans="2:9" ht="15.75" thickBot="1" x14ac:dyDescent="0.3">
      <c r="B26" s="483"/>
      <c r="C26" s="484"/>
      <c r="D26" s="483"/>
      <c r="E26" s="485"/>
      <c r="F26" s="85" t="s">
        <v>10</v>
      </c>
      <c r="G26" s="63">
        <v>1</v>
      </c>
      <c r="H26" s="376"/>
      <c r="I26" s="367"/>
    </row>
    <row r="27" spans="2:9" ht="15.75" thickBot="1" x14ac:dyDescent="0.3">
      <c r="B27" s="477" t="s">
        <v>92</v>
      </c>
      <c r="C27" s="479">
        <f>D27+H27</f>
        <v>4</v>
      </c>
      <c r="D27" s="477">
        <v>3</v>
      </c>
      <c r="E27" s="481">
        <f>D27/C27</f>
        <v>0.75</v>
      </c>
      <c r="F27" s="56" t="s">
        <v>11</v>
      </c>
      <c r="G27" s="38">
        <v>0</v>
      </c>
      <c r="H27" s="378">
        <f>SUM(G27:G29)</f>
        <v>1</v>
      </c>
      <c r="I27" s="380">
        <f>H27/C27</f>
        <v>0.25</v>
      </c>
    </row>
    <row r="28" spans="2:9" ht="15.75" thickBot="1" x14ac:dyDescent="0.3">
      <c r="B28" s="477"/>
      <c r="C28" s="479"/>
      <c r="D28" s="477"/>
      <c r="E28" s="481"/>
      <c r="F28" s="57" t="s">
        <v>12</v>
      </c>
      <c r="G28" s="40">
        <v>0</v>
      </c>
      <c r="H28" s="382"/>
      <c r="I28" s="383"/>
    </row>
    <row r="29" spans="2:9" ht="15.75" thickBot="1" x14ac:dyDescent="0.3">
      <c r="B29" s="477"/>
      <c r="C29" s="479"/>
      <c r="D29" s="477"/>
      <c r="E29" s="481"/>
      <c r="F29" s="58" t="s">
        <v>13</v>
      </c>
      <c r="G29" s="42">
        <v>1</v>
      </c>
      <c r="H29" s="379"/>
      <c r="I29" s="381"/>
    </row>
    <row r="30" spans="2:9" ht="15.75" thickBot="1" x14ac:dyDescent="0.3">
      <c r="B30" s="483" t="s">
        <v>93</v>
      </c>
      <c r="C30" s="484">
        <f>D30+H30</f>
        <v>44</v>
      </c>
      <c r="D30" s="483">
        <v>28</v>
      </c>
      <c r="E30" s="485">
        <f>D30/C30</f>
        <v>0.63636363636363635</v>
      </c>
      <c r="F30" s="84" t="s">
        <v>14</v>
      </c>
      <c r="G30" s="61">
        <v>3</v>
      </c>
      <c r="H30" s="374">
        <f>SUM(G30:G34)</f>
        <v>16</v>
      </c>
      <c r="I30" s="366">
        <f>H30/C30</f>
        <v>0.36363636363636365</v>
      </c>
    </row>
    <row r="31" spans="2:9" ht="15.75" thickBot="1" x14ac:dyDescent="0.3">
      <c r="B31" s="483"/>
      <c r="C31" s="484"/>
      <c r="D31" s="483"/>
      <c r="E31" s="485"/>
      <c r="F31" s="87" t="s">
        <v>15</v>
      </c>
      <c r="G31" s="67">
        <v>5</v>
      </c>
      <c r="H31" s="375"/>
      <c r="I31" s="377"/>
    </row>
    <row r="32" spans="2:9" ht="15.75" thickBot="1" x14ac:dyDescent="0.3">
      <c r="B32" s="483"/>
      <c r="C32" s="484"/>
      <c r="D32" s="483"/>
      <c r="E32" s="485"/>
      <c r="F32" s="87" t="s">
        <v>16</v>
      </c>
      <c r="G32" s="67">
        <v>4</v>
      </c>
      <c r="H32" s="375"/>
      <c r="I32" s="377"/>
    </row>
    <row r="33" spans="2:9" ht="15.75" thickBot="1" x14ac:dyDescent="0.3">
      <c r="B33" s="483"/>
      <c r="C33" s="484"/>
      <c r="D33" s="483"/>
      <c r="E33" s="485"/>
      <c r="F33" s="87" t="s">
        <v>17</v>
      </c>
      <c r="G33" s="67">
        <v>0</v>
      </c>
      <c r="H33" s="375"/>
      <c r="I33" s="377"/>
    </row>
    <row r="34" spans="2:9" ht="15.75" thickBot="1" x14ac:dyDescent="0.3">
      <c r="B34" s="483"/>
      <c r="C34" s="484"/>
      <c r="D34" s="483"/>
      <c r="E34" s="485"/>
      <c r="F34" s="85" t="s">
        <v>71</v>
      </c>
      <c r="G34" s="63">
        <v>4</v>
      </c>
      <c r="H34" s="376"/>
      <c r="I34" s="367"/>
    </row>
    <row r="35" spans="2:9" ht="15.75" thickBot="1" x14ac:dyDescent="0.3">
      <c r="B35" s="477" t="s">
        <v>94</v>
      </c>
      <c r="C35" s="479">
        <f>D35+H35</f>
        <v>6</v>
      </c>
      <c r="D35" s="477">
        <v>6</v>
      </c>
      <c r="E35" s="481">
        <f>D35/C35</f>
        <v>1</v>
      </c>
      <c r="F35" s="495" t="s">
        <v>4</v>
      </c>
      <c r="G35" s="326"/>
      <c r="H35" s="378">
        <f>G35</f>
        <v>0</v>
      </c>
      <c r="I35" s="380">
        <f>H35/C35</f>
        <v>0</v>
      </c>
    </row>
    <row r="36" spans="2:9" ht="15.75" thickBot="1" x14ac:dyDescent="0.3">
      <c r="B36" s="477"/>
      <c r="C36" s="479"/>
      <c r="D36" s="477"/>
      <c r="E36" s="481"/>
      <c r="F36" s="496"/>
      <c r="G36" s="327"/>
      <c r="H36" s="379"/>
      <c r="I36" s="381"/>
    </row>
    <row r="37" spans="2:9" ht="15.75" thickBot="1" x14ac:dyDescent="0.3">
      <c r="B37" s="483" t="s">
        <v>95</v>
      </c>
      <c r="C37" s="484">
        <f>D37+H37</f>
        <v>9</v>
      </c>
      <c r="D37" s="483">
        <v>5</v>
      </c>
      <c r="E37" s="485">
        <f>D37/C37</f>
        <v>0.55555555555555558</v>
      </c>
      <c r="F37" s="497" t="s">
        <v>18</v>
      </c>
      <c r="G37" s="324">
        <v>4</v>
      </c>
      <c r="H37" s="374">
        <f>G37</f>
        <v>4</v>
      </c>
      <c r="I37" s="366">
        <f>H37/C37</f>
        <v>0.44444444444444442</v>
      </c>
    </row>
    <row r="38" spans="2:9" ht="15.75" thickBot="1" x14ac:dyDescent="0.3">
      <c r="B38" s="483"/>
      <c r="C38" s="484"/>
      <c r="D38" s="483"/>
      <c r="E38" s="485"/>
      <c r="F38" s="498"/>
      <c r="G38" s="325"/>
      <c r="H38" s="376"/>
      <c r="I38" s="367"/>
    </row>
    <row r="39" spans="2:9" ht="15.75" thickBot="1" x14ac:dyDescent="0.3">
      <c r="B39" s="477" t="s">
        <v>96</v>
      </c>
      <c r="C39" s="479">
        <f>D39+H39</f>
        <v>8</v>
      </c>
      <c r="D39" s="477">
        <v>2</v>
      </c>
      <c r="E39" s="481">
        <f>D39/C39</f>
        <v>0.25</v>
      </c>
      <c r="F39" s="56" t="s">
        <v>19</v>
      </c>
      <c r="G39" s="38">
        <v>1</v>
      </c>
      <c r="H39" s="378">
        <f>SUM(G39:G41)</f>
        <v>6</v>
      </c>
      <c r="I39" s="380">
        <f>H39/C39</f>
        <v>0.75</v>
      </c>
    </row>
    <row r="40" spans="2:9" ht="15.75" thickBot="1" x14ac:dyDescent="0.3">
      <c r="B40" s="477"/>
      <c r="C40" s="479"/>
      <c r="D40" s="477"/>
      <c r="E40" s="481"/>
      <c r="F40" s="57" t="s">
        <v>20</v>
      </c>
      <c r="G40" s="40">
        <v>2</v>
      </c>
      <c r="H40" s="382"/>
      <c r="I40" s="383"/>
    </row>
    <row r="41" spans="2:9" ht="15.75" thickBot="1" x14ac:dyDescent="0.3">
      <c r="B41" s="477"/>
      <c r="C41" s="479"/>
      <c r="D41" s="477"/>
      <c r="E41" s="481"/>
      <c r="F41" s="58" t="s">
        <v>72</v>
      </c>
      <c r="G41" s="42">
        <v>3</v>
      </c>
      <c r="H41" s="379"/>
      <c r="I41" s="381"/>
    </row>
    <row r="42" spans="2:9" ht="15.75" thickBot="1" x14ac:dyDescent="0.3">
      <c r="B42" s="483" t="s">
        <v>97</v>
      </c>
      <c r="C42" s="484">
        <f>D42+H42</f>
        <v>71</v>
      </c>
      <c r="D42" s="483">
        <v>60</v>
      </c>
      <c r="E42" s="485">
        <f>D42/C42</f>
        <v>0.84507042253521125</v>
      </c>
      <c r="F42" s="84" t="s">
        <v>21</v>
      </c>
      <c r="G42" s="61">
        <v>5</v>
      </c>
      <c r="H42" s="374">
        <f>SUM(G42:G43)</f>
        <v>11</v>
      </c>
      <c r="I42" s="366">
        <f>H42/C42</f>
        <v>0.15492957746478872</v>
      </c>
    </row>
    <row r="43" spans="2:9" ht="15.75" thickBot="1" x14ac:dyDescent="0.3">
      <c r="B43" s="483"/>
      <c r="C43" s="484"/>
      <c r="D43" s="483"/>
      <c r="E43" s="485"/>
      <c r="F43" s="85" t="s">
        <v>22</v>
      </c>
      <c r="G43" s="63">
        <v>6</v>
      </c>
      <c r="H43" s="376"/>
      <c r="I43" s="367"/>
    </row>
    <row r="44" spans="2:9" ht="27" thickBot="1" x14ac:dyDescent="0.3">
      <c r="B44" s="47" t="s">
        <v>98</v>
      </c>
      <c r="C44" s="52">
        <f>D44</f>
        <v>0</v>
      </c>
      <c r="D44" s="47">
        <v>0</v>
      </c>
      <c r="E44" s="53">
        <f>IFERROR(D44/C44,0)</f>
        <v>0</v>
      </c>
      <c r="F44" s="55" t="s">
        <v>4</v>
      </c>
      <c r="G44" s="43"/>
      <c r="H44" s="44">
        <v>0</v>
      </c>
      <c r="I44" s="36">
        <f>IFERROR(H44/D45,0)</f>
        <v>0</v>
      </c>
    </row>
    <row r="45" spans="2:9" ht="15.75" thickBot="1" x14ac:dyDescent="0.3">
      <c r="B45" s="483" t="s">
        <v>99</v>
      </c>
      <c r="C45" s="484">
        <f>D45+H45</f>
        <v>30</v>
      </c>
      <c r="D45" s="483">
        <v>19</v>
      </c>
      <c r="E45" s="485">
        <f>D45/C45</f>
        <v>0.6333333333333333</v>
      </c>
      <c r="F45" s="497" t="s">
        <v>23</v>
      </c>
      <c r="G45" s="324">
        <v>11</v>
      </c>
      <c r="H45" s="374">
        <f>G45</f>
        <v>11</v>
      </c>
      <c r="I45" s="366">
        <f>H45/C45</f>
        <v>0.36666666666666664</v>
      </c>
    </row>
    <row r="46" spans="2:9" ht="15.75" thickBot="1" x14ac:dyDescent="0.3">
      <c r="B46" s="483"/>
      <c r="C46" s="484"/>
      <c r="D46" s="483"/>
      <c r="E46" s="485"/>
      <c r="F46" s="498"/>
      <c r="G46" s="325"/>
      <c r="H46" s="376"/>
      <c r="I46" s="367"/>
    </row>
    <row r="47" spans="2:9" x14ac:dyDescent="0.25">
      <c r="B47" s="478" t="s">
        <v>100</v>
      </c>
      <c r="C47" s="480">
        <f>D47+H47</f>
        <v>9</v>
      </c>
      <c r="D47" s="478">
        <v>2</v>
      </c>
      <c r="E47" s="482">
        <f>D47/C47</f>
        <v>0.22222222222222221</v>
      </c>
      <c r="F47" s="56" t="s">
        <v>24</v>
      </c>
      <c r="G47" s="38">
        <v>0</v>
      </c>
      <c r="H47" s="326">
        <f>SUM(G47:G50)</f>
        <v>7</v>
      </c>
      <c r="I47" s="462">
        <f>H47/C47</f>
        <v>0.77777777777777779</v>
      </c>
    </row>
    <row r="48" spans="2:9" x14ac:dyDescent="0.25">
      <c r="B48" s="499"/>
      <c r="C48" s="501"/>
      <c r="D48" s="499"/>
      <c r="E48" s="503"/>
      <c r="F48" s="57" t="s">
        <v>25</v>
      </c>
      <c r="G48" s="40">
        <v>3</v>
      </c>
      <c r="H48" s="389"/>
      <c r="I48" s="463"/>
    </row>
    <row r="49" spans="2:9" x14ac:dyDescent="0.25">
      <c r="B49" s="499"/>
      <c r="C49" s="501"/>
      <c r="D49" s="499"/>
      <c r="E49" s="503"/>
      <c r="F49" s="59" t="s">
        <v>26</v>
      </c>
      <c r="G49" s="46">
        <v>1</v>
      </c>
      <c r="H49" s="389"/>
      <c r="I49" s="463"/>
    </row>
    <row r="50" spans="2:9" ht="15.75" thickBot="1" x14ac:dyDescent="0.3">
      <c r="B50" s="500"/>
      <c r="C50" s="502"/>
      <c r="D50" s="500"/>
      <c r="E50" s="504"/>
      <c r="F50" s="58" t="s">
        <v>122</v>
      </c>
      <c r="G50" s="42">
        <v>3</v>
      </c>
      <c r="H50" s="327"/>
      <c r="I50" s="464"/>
    </row>
    <row r="51" spans="2:9" ht="15.75" thickBot="1" x14ac:dyDescent="0.3">
      <c r="B51" s="483" t="s">
        <v>116</v>
      </c>
      <c r="C51" s="484">
        <f>D51+H51</f>
        <v>51</v>
      </c>
      <c r="D51" s="483">
        <v>50</v>
      </c>
      <c r="E51" s="485">
        <f>D51/C51</f>
        <v>0.98039215686274506</v>
      </c>
      <c r="F51" s="84" t="s">
        <v>27</v>
      </c>
      <c r="G51" s="61">
        <v>1</v>
      </c>
      <c r="H51" s="374">
        <f>SUM(G51:G52)</f>
        <v>1</v>
      </c>
      <c r="I51" s="366">
        <f>H51/C51</f>
        <v>1.9607843137254902E-2</v>
      </c>
    </row>
    <row r="52" spans="2:9" ht="15.75" thickBot="1" x14ac:dyDescent="0.3">
      <c r="B52" s="483"/>
      <c r="C52" s="484"/>
      <c r="D52" s="483"/>
      <c r="E52" s="485"/>
      <c r="F52" s="85" t="s">
        <v>28</v>
      </c>
      <c r="G52" s="63">
        <v>0</v>
      </c>
      <c r="H52" s="376"/>
      <c r="I52" s="367"/>
    </row>
    <row r="53" spans="2:9" ht="15.75" thickBot="1" x14ac:dyDescent="0.3">
      <c r="B53" s="477" t="s">
        <v>101</v>
      </c>
      <c r="C53" s="479">
        <f>D53+H53</f>
        <v>18</v>
      </c>
      <c r="D53" s="477">
        <v>15</v>
      </c>
      <c r="E53" s="481">
        <f>D53/C53</f>
        <v>0.83333333333333337</v>
      </c>
      <c r="F53" s="56" t="s">
        <v>29</v>
      </c>
      <c r="G53" s="38">
        <v>1</v>
      </c>
      <c r="H53" s="378">
        <f>SUM(G53:G59)</f>
        <v>3</v>
      </c>
      <c r="I53" s="380">
        <f>H53/C53</f>
        <v>0.16666666666666666</v>
      </c>
    </row>
    <row r="54" spans="2:9" ht="15.75" thickBot="1" x14ac:dyDescent="0.3">
      <c r="B54" s="477"/>
      <c r="C54" s="479"/>
      <c r="D54" s="477"/>
      <c r="E54" s="481"/>
      <c r="F54" s="57" t="s">
        <v>30</v>
      </c>
      <c r="G54" s="40">
        <v>0</v>
      </c>
      <c r="H54" s="382"/>
      <c r="I54" s="383"/>
    </row>
    <row r="55" spans="2:9" ht="15.75" thickBot="1" x14ac:dyDescent="0.3">
      <c r="B55" s="477"/>
      <c r="C55" s="479"/>
      <c r="D55" s="477"/>
      <c r="E55" s="481"/>
      <c r="F55" s="57" t="s">
        <v>31</v>
      </c>
      <c r="G55" s="40">
        <v>0</v>
      </c>
      <c r="H55" s="382"/>
      <c r="I55" s="383"/>
    </row>
    <row r="56" spans="2:9" ht="15.75" thickBot="1" x14ac:dyDescent="0.3">
      <c r="B56" s="477"/>
      <c r="C56" s="479"/>
      <c r="D56" s="477"/>
      <c r="E56" s="481"/>
      <c r="F56" s="57" t="s">
        <v>32</v>
      </c>
      <c r="G56" s="40">
        <v>0</v>
      </c>
      <c r="H56" s="382"/>
      <c r="I56" s="383"/>
    </row>
    <row r="57" spans="2:9" ht="15.75" thickBot="1" x14ac:dyDescent="0.3">
      <c r="B57" s="477"/>
      <c r="C57" s="479"/>
      <c r="D57" s="477"/>
      <c r="E57" s="481"/>
      <c r="F57" s="57" t="s">
        <v>33</v>
      </c>
      <c r="G57" s="40">
        <v>0</v>
      </c>
      <c r="H57" s="382"/>
      <c r="I57" s="383"/>
    </row>
    <row r="58" spans="2:9" ht="15.75" thickBot="1" x14ac:dyDescent="0.3">
      <c r="B58" s="477"/>
      <c r="C58" s="479"/>
      <c r="D58" s="477"/>
      <c r="E58" s="481"/>
      <c r="F58" s="59" t="s">
        <v>73</v>
      </c>
      <c r="G58" s="46">
        <v>1</v>
      </c>
      <c r="H58" s="382"/>
      <c r="I58" s="383"/>
    </row>
    <row r="59" spans="2:9" ht="15.75" thickBot="1" x14ac:dyDescent="0.3">
      <c r="B59" s="477"/>
      <c r="C59" s="479"/>
      <c r="D59" s="477"/>
      <c r="E59" s="481"/>
      <c r="F59" s="58" t="s">
        <v>34</v>
      </c>
      <c r="G59" s="42">
        <v>1</v>
      </c>
      <c r="H59" s="379"/>
      <c r="I59" s="381"/>
    </row>
    <row r="60" spans="2:9" ht="15.75" thickBot="1" x14ac:dyDescent="0.3">
      <c r="B60" s="483" t="s">
        <v>102</v>
      </c>
      <c r="C60" s="484">
        <f>D60+H60</f>
        <v>6</v>
      </c>
      <c r="D60" s="483">
        <v>6</v>
      </c>
      <c r="E60" s="485">
        <f>D60/C60</f>
        <v>1</v>
      </c>
      <c r="F60" s="497" t="s">
        <v>35</v>
      </c>
      <c r="G60" s="324">
        <v>0</v>
      </c>
      <c r="H60" s="374">
        <f>G60</f>
        <v>0</v>
      </c>
      <c r="I60" s="366">
        <f>H60/C60</f>
        <v>0</v>
      </c>
    </row>
    <row r="61" spans="2:9" ht="15.75" thickBot="1" x14ac:dyDescent="0.3">
      <c r="B61" s="483"/>
      <c r="C61" s="484"/>
      <c r="D61" s="483"/>
      <c r="E61" s="485"/>
      <c r="F61" s="498"/>
      <c r="G61" s="325"/>
      <c r="H61" s="376"/>
      <c r="I61" s="367"/>
    </row>
    <row r="62" spans="2:9" ht="15.75" thickBot="1" x14ac:dyDescent="0.3">
      <c r="B62" s="477" t="s">
        <v>103</v>
      </c>
      <c r="C62" s="479">
        <f>D62+H62</f>
        <v>11</v>
      </c>
      <c r="D62" s="477">
        <v>3</v>
      </c>
      <c r="E62" s="481">
        <f>D62/C62</f>
        <v>0.27272727272727271</v>
      </c>
      <c r="F62" s="56" t="s">
        <v>36</v>
      </c>
      <c r="G62" s="38">
        <v>0</v>
      </c>
      <c r="H62" s="378">
        <f>SUM(G62:G65)</f>
        <v>8</v>
      </c>
      <c r="I62" s="380">
        <f>H62/C62</f>
        <v>0.72727272727272729</v>
      </c>
    </row>
    <row r="63" spans="2:9" ht="15.75" thickBot="1" x14ac:dyDescent="0.3">
      <c r="B63" s="477"/>
      <c r="C63" s="479"/>
      <c r="D63" s="477"/>
      <c r="E63" s="481"/>
      <c r="F63" s="57" t="s">
        <v>37</v>
      </c>
      <c r="G63" s="40">
        <v>0</v>
      </c>
      <c r="H63" s="382"/>
      <c r="I63" s="383"/>
    </row>
    <row r="64" spans="2:9" ht="15.75" thickBot="1" x14ac:dyDescent="0.3">
      <c r="B64" s="477"/>
      <c r="C64" s="479"/>
      <c r="D64" s="477"/>
      <c r="E64" s="481"/>
      <c r="F64" s="57" t="s">
        <v>38</v>
      </c>
      <c r="G64" s="40">
        <v>6</v>
      </c>
      <c r="H64" s="382"/>
      <c r="I64" s="383"/>
    </row>
    <row r="65" spans="2:9" ht="15.75" thickBot="1" x14ac:dyDescent="0.3">
      <c r="B65" s="477"/>
      <c r="C65" s="479"/>
      <c r="D65" s="477"/>
      <c r="E65" s="481"/>
      <c r="F65" s="58" t="s">
        <v>74</v>
      </c>
      <c r="G65" s="42">
        <v>2</v>
      </c>
      <c r="H65" s="379"/>
      <c r="I65" s="381"/>
    </row>
    <row r="66" spans="2:9" ht="15.75" thickBot="1" x14ac:dyDescent="0.3">
      <c r="B66" s="483" t="s">
        <v>104</v>
      </c>
      <c r="C66" s="484">
        <f>D66+H66</f>
        <v>9</v>
      </c>
      <c r="D66" s="483">
        <v>4</v>
      </c>
      <c r="E66" s="485">
        <f>D66/C66</f>
        <v>0.44444444444444442</v>
      </c>
      <c r="F66" s="84" t="s">
        <v>39</v>
      </c>
      <c r="G66" s="61">
        <v>1</v>
      </c>
      <c r="H66" s="374">
        <f>SUM(G66:G68)</f>
        <v>5</v>
      </c>
      <c r="I66" s="366">
        <f>H66/C66</f>
        <v>0.55555555555555558</v>
      </c>
    </row>
    <row r="67" spans="2:9" ht="15.75" thickBot="1" x14ac:dyDescent="0.3">
      <c r="B67" s="483"/>
      <c r="C67" s="484"/>
      <c r="D67" s="483"/>
      <c r="E67" s="485"/>
      <c r="F67" s="87" t="s">
        <v>40</v>
      </c>
      <c r="G67" s="67">
        <v>1</v>
      </c>
      <c r="H67" s="375"/>
      <c r="I67" s="377"/>
    </row>
    <row r="68" spans="2:9" ht="15.75" thickBot="1" x14ac:dyDescent="0.3">
      <c r="B68" s="483"/>
      <c r="C68" s="484"/>
      <c r="D68" s="483"/>
      <c r="E68" s="485"/>
      <c r="F68" s="85" t="s">
        <v>41</v>
      </c>
      <c r="G68" s="63">
        <v>3</v>
      </c>
      <c r="H68" s="376"/>
      <c r="I68" s="367"/>
    </row>
    <row r="69" spans="2:9" ht="15.75" thickBot="1" x14ac:dyDescent="0.3">
      <c r="B69" s="477" t="s">
        <v>105</v>
      </c>
      <c r="C69" s="479">
        <f>D69+H69</f>
        <v>27</v>
      </c>
      <c r="D69" s="477">
        <v>24</v>
      </c>
      <c r="E69" s="481">
        <f>D69/C69</f>
        <v>0.88888888888888884</v>
      </c>
      <c r="F69" s="495" t="s">
        <v>42</v>
      </c>
      <c r="G69" s="326">
        <v>3</v>
      </c>
      <c r="H69" s="378">
        <f>G69</f>
        <v>3</v>
      </c>
      <c r="I69" s="380">
        <f>H69/C69</f>
        <v>0.1111111111111111</v>
      </c>
    </row>
    <row r="70" spans="2:9" ht="15.75" thickBot="1" x14ac:dyDescent="0.3">
      <c r="B70" s="477"/>
      <c r="C70" s="479"/>
      <c r="D70" s="477"/>
      <c r="E70" s="481"/>
      <c r="F70" s="496"/>
      <c r="G70" s="327"/>
      <c r="H70" s="379"/>
      <c r="I70" s="381"/>
    </row>
    <row r="71" spans="2:9" ht="27" thickBot="1" x14ac:dyDescent="0.3">
      <c r="B71" s="82" t="s">
        <v>106</v>
      </c>
      <c r="C71" s="88">
        <f>D71</f>
        <v>0</v>
      </c>
      <c r="D71" s="82">
        <v>0</v>
      </c>
      <c r="E71" s="89">
        <f>IFERROR(D71/C71,0)</f>
        <v>0</v>
      </c>
      <c r="F71" s="90" t="s">
        <v>4</v>
      </c>
      <c r="G71" s="73"/>
      <c r="H71" s="74">
        <v>0</v>
      </c>
      <c r="I71" s="75">
        <f>IFERROR(H71/C71,0)</f>
        <v>0</v>
      </c>
    </row>
    <row r="72" spans="2:9" ht="15.75" thickBot="1" x14ac:dyDescent="0.3">
      <c r="B72" s="477" t="s">
        <v>107</v>
      </c>
      <c r="C72" s="479">
        <f>D72+H72</f>
        <v>21</v>
      </c>
      <c r="D72" s="477">
        <v>10</v>
      </c>
      <c r="E72" s="481">
        <f>D72/C72</f>
        <v>0.47619047619047616</v>
      </c>
      <c r="F72" s="56" t="s">
        <v>43</v>
      </c>
      <c r="G72" s="38">
        <v>4</v>
      </c>
      <c r="H72" s="326">
        <f>SUM(G72:G78)</f>
        <v>11</v>
      </c>
      <c r="I72" s="370">
        <f>H72/C72</f>
        <v>0.52380952380952384</v>
      </c>
    </row>
    <row r="73" spans="2:9" ht="15.75" thickBot="1" x14ac:dyDescent="0.3">
      <c r="B73" s="477"/>
      <c r="C73" s="479"/>
      <c r="D73" s="477"/>
      <c r="E73" s="481"/>
      <c r="F73" s="57" t="s">
        <v>44</v>
      </c>
      <c r="G73" s="40">
        <v>0</v>
      </c>
      <c r="H73" s="389"/>
      <c r="I73" s="391"/>
    </row>
    <row r="74" spans="2:9" ht="15.75" thickBot="1" x14ac:dyDescent="0.3">
      <c r="B74" s="477"/>
      <c r="C74" s="479"/>
      <c r="D74" s="477"/>
      <c r="E74" s="481"/>
      <c r="F74" s="57" t="s">
        <v>45</v>
      </c>
      <c r="G74" s="40">
        <v>2</v>
      </c>
      <c r="H74" s="389"/>
      <c r="I74" s="391"/>
    </row>
    <row r="75" spans="2:9" ht="15.75" thickBot="1" x14ac:dyDescent="0.3">
      <c r="B75" s="477"/>
      <c r="C75" s="479"/>
      <c r="D75" s="477"/>
      <c r="E75" s="481"/>
      <c r="F75" s="57" t="s">
        <v>46</v>
      </c>
      <c r="G75" s="40">
        <v>2</v>
      </c>
      <c r="H75" s="389"/>
      <c r="I75" s="391"/>
    </row>
    <row r="76" spans="2:9" ht="15.75" thickBot="1" x14ac:dyDescent="0.3">
      <c r="B76" s="477"/>
      <c r="C76" s="479"/>
      <c r="D76" s="477"/>
      <c r="E76" s="481"/>
      <c r="F76" s="57" t="s">
        <v>47</v>
      </c>
      <c r="G76" s="40">
        <v>0</v>
      </c>
      <c r="H76" s="389"/>
      <c r="I76" s="391"/>
    </row>
    <row r="77" spans="2:9" ht="15.75" thickBot="1" x14ac:dyDescent="0.3">
      <c r="B77" s="477"/>
      <c r="C77" s="479"/>
      <c r="D77" s="477"/>
      <c r="E77" s="481"/>
      <c r="F77" s="59" t="s">
        <v>75</v>
      </c>
      <c r="G77" s="46">
        <v>1</v>
      </c>
      <c r="H77" s="389"/>
      <c r="I77" s="391"/>
    </row>
    <row r="78" spans="2:9" ht="15.75" thickBot="1" x14ac:dyDescent="0.3">
      <c r="B78" s="477"/>
      <c r="C78" s="479"/>
      <c r="D78" s="477"/>
      <c r="E78" s="481"/>
      <c r="F78" s="58" t="s">
        <v>48</v>
      </c>
      <c r="G78" s="42">
        <v>2</v>
      </c>
      <c r="H78" s="327"/>
      <c r="I78" s="371"/>
    </row>
    <row r="79" spans="2:9" ht="15.75" thickBot="1" x14ac:dyDescent="0.3">
      <c r="B79" s="483" t="s">
        <v>108</v>
      </c>
      <c r="C79" s="484">
        <f>D79+H79</f>
        <v>12</v>
      </c>
      <c r="D79" s="483">
        <v>8</v>
      </c>
      <c r="E79" s="485">
        <f>D79/C79</f>
        <v>0.66666666666666663</v>
      </c>
      <c r="F79" s="91" t="s">
        <v>49</v>
      </c>
      <c r="G79" s="61">
        <v>3</v>
      </c>
      <c r="H79" s="324">
        <f>G79+G80</f>
        <v>4</v>
      </c>
      <c r="I79" s="317">
        <f>H79/C79</f>
        <v>0.33333333333333331</v>
      </c>
    </row>
    <row r="80" spans="2:9" ht="15.75" thickBot="1" x14ac:dyDescent="0.3">
      <c r="B80" s="483"/>
      <c r="C80" s="484"/>
      <c r="D80" s="483"/>
      <c r="E80" s="485"/>
      <c r="F80" s="92" t="s">
        <v>123</v>
      </c>
      <c r="G80" s="63">
        <v>1</v>
      </c>
      <c r="H80" s="325"/>
      <c r="I80" s="318"/>
    </row>
    <row r="81" spans="2:9" ht="27" thickBot="1" x14ac:dyDescent="0.3">
      <c r="B81" s="47" t="s">
        <v>109</v>
      </c>
      <c r="C81" s="52">
        <f>D81+H81</f>
        <v>23</v>
      </c>
      <c r="D81" s="47">
        <v>18</v>
      </c>
      <c r="E81" s="53">
        <f>D81/C81</f>
        <v>0.78260869565217395</v>
      </c>
      <c r="F81" s="55" t="s">
        <v>76</v>
      </c>
      <c r="G81" s="33">
        <v>5</v>
      </c>
      <c r="H81" s="33">
        <f>G81</f>
        <v>5</v>
      </c>
      <c r="I81" s="34">
        <f>H81/C81</f>
        <v>0.21739130434782608</v>
      </c>
    </row>
    <row r="82" spans="2:9" ht="15.75" thickBot="1" x14ac:dyDescent="0.3">
      <c r="B82" s="483" t="s">
        <v>110</v>
      </c>
      <c r="C82" s="484">
        <f>D82+H82</f>
        <v>0</v>
      </c>
      <c r="D82" s="483">
        <v>0</v>
      </c>
      <c r="E82" s="485">
        <f>IFERROR(D82/C82,0)</f>
        <v>0</v>
      </c>
      <c r="F82" s="93" t="s">
        <v>77</v>
      </c>
      <c r="G82" s="79">
        <v>0</v>
      </c>
      <c r="H82" s="324">
        <f>SUM(G82:G83)</f>
        <v>0</v>
      </c>
      <c r="I82" s="317">
        <f>IFERROR(H82/C82,0)</f>
        <v>0</v>
      </c>
    </row>
    <row r="83" spans="2:9" ht="15.75" thickBot="1" x14ac:dyDescent="0.3">
      <c r="B83" s="483"/>
      <c r="C83" s="484"/>
      <c r="D83" s="483"/>
      <c r="E83" s="485"/>
      <c r="F83" s="85" t="s">
        <v>50</v>
      </c>
      <c r="G83" s="63">
        <v>0</v>
      </c>
      <c r="H83" s="325"/>
      <c r="I83" s="318"/>
    </row>
    <row r="84" spans="2:9" ht="15.75" thickBot="1" x14ac:dyDescent="0.3">
      <c r="B84" s="477" t="s">
        <v>111</v>
      </c>
      <c r="C84" s="479">
        <f>D84+H84</f>
        <v>5</v>
      </c>
      <c r="D84" s="477">
        <v>4</v>
      </c>
      <c r="E84" s="481">
        <f>D84/C84</f>
        <v>0.8</v>
      </c>
      <c r="F84" s="56" t="s">
        <v>51</v>
      </c>
      <c r="G84" s="38">
        <v>1</v>
      </c>
      <c r="H84" s="326">
        <f>SUM(G84:G86)</f>
        <v>1</v>
      </c>
      <c r="I84" s="370">
        <f>H84/C84</f>
        <v>0.2</v>
      </c>
    </row>
    <row r="85" spans="2:9" ht="15.75" thickBot="1" x14ac:dyDescent="0.3">
      <c r="B85" s="477"/>
      <c r="C85" s="479"/>
      <c r="D85" s="477"/>
      <c r="E85" s="481"/>
      <c r="F85" s="57" t="s">
        <v>52</v>
      </c>
      <c r="G85" s="40">
        <v>0</v>
      </c>
      <c r="H85" s="389"/>
      <c r="I85" s="391"/>
    </row>
    <row r="86" spans="2:9" ht="15.75" thickBot="1" x14ac:dyDescent="0.3">
      <c r="B86" s="477"/>
      <c r="C86" s="479"/>
      <c r="D86" s="477"/>
      <c r="E86" s="481"/>
      <c r="F86" s="58" t="s">
        <v>53</v>
      </c>
      <c r="G86" s="42">
        <v>0</v>
      </c>
      <c r="H86" s="327"/>
      <c r="I86" s="371"/>
    </row>
    <row r="87" spans="2:9" x14ac:dyDescent="0.25">
      <c r="B87" s="486" t="s">
        <v>112</v>
      </c>
      <c r="C87" s="489">
        <f>D87+H87</f>
        <v>13</v>
      </c>
      <c r="D87" s="486">
        <v>3</v>
      </c>
      <c r="E87" s="492">
        <f>D87/C87</f>
        <v>0.23076923076923078</v>
      </c>
      <c r="F87" s="84" t="s">
        <v>54</v>
      </c>
      <c r="G87" s="61">
        <v>3</v>
      </c>
      <c r="H87" s="324">
        <f>SUM(G87:G89)</f>
        <v>10</v>
      </c>
      <c r="I87" s="416">
        <f>H87/C87</f>
        <v>0.76923076923076927</v>
      </c>
    </row>
    <row r="88" spans="2:9" x14ac:dyDescent="0.25">
      <c r="B88" s="487"/>
      <c r="C88" s="490"/>
      <c r="D88" s="487"/>
      <c r="E88" s="493"/>
      <c r="F88" s="94" t="s">
        <v>55</v>
      </c>
      <c r="G88" s="81">
        <v>0</v>
      </c>
      <c r="H88" s="385"/>
      <c r="I88" s="417"/>
    </row>
    <row r="89" spans="2:9" ht="15.75" thickBot="1" x14ac:dyDescent="0.3">
      <c r="B89" s="488"/>
      <c r="C89" s="491"/>
      <c r="D89" s="488"/>
      <c r="E89" s="494"/>
      <c r="F89" s="85" t="s">
        <v>121</v>
      </c>
      <c r="G89" s="63">
        <v>7</v>
      </c>
      <c r="H89" s="325"/>
      <c r="I89" s="418"/>
    </row>
    <row r="90" spans="2:9" ht="15.75" thickBot="1" x14ac:dyDescent="0.3">
      <c r="B90" s="477" t="s">
        <v>113</v>
      </c>
      <c r="C90" s="479">
        <f>D90+H90</f>
        <v>13</v>
      </c>
      <c r="D90" s="477">
        <v>8</v>
      </c>
      <c r="E90" s="481">
        <f>D90/C90</f>
        <v>0.61538461538461542</v>
      </c>
      <c r="F90" s="56" t="s">
        <v>56</v>
      </c>
      <c r="G90" s="38">
        <v>1</v>
      </c>
      <c r="H90" s="326">
        <f>SUM(G90:G93)</f>
        <v>5</v>
      </c>
      <c r="I90" s="370">
        <f>H90/C90</f>
        <v>0.38461538461538464</v>
      </c>
    </row>
    <row r="91" spans="2:9" ht="15.75" thickBot="1" x14ac:dyDescent="0.3">
      <c r="B91" s="477"/>
      <c r="C91" s="479"/>
      <c r="D91" s="477"/>
      <c r="E91" s="481"/>
      <c r="F91" s="57" t="s">
        <v>57</v>
      </c>
      <c r="G91" s="40">
        <v>1</v>
      </c>
      <c r="H91" s="389"/>
      <c r="I91" s="391"/>
    </row>
    <row r="92" spans="2:9" ht="15.75" thickBot="1" x14ac:dyDescent="0.3">
      <c r="B92" s="477"/>
      <c r="C92" s="479"/>
      <c r="D92" s="477"/>
      <c r="E92" s="481"/>
      <c r="F92" s="57" t="s">
        <v>58</v>
      </c>
      <c r="G92" s="40">
        <v>1</v>
      </c>
      <c r="H92" s="389"/>
      <c r="I92" s="391"/>
    </row>
    <row r="93" spans="2:9" ht="15.75" thickBot="1" x14ac:dyDescent="0.3">
      <c r="B93" s="477"/>
      <c r="C93" s="479"/>
      <c r="D93" s="477"/>
      <c r="E93" s="481"/>
      <c r="F93" s="58" t="s">
        <v>59</v>
      </c>
      <c r="G93" s="42">
        <v>2</v>
      </c>
      <c r="H93" s="327"/>
      <c r="I93" s="371"/>
    </row>
    <row r="94" spans="2:9" ht="15.75" thickBot="1" x14ac:dyDescent="0.3">
      <c r="B94" s="483" t="s">
        <v>114</v>
      </c>
      <c r="C94" s="484">
        <f>D94+H94</f>
        <v>13</v>
      </c>
      <c r="D94" s="483">
        <v>3</v>
      </c>
      <c r="E94" s="485">
        <f>D94/C94</f>
        <v>0.23076923076923078</v>
      </c>
      <c r="F94" s="84" t="s">
        <v>60</v>
      </c>
      <c r="G94" s="61">
        <v>2</v>
      </c>
      <c r="H94" s="324">
        <f>SUM(G94:G95)</f>
        <v>10</v>
      </c>
      <c r="I94" s="317">
        <f>H94/C94</f>
        <v>0.76923076923076927</v>
      </c>
    </row>
    <row r="95" spans="2:9" ht="15.75" thickBot="1" x14ac:dyDescent="0.3">
      <c r="B95" s="483"/>
      <c r="C95" s="484"/>
      <c r="D95" s="483"/>
      <c r="E95" s="485"/>
      <c r="F95" s="85" t="s">
        <v>61</v>
      </c>
      <c r="G95" s="63">
        <v>8</v>
      </c>
      <c r="H95" s="325"/>
      <c r="I95" s="318"/>
    </row>
    <row r="96" spans="2:9" ht="15.75" thickBot="1" x14ac:dyDescent="0.3">
      <c r="B96" s="477" t="s">
        <v>115</v>
      </c>
      <c r="C96" s="479">
        <f>D96+H96</f>
        <v>6</v>
      </c>
      <c r="D96" s="477">
        <v>2</v>
      </c>
      <c r="E96" s="481">
        <f>D96/C96</f>
        <v>0.33333333333333331</v>
      </c>
      <c r="F96" s="56" t="s">
        <v>62</v>
      </c>
      <c r="G96" s="38">
        <v>0</v>
      </c>
      <c r="H96" s="326">
        <f>SUM(G96:G101)</f>
        <v>4</v>
      </c>
      <c r="I96" s="370">
        <f>H96/C96</f>
        <v>0.66666666666666663</v>
      </c>
    </row>
    <row r="97" spans="2:9" ht="15.75" thickBot="1" x14ac:dyDescent="0.3">
      <c r="B97" s="477"/>
      <c r="C97" s="479"/>
      <c r="D97" s="477"/>
      <c r="E97" s="481"/>
      <c r="F97" s="57" t="s">
        <v>63</v>
      </c>
      <c r="G97" s="40">
        <v>1</v>
      </c>
      <c r="H97" s="389"/>
      <c r="I97" s="391"/>
    </row>
    <row r="98" spans="2:9" ht="15.75" thickBot="1" x14ac:dyDescent="0.3">
      <c r="B98" s="477"/>
      <c r="C98" s="479"/>
      <c r="D98" s="477"/>
      <c r="E98" s="481"/>
      <c r="F98" s="57" t="s">
        <v>64</v>
      </c>
      <c r="G98" s="40">
        <v>0</v>
      </c>
      <c r="H98" s="389"/>
      <c r="I98" s="391"/>
    </row>
    <row r="99" spans="2:9" ht="15.75" thickBot="1" x14ac:dyDescent="0.3">
      <c r="B99" s="477"/>
      <c r="C99" s="479"/>
      <c r="D99" s="477"/>
      <c r="E99" s="481"/>
      <c r="F99" s="57" t="s">
        <v>65</v>
      </c>
      <c r="G99" s="40">
        <v>2</v>
      </c>
      <c r="H99" s="389"/>
      <c r="I99" s="391"/>
    </row>
    <row r="100" spans="2:9" ht="15.75" thickBot="1" x14ac:dyDescent="0.3">
      <c r="B100" s="477"/>
      <c r="C100" s="479"/>
      <c r="D100" s="477"/>
      <c r="E100" s="481"/>
      <c r="F100" s="57" t="s">
        <v>66</v>
      </c>
      <c r="G100" s="40">
        <v>1</v>
      </c>
      <c r="H100" s="389"/>
      <c r="I100" s="391"/>
    </row>
    <row r="101" spans="2:9" ht="15.75" thickBot="1" x14ac:dyDescent="0.3">
      <c r="B101" s="478"/>
      <c r="C101" s="480"/>
      <c r="D101" s="478"/>
      <c r="E101" s="482"/>
      <c r="F101" s="59" t="s">
        <v>78</v>
      </c>
      <c r="G101" s="46">
        <v>0</v>
      </c>
      <c r="H101" s="389"/>
      <c r="I101" s="398"/>
    </row>
    <row r="102" spans="2:9" ht="20.100000000000001" customHeight="1" thickTop="1" thickBot="1" x14ac:dyDescent="0.3">
      <c r="B102" s="7" t="s">
        <v>68</v>
      </c>
      <c r="C102" s="8">
        <f>D102+H102</f>
        <v>639</v>
      </c>
      <c r="D102" s="120">
        <f>SUM(D5:D101)</f>
        <v>491</v>
      </c>
      <c r="E102" s="121">
        <f>D102/C102</f>
        <v>0.76838810641627542</v>
      </c>
      <c r="F102" s="474"/>
      <c r="G102" s="475"/>
      <c r="H102" s="122">
        <f>SUM(H5:H101)</f>
        <v>148</v>
      </c>
      <c r="I102" s="110">
        <f>H102/C102</f>
        <v>0.23161189358372458</v>
      </c>
    </row>
    <row r="103" spans="2:9" ht="15.75" thickTop="1" x14ac:dyDescent="0.25"/>
  </sheetData>
  <mergeCells count="207">
    <mergeCell ref="B2:I2"/>
    <mergeCell ref="B3:C4"/>
    <mergeCell ref="D3:I3"/>
    <mergeCell ref="D4:E4"/>
    <mergeCell ref="F4:I4"/>
    <mergeCell ref="B5:B8"/>
    <mergeCell ref="C5:C8"/>
    <mergeCell ref="D5:D8"/>
    <mergeCell ref="E5:E8"/>
    <mergeCell ref="H5:H8"/>
    <mergeCell ref="I5:I8"/>
    <mergeCell ref="B9:B10"/>
    <mergeCell ref="C9:C10"/>
    <mergeCell ref="D9:D10"/>
    <mergeCell ref="E9:E10"/>
    <mergeCell ref="F9:F10"/>
    <mergeCell ref="G9:G10"/>
    <mergeCell ref="H9:H10"/>
    <mergeCell ref="I9:I10"/>
    <mergeCell ref="B16:B17"/>
    <mergeCell ref="C16:C17"/>
    <mergeCell ref="D16:D17"/>
    <mergeCell ref="E16:E17"/>
    <mergeCell ref="H16:H17"/>
    <mergeCell ref="I16:I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B23:B26"/>
    <mergeCell ref="C23:C26"/>
    <mergeCell ref="D23:D26"/>
    <mergeCell ref="E23:E26"/>
    <mergeCell ref="H23:H26"/>
    <mergeCell ref="I23:I26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19:B20"/>
    <mergeCell ref="C19:C20"/>
    <mergeCell ref="D19:D20"/>
    <mergeCell ref="E19:E20"/>
    <mergeCell ref="F19:F20"/>
    <mergeCell ref="G19:G20"/>
    <mergeCell ref="B30:B34"/>
    <mergeCell ref="C30:C34"/>
    <mergeCell ref="D30:D34"/>
    <mergeCell ref="E30:E34"/>
    <mergeCell ref="H30:H34"/>
    <mergeCell ref="I30:I34"/>
    <mergeCell ref="B27:B29"/>
    <mergeCell ref="C27:C29"/>
    <mergeCell ref="D27:D29"/>
    <mergeCell ref="E27:E29"/>
    <mergeCell ref="H27:H29"/>
    <mergeCell ref="I27:I29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B42:B43"/>
    <mergeCell ref="C42:C43"/>
    <mergeCell ref="D42:D43"/>
    <mergeCell ref="E42:E43"/>
    <mergeCell ref="H42:H43"/>
    <mergeCell ref="I42:I43"/>
    <mergeCell ref="B39:B41"/>
    <mergeCell ref="C39:C41"/>
    <mergeCell ref="D39:D41"/>
    <mergeCell ref="E39:E41"/>
    <mergeCell ref="H39:H41"/>
    <mergeCell ref="I39:I41"/>
    <mergeCell ref="H45:H46"/>
    <mergeCell ref="I45:I46"/>
    <mergeCell ref="B47:B50"/>
    <mergeCell ref="C47:C50"/>
    <mergeCell ref="D47:D50"/>
    <mergeCell ref="E47:E50"/>
    <mergeCell ref="H47:H50"/>
    <mergeCell ref="I47:I50"/>
    <mergeCell ref="B45:B46"/>
    <mergeCell ref="C45:C46"/>
    <mergeCell ref="D45:D46"/>
    <mergeCell ref="E45:E46"/>
    <mergeCell ref="F45:F46"/>
    <mergeCell ref="G45:G46"/>
    <mergeCell ref="B53:B59"/>
    <mergeCell ref="C53:C59"/>
    <mergeCell ref="D53:D59"/>
    <mergeCell ref="E53:E59"/>
    <mergeCell ref="H53:H59"/>
    <mergeCell ref="I53:I59"/>
    <mergeCell ref="B51:B52"/>
    <mergeCell ref="C51:C52"/>
    <mergeCell ref="D51:D52"/>
    <mergeCell ref="E51:E52"/>
    <mergeCell ref="H51:H52"/>
    <mergeCell ref="I51:I52"/>
    <mergeCell ref="B66:B68"/>
    <mergeCell ref="C66:C68"/>
    <mergeCell ref="D66:D68"/>
    <mergeCell ref="E66:E68"/>
    <mergeCell ref="H66:H68"/>
    <mergeCell ref="I66:I68"/>
    <mergeCell ref="H60:H61"/>
    <mergeCell ref="I60:I61"/>
    <mergeCell ref="B62:B65"/>
    <mergeCell ref="C62:C65"/>
    <mergeCell ref="D62:D65"/>
    <mergeCell ref="E62:E65"/>
    <mergeCell ref="H62:H65"/>
    <mergeCell ref="I62:I65"/>
    <mergeCell ref="B60:B61"/>
    <mergeCell ref="C60:C61"/>
    <mergeCell ref="D60:D61"/>
    <mergeCell ref="E60:E61"/>
    <mergeCell ref="F60:F61"/>
    <mergeCell ref="G60:G61"/>
    <mergeCell ref="H69:H70"/>
    <mergeCell ref="I69:I70"/>
    <mergeCell ref="B72:B78"/>
    <mergeCell ref="C72:C78"/>
    <mergeCell ref="D72:D78"/>
    <mergeCell ref="E72:E78"/>
    <mergeCell ref="H72:H78"/>
    <mergeCell ref="I72:I78"/>
    <mergeCell ref="B69:B70"/>
    <mergeCell ref="C69:C70"/>
    <mergeCell ref="D69:D70"/>
    <mergeCell ref="E69:E70"/>
    <mergeCell ref="F69:F70"/>
    <mergeCell ref="G69:G70"/>
    <mergeCell ref="H87:H89"/>
    <mergeCell ref="I87:I89"/>
    <mergeCell ref="B84:B86"/>
    <mergeCell ref="C84:C86"/>
    <mergeCell ref="D84:D86"/>
    <mergeCell ref="E84:E86"/>
    <mergeCell ref="H84:H86"/>
    <mergeCell ref="I84:I86"/>
    <mergeCell ref="H79:H80"/>
    <mergeCell ref="I79:I80"/>
    <mergeCell ref="B82:B83"/>
    <mergeCell ref="C82:C83"/>
    <mergeCell ref="D82:D83"/>
    <mergeCell ref="E82:E83"/>
    <mergeCell ref="H82:H83"/>
    <mergeCell ref="I82:I83"/>
    <mergeCell ref="B79:B80"/>
    <mergeCell ref="C79:C80"/>
    <mergeCell ref="D79:D80"/>
    <mergeCell ref="E79:E80"/>
    <mergeCell ref="F102:G102"/>
    <mergeCell ref="B1:I1"/>
    <mergeCell ref="B96:B101"/>
    <mergeCell ref="C96:C101"/>
    <mergeCell ref="D96:D101"/>
    <mergeCell ref="E96:E101"/>
    <mergeCell ref="H96:H101"/>
    <mergeCell ref="I96:I101"/>
    <mergeCell ref="B94:B95"/>
    <mergeCell ref="C94:C95"/>
    <mergeCell ref="D94:D95"/>
    <mergeCell ref="E94:E95"/>
    <mergeCell ref="H94:H95"/>
    <mergeCell ref="I94:I95"/>
    <mergeCell ref="B90:B93"/>
    <mergeCell ref="C90:C93"/>
    <mergeCell ref="D90:D93"/>
    <mergeCell ref="E90:E93"/>
    <mergeCell ref="H90:H93"/>
    <mergeCell ref="I90:I93"/>
    <mergeCell ref="B87:B89"/>
    <mergeCell ref="C87:C89"/>
    <mergeCell ref="D87:D89"/>
    <mergeCell ref="E87:E89"/>
  </mergeCells>
  <pageMargins left="0.51181102362204722" right="0.5118110236220472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opLeftCell="A88" workbookViewId="0">
      <selection activeCell="D87" sqref="D87:D89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bestFit="1" customWidth="1"/>
  </cols>
  <sheetData>
    <row r="1" spans="2:13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2:13" ht="36.75" customHeight="1" thickTop="1" thickBot="1" x14ac:dyDescent="0.3">
      <c r="B2" s="424" t="s">
        <v>141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13" ht="18.75" customHeight="1" thickBot="1" x14ac:dyDescent="0.3">
      <c r="B3" s="283" t="s">
        <v>124</v>
      </c>
      <c r="C3" s="285" t="s">
        <v>142</v>
      </c>
      <c r="D3" s="293" t="s">
        <v>143</v>
      </c>
      <c r="E3" s="294"/>
      <c r="F3" s="293" t="s">
        <v>144</v>
      </c>
      <c r="G3" s="294"/>
      <c r="H3" s="427" t="s">
        <v>79</v>
      </c>
      <c r="I3" s="427"/>
      <c r="J3" s="427"/>
      <c r="K3" s="427"/>
      <c r="L3" s="427"/>
      <c r="M3" s="428"/>
    </row>
    <row r="4" spans="2:1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13" ht="15.75" customHeight="1" thickBot="1" x14ac:dyDescent="0.3">
      <c r="B5" s="345" t="s">
        <v>82</v>
      </c>
      <c r="C5" s="347">
        <f>H5+L5</f>
        <v>44</v>
      </c>
      <c r="D5" s="386">
        <v>31</v>
      </c>
      <c r="E5" s="328">
        <f>D5/C5</f>
        <v>0.70454545454545459</v>
      </c>
      <c r="F5" s="326">
        <v>13</v>
      </c>
      <c r="G5" s="312">
        <f>F5/C5</f>
        <v>0.29545454545454547</v>
      </c>
      <c r="H5" s="349">
        <v>36</v>
      </c>
      <c r="I5" s="351">
        <f>H5/C5</f>
        <v>0.81818181818181823</v>
      </c>
      <c r="J5" s="22" t="s">
        <v>0</v>
      </c>
      <c r="K5" s="150">
        <v>0</v>
      </c>
      <c r="L5" s="352">
        <f>SUM(K5:K8)</f>
        <v>8</v>
      </c>
      <c r="M5" s="355">
        <f>L5/C5</f>
        <v>0.18181818181818182</v>
      </c>
    </row>
    <row r="6" spans="2:13" ht="15.75" customHeight="1" thickBot="1" x14ac:dyDescent="0.3">
      <c r="B6" s="345"/>
      <c r="C6" s="347"/>
      <c r="D6" s="388"/>
      <c r="E6" s="329"/>
      <c r="F6" s="389"/>
      <c r="G6" s="313"/>
      <c r="H6" s="349"/>
      <c r="I6" s="351"/>
      <c r="J6" s="24" t="s">
        <v>1</v>
      </c>
      <c r="K6" s="151">
        <v>4</v>
      </c>
      <c r="L6" s="353"/>
      <c r="M6" s="356"/>
    </row>
    <row r="7" spans="2:13" ht="15.75" customHeight="1" thickBot="1" x14ac:dyDescent="0.3">
      <c r="B7" s="345"/>
      <c r="C7" s="347"/>
      <c r="D7" s="388"/>
      <c r="E7" s="329"/>
      <c r="F7" s="389"/>
      <c r="G7" s="313"/>
      <c r="H7" s="349"/>
      <c r="I7" s="351"/>
      <c r="J7" s="24" t="s">
        <v>69</v>
      </c>
      <c r="K7" s="151">
        <v>3</v>
      </c>
      <c r="L7" s="353"/>
      <c r="M7" s="356"/>
    </row>
    <row r="8" spans="2:13" ht="15.75" customHeight="1" thickBot="1" x14ac:dyDescent="0.3">
      <c r="B8" s="345"/>
      <c r="C8" s="347"/>
      <c r="D8" s="387"/>
      <c r="E8" s="330"/>
      <c r="F8" s="327"/>
      <c r="G8" s="314"/>
      <c r="H8" s="349"/>
      <c r="I8" s="351"/>
      <c r="J8" s="26" t="s">
        <v>2</v>
      </c>
      <c r="K8" s="152">
        <v>1</v>
      </c>
      <c r="L8" s="354"/>
      <c r="M8" s="357"/>
    </row>
    <row r="9" spans="2:13" ht="15.75" thickBot="1" x14ac:dyDescent="0.3">
      <c r="B9" s="358" t="s">
        <v>84</v>
      </c>
      <c r="C9" s="359">
        <f>H9+L9</f>
        <v>69</v>
      </c>
      <c r="D9" s="372">
        <v>34</v>
      </c>
      <c r="E9" s="331">
        <f>D9/C9</f>
        <v>0.49275362318840582</v>
      </c>
      <c r="F9" s="324">
        <v>35</v>
      </c>
      <c r="G9" s="315">
        <f>F9/C9</f>
        <v>0.50724637681159424</v>
      </c>
      <c r="H9" s="360">
        <v>53</v>
      </c>
      <c r="I9" s="361">
        <f>H9/C9</f>
        <v>0.76811594202898548</v>
      </c>
      <c r="J9" s="362" t="s">
        <v>3</v>
      </c>
      <c r="K9" s="324">
        <v>16</v>
      </c>
      <c r="L9" s="324">
        <f>K9</f>
        <v>16</v>
      </c>
      <c r="M9" s="317">
        <f>L9/C9</f>
        <v>0.2318840579710145</v>
      </c>
    </row>
    <row r="10" spans="2:13" ht="15.75" thickBot="1" x14ac:dyDescent="0.3">
      <c r="B10" s="358"/>
      <c r="C10" s="359"/>
      <c r="D10" s="373"/>
      <c r="E10" s="332"/>
      <c r="F10" s="325"/>
      <c r="G10" s="316"/>
      <c r="H10" s="360"/>
      <c r="I10" s="361"/>
      <c r="J10" s="363"/>
      <c r="K10" s="325"/>
      <c r="L10" s="325"/>
      <c r="M10" s="318"/>
    </row>
    <row r="11" spans="2:13" ht="31.5" customHeight="1" thickBot="1" x14ac:dyDescent="0.3">
      <c r="B11" s="146" t="s">
        <v>83</v>
      </c>
      <c r="C11" s="147">
        <f>H11+L11</f>
        <v>8</v>
      </c>
      <c r="D11" s="103">
        <v>8</v>
      </c>
      <c r="E11" s="131">
        <f>D11/C11</f>
        <v>1</v>
      </c>
      <c r="F11" s="33">
        <v>0</v>
      </c>
      <c r="G11" s="135">
        <f>F11/C11</f>
        <v>0</v>
      </c>
      <c r="H11" s="148">
        <v>8</v>
      </c>
      <c r="I11" s="149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75" thickBot="1" x14ac:dyDescent="0.3">
      <c r="B12" s="358" t="s">
        <v>85</v>
      </c>
      <c r="C12" s="359">
        <f>H12+L12</f>
        <v>72</v>
      </c>
      <c r="D12" s="372">
        <v>49</v>
      </c>
      <c r="E12" s="331">
        <f>D12/C12</f>
        <v>0.68055555555555558</v>
      </c>
      <c r="F12" s="324">
        <v>23</v>
      </c>
      <c r="G12" s="315">
        <f>F12/C12</f>
        <v>0.31944444444444442</v>
      </c>
      <c r="H12" s="360">
        <v>68</v>
      </c>
      <c r="I12" s="361">
        <f>H12/C12</f>
        <v>0.94444444444444442</v>
      </c>
      <c r="J12" s="362" t="s">
        <v>5</v>
      </c>
      <c r="K12" s="324">
        <v>4</v>
      </c>
      <c r="L12" s="324">
        <f>K12</f>
        <v>4</v>
      </c>
      <c r="M12" s="317">
        <f>L12/C12</f>
        <v>5.5555555555555552E-2</v>
      </c>
    </row>
    <row r="13" spans="2:13" ht="15.75" thickBot="1" x14ac:dyDescent="0.3">
      <c r="B13" s="358"/>
      <c r="C13" s="359"/>
      <c r="D13" s="373"/>
      <c r="E13" s="332"/>
      <c r="F13" s="325"/>
      <c r="G13" s="316"/>
      <c r="H13" s="360"/>
      <c r="I13" s="361"/>
      <c r="J13" s="363"/>
      <c r="K13" s="325"/>
      <c r="L13" s="325"/>
      <c r="M13" s="318"/>
    </row>
    <row r="14" spans="2:13" ht="15.75" thickBot="1" x14ac:dyDescent="0.3">
      <c r="B14" s="345" t="s">
        <v>86</v>
      </c>
      <c r="C14" s="347">
        <f>H14+L14</f>
        <v>15</v>
      </c>
      <c r="D14" s="386">
        <v>11</v>
      </c>
      <c r="E14" s="328">
        <f>D14/C14</f>
        <v>0.73333333333333328</v>
      </c>
      <c r="F14" s="326">
        <v>4</v>
      </c>
      <c r="G14" s="312">
        <f>F14/C14</f>
        <v>0.26666666666666666</v>
      </c>
      <c r="H14" s="349">
        <v>15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13" ht="15.75" thickBot="1" x14ac:dyDescent="0.3">
      <c r="B15" s="345"/>
      <c r="C15" s="347"/>
      <c r="D15" s="387"/>
      <c r="E15" s="330"/>
      <c r="F15" s="327"/>
      <c r="G15" s="314"/>
      <c r="H15" s="349"/>
      <c r="I15" s="351"/>
      <c r="J15" s="369"/>
      <c r="K15" s="327"/>
      <c r="L15" s="327"/>
      <c r="M15" s="371"/>
    </row>
    <row r="16" spans="2:13" ht="15.75" customHeight="1" thickBot="1" x14ac:dyDescent="0.3">
      <c r="B16" s="358" t="s">
        <v>87</v>
      </c>
      <c r="C16" s="359">
        <f>H16+L16</f>
        <v>32</v>
      </c>
      <c r="D16" s="372">
        <v>18</v>
      </c>
      <c r="E16" s="331">
        <f>D16/C16</f>
        <v>0.5625</v>
      </c>
      <c r="F16" s="324">
        <v>14</v>
      </c>
      <c r="G16" s="315">
        <f>F16/C16</f>
        <v>0.4375</v>
      </c>
      <c r="H16" s="360">
        <v>28</v>
      </c>
      <c r="I16" s="361">
        <f>H16/C16</f>
        <v>0.875</v>
      </c>
      <c r="J16" s="60" t="s">
        <v>6</v>
      </c>
      <c r="K16" s="61">
        <v>3</v>
      </c>
      <c r="L16" s="324">
        <f>SUM(K16:K17)</f>
        <v>4</v>
      </c>
      <c r="M16" s="366">
        <f>L16/C16</f>
        <v>0.125</v>
      </c>
    </row>
    <row r="17" spans="2:13" ht="15.75" customHeight="1" thickBot="1" x14ac:dyDescent="0.3">
      <c r="B17" s="358"/>
      <c r="C17" s="359"/>
      <c r="D17" s="373"/>
      <c r="E17" s="332"/>
      <c r="F17" s="325"/>
      <c r="G17" s="316"/>
      <c r="H17" s="360"/>
      <c r="I17" s="361"/>
      <c r="J17" s="62" t="s">
        <v>7</v>
      </c>
      <c r="K17" s="63">
        <v>1</v>
      </c>
      <c r="L17" s="325"/>
      <c r="M17" s="367"/>
    </row>
    <row r="18" spans="2:13" ht="31.5" customHeight="1" thickBot="1" x14ac:dyDescent="0.3">
      <c r="B18" s="146" t="s">
        <v>88</v>
      </c>
      <c r="C18" s="147">
        <f>H18+L18</f>
        <v>1</v>
      </c>
      <c r="D18" s="103">
        <v>1</v>
      </c>
      <c r="E18" s="131">
        <f>D18/C18</f>
        <v>1</v>
      </c>
      <c r="F18" s="33">
        <v>0</v>
      </c>
      <c r="G18" s="135">
        <f>F18/C18</f>
        <v>0</v>
      </c>
      <c r="H18" s="148">
        <v>1</v>
      </c>
      <c r="I18" s="149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75" thickBot="1" x14ac:dyDescent="0.3">
      <c r="B19" s="358" t="s">
        <v>89</v>
      </c>
      <c r="C19" s="359">
        <f>H19+L19</f>
        <v>17</v>
      </c>
      <c r="D19" s="372">
        <v>10</v>
      </c>
      <c r="E19" s="331">
        <f>D19/C19</f>
        <v>0.58823529411764708</v>
      </c>
      <c r="F19" s="324">
        <v>7</v>
      </c>
      <c r="G19" s="315">
        <f>F19/C19</f>
        <v>0.41176470588235292</v>
      </c>
      <c r="H19" s="360">
        <v>15</v>
      </c>
      <c r="I19" s="361">
        <f>H19/C19</f>
        <v>0.88235294117647056</v>
      </c>
      <c r="J19" s="362" t="s">
        <v>120</v>
      </c>
      <c r="K19" s="324">
        <v>2</v>
      </c>
      <c r="L19" s="374">
        <f>K19</f>
        <v>2</v>
      </c>
      <c r="M19" s="366">
        <f>L19/C19</f>
        <v>0.11764705882352941</v>
      </c>
    </row>
    <row r="20" spans="2:13" ht="15.75" thickBot="1" x14ac:dyDescent="0.3">
      <c r="B20" s="358"/>
      <c r="C20" s="359"/>
      <c r="D20" s="373"/>
      <c r="E20" s="332"/>
      <c r="F20" s="325"/>
      <c r="G20" s="316"/>
      <c r="H20" s="360"/>
      <c r="I20" s="361"/>
      <c r="J20" s="363"/>
      <c r="K20" s="325"/>
      <c r="L20" s="376"/>
      <c r="M20" s="367"/>
    </row>
    <row r="21" spans="2:13" ht="15.75" thickBot="1" x14ac:dyDescent="0.3">
      <c r="B21" s="345" t="s">
        <v>90</v>
      </c>
      <c r="C21" s="347">
        <f>H21+L21</f>
        <v>201</v>
      </c>
      <c r="D21" s="386">
        <v>131</v>
      </c>
      <c r="E21" s="328">
        <f>D21/C21</f>
        <v>0.65174129353233834</v>
      </c>
      <c r="F21" s="326">
        <v>70</v>
      </c>
      <c r="G21" s="312">
        <f>F21/C21</f>
        <v>0.34825870646766172</v>
      </c>
      <c r="H21" s="349">
        <v>201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3" ht="15.75" thickBot="1" x14ac:dyDescent="0.3">
      <c r="B22" s="345"/>
      <c r="C22" s="347"/>
      <c r="D22" s="387"/>
      <c r="E22" s="330"/>
      <c r="F22" s="327"/>
      <c r="G22" s="314"/>
      <c r="H22" s="349"/>
      <c r="I22" s="351"/>
      <c r="J22" s="369"/>
      <c r="K22" s="327"/>
      <c r="L22" s="379"/>
      <c r="M22" s="381"/>
    </row>
    <row r="23" spans="2:13" ht="15.75" customHeight="1" thickBot="1" x14ac:dyDescent="0.3">
      <c r="B23" s="358" t="s">
        <v>91</v>
      </c>
      <c r="C23" s="359">
        <f>H23+L23</f>
        <v>43</v>
      </c>
      <c r="D23" s="372">
        <v>26</v>
      </c>
      <c r="E23" s="331">
        <f>D23/C23</f>
        <v>0.60465116279069764</v>
      </c>
      <c r="F23" s="324">
        <v>17</v>
      </c>
      <c r="G23" s="315">
        <f>F23/C23</f>
        <v>0.39534883720930231</v>
      </c>
      <c r="H23" s="360">
        <v>38</v>
      </c>
      <c r="I23" s="361">
        <f>H23/C23</f>
        <v>0.88372093023255816</v>
      </c>
      <c r="J23" s="60" t="s">
        <v>8</v>
      </c>
      <c r="K23" s="61">
        <v>1</v>
      </c>
      <c r="L23" s="374">
        <f>SUM(K23:K26)</f>
        <v>5</v>
      </c>
      <c r="M23" s="366">
        <f>L23/C23</f>
        <v>0.11627906976744186</v>
      </c>
    </row>
    <row r="24" spans="2:13" ht="15.75" thickBot="1" x14ac:dyDescent="0.3">
      <c r="B24" s="358"/>
      <c r="C24" s="359"/>
      <c r="D24" s="384"/>
      <c r="E24" s="333"/>
      <c r="F24" s="385"/>
      <c r="G24" s="323"/>
      <c r="H24" s="360"/>
      <c r="I24" s="361"/>
      <c r="J24" s="64" t="s">
        <v>70</v>
      </c>
      <c r="K24" s="65">
        <v>0</v>
      </c>
      <c r="L24" s="375"/>
      <c r="M24" s="377"/>
    </row>
    <row r="25" spans="2:13" ht="15.75" thickBot="1" x14ac:dyDescent="0.3">
      <c r="B25" s="358"/>
      <c r="C25" s="359"/>
      <c r="D25" s="384"/>
      <c r="E25" s="333"/>
      <c r="F25" s="385"/>
      <c r="G25" s="323"/>
      <c r="H25" s="360"/>
      <c r="I25" s="361"/>
      <c r="J25" s="66" t="s">
        <v>9</v>
      </c>
      <c r="K25" s="67">
        <v>2</v>
      </c>
      <c r="L25" s="375"/>
      <c r="M25" s="377"/>
    </row>
    <row r="26" spans="2:13" ht="15.75" thickBot="1" x14ac:dyDescent="0.3">
      <c r="B26" s="358"/>
      <c r="C26" s="359"/>
      <c r="D26" s="373"/>
      <c r="E26" s="332"/>
      <c r="F26" s="325"/>
      <c r="G26" s="316"/>
      <c r="H26" s="360"/>
      <c r="I26" s="361"/>
      <c r="J26" s="62" t="s">
        <v>10</v>
      </c>
      <c r="K26" s="63">
        <v>2</v>
      </c>
      <c r="L26" s="376"/>
      <c r="M26" s="367"/>
    </row>
    <row r="27" spans="2:13" ht="15.75" thickBot="1" x14ac:dyDescent="0.3">
      <c r="B27" s="345" t="s">
        <v>92</v>
      </c>
      <c r="C27" s="347">
        <f>H27+L27</f>
        <v>14</v>
      </c>
      <c r="D27" s="386">
        <v>12</v>
      </c>
      <c r="E27" s="328">
        <f>D27/C27</f>
        <v>0.8571428571428571</v>
      </c>
      <c r="F27" s="326">
        <v>2</v>
      </c>
      <c r="G27" s="312">
        <f>F27/C27</f>
        <v>0.14285714285714285</v>
      </c>
      <c r="H27" s="349">
        <v>11</v>
      </c>
      <c r="I27" s="351">
        <f>H27/C27</f>
        <v>0.7857142857142857</v>
      </c>
      <c r="J27" s="37" t="s">
        <v>11</v>
      </c>
      <c r="K27" s="38">
        <v>2</v>
      </c>
      <c r="L27" s="378">
        <f>SUM(K27:K29)</f>
        <v>3</v>
      </c>
      <c r="M27" s="380">
        <f>L27/C27</f>
        <v>0.21428571428571427</v>
      </c>
    </row>
    <row r="28" spans="2:13" ht="15.75" thickBot="1" x14ac:dyDescent="0.3">
      <c r="B28" s="345"/>
      <c r="C28" s="347"/>
      <c r="D28" s="388"/>
      <c r="E28" s="329"/>
      <c r="F28" s="389"/>
      <c r="G28" s="313"/>
      <c r="H28" s="349"/>
      <c r="I28" s="351"/>
      <c r="J28" s="39" t="s">
        <v>12</v>
      </c>
      <c r="K28" s="40">
        <v>1</v>
      </c>
      <c r="L28" s="382"/>
      <c r="M28" s="383"/>
    </row>
    <row r="29" spans="2:13" ht="15.75" thickBot="1" x14ac:dyDescent="0.3">
      <c r="B29" s="345"/>
      <c r="C29" s="347"/>
      <c r="D29" s="387"/>
      <c r="E29" s="330"/>
      <c r="F29" s="327"/>
      <c r="G29" s="314"/>
      <c r="H29" s="349"/>
      <c r="I29" s="351"/>
      <c r="J29" s="41" t="s">
        <v>13</v>
      </c>
      <c r="K29" s="42">
        <v>0</v>
      </c>
      <c r="L29" s="379"/>
      <c r="M29" s="381"/>
    </row>
    <row r="30" spans="2:13" ht="15.75" customHeight="1" thickBot="1" x14ac:dyDescent="0.3">
      <c r="B30" s="358" t="s">
        <v>93</v>
      </c>
      <c r="C30" s="359">
        <f>H30+L30</f>
        <v>69</v>
      </c>
      <c r="D30" s="372">
        <v>43</v>
      </c>
      <c r="E30" s="331">
        <f>D30/C30</f>
        <v>0.62318840579710144</v>
      </c>
      <c r="F30" s="324">
        <v>26</v>
      </c>
      <c r="G30" s="315">
        <f>F30/C30</f>
        <v>0.37681159420289856</v>
      </c>
      <c r="H30" s="360">
        <v>39</v>
      </c>
      <c r="I30" s="361">
        <f>H30/C30</f>
        <v>0.56521739130434778</v>
      </c>
      <c r="J30" s="60" t="s">
        <v>14</v>
      </c>
      <c r="K30" s="61">
        <v>2</v>
      </c>
      <c r="L30" s="374">
        <f>SUM(K30:K34)</f>
        <v>30</v>
      </c>
      <c r="M30" s="366">
        <f>L30/C30</f>
        <v>0.43478260869565216</v>
      </c>
    </row>
    <row r="31" spans="2:13" ht="15.75" customHeight="1" thickBot="1" x14ac:dyDescent="0.3">
      <c r="B31" s="358"/>
      <c r="C31" s="359"/>
      <c r="D31" s="384"/>
      <c r="E31" s="333"/>
      <c r="F31" s="385"/>
      <c r="G31" s="323"/>
      <c r="H31" s="360"/>
      <c r="I31" s="361"/>
      <c r="J31" s="66" t="s">
        <v>15</v>
      </c>
      <c r="K31" s="67">
        <v>11</v>
      </c>
      <c r="L31" s="375"/>
      <c r="M31" s="377"/>
    </row>
    <row r="32" spans="2:13" ht="15.75" customHeight="1" thickBot="1" x14ac:dyDescent="0.3">
      <c r="B32" s="358"/>
      <c r="C32" s="359"/>
      <c r="D32" s="384"/>
      <c r="E32" s="333"/>
      <c r="F32" s="385"/>
      <c r="G32" s="323"/>
      <c r="H32" s="360"/>
      <c r="I32" s="361"/>
      <c r="J32" s="66" t="s">
        <v>16</v>
      </c>
      <c r="K32" s="67">
        <v>11</v>
      </c>
      <c r="L32" s="375"/>
      <c r="M32" s="377"/>
    </row>
    <row r="33" spans="2:13" ht="15.75" customHeight="1" thickBot="1" x14ac:dyDescent="0.3">
      <c r="B33" s="358"/>
      <c r="C33" s="359"/>
      <c r="D33" s="384"/>
      <c r="E33" s="333"/>
      <c r="F33" s="385"/>
      <c r="G33" s="323"/>
      <c r="H33" s="360"/>
      <c r="I33" s="361"/>
      <c r="J33" s="66" t="s">
        <v>17</v>
      </c>
      <c r="K33" s="67">
        <v>0</v>
      </c>
      <c r="L33" s="375"/>
      <c r="M33" s="377"/>
    </row>
    <row r="34" spans="2:13" ht="15.75" customHeight="1" thickBot="1" x14ac:dyDescent="0.3">
      <c r="B34" s="358"/>
      <c r="C34" s="359"/>
      <c r="D34" s="373"/>
      <c r="E34" s="332"/>
      <c r="F34" s="325"/>
      <c r="G34" s="316"/>
      <c r="H34" s="360"/>
      <c r="I34" s="361"/>
      <c r="J34" s="62" t="s">
        <v>71</v>
      </c>
      <c r="K34" s="63">
        <v>6</v>
      </c>
      <c r="L34" s="376"/>
      <c r="M34" s="367"/>
    </row>
    <row r="35" spans="2:13" ht="15.75" thickBot="1" x14ac:dyDescent="0.3">
      <c r="B35" s="345" t="s">
        <v>94</v>
      </c>
      <c r="C35" s="347">
        <f>H35+L35</f>
        <v>11</v>
      </c>
      <c r="D35" s="386">
        <v>8</v>
      </c>
      <c r="E35" s="328">
        <f>D35/C35</f>
        <v>0.72727272727272729</v>
      </c>
      <c r="F35" s="326">
        <v>3</v>
      </c>
      <c r="G35" s="312">
        <f>F35/C35</f>
        <v>0.27272727272727271</v>
      </c>
      <c r="H35" s="349">
        <v>11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ht="15.75" thickBot="1" x14ac:dyDescent="0.3">
      <c r="B36" s="345"/>
      <c r="C36" s="347"/>
      <c r="D36" s="387"/>
      <c r="E36" s="330"/>
      <c r="F36" s="327"/>
      <c r="G36" s="314"/>
      <c r="H36" s="349"/>
      <c r="I36" s="351"/>
      <c r="J36" s="369"/>
      <c r="K36" s="327"/>
      <c r="L36" s="379"/>
      <c r="M36" s="381"/>
    </row>
    <row r="37" spans="2:13" ht="15.75" thickBot="1" x14ac:dyDescent="0.3">
      <c r="B37" s="358" t="s">
        <v>95</v>
      </c>
      <c r="C37" s="359">
        <f>H37+L37</f>
        <v>19</v>
      </c>
      <c r="D37" s="372">
        <v>12</v>
      </c>
      <c r="E37" s="331">
        <f>D37/C37</f>
        <v>0.63157894736842102</v>
      </c>
      <c r="F37" s="324">
        <v>7</v>
      </c>
      <c r="G37" s="315">
        <f>F37/C37</f>
        <v>0.36842105263157893</v>
      </c>
      <c r="H37" s="360">
        <v>10</v>
      </c>
      <c r="I37" s="361">
        <f>H37/C37</f>
        <v>0.52631578947368418</v>
      </c>
      <c r="J37" s="362" t="s">
        <v>18</v>
      </c>
      <c r="K37" s="324">
        <v>9</v>
      </c>
      <c r="L37" s="374">
        <f>K37</f>
        <v>9</v>
      </c>
      <c r="M37" s="366">
        <f>L37/C37</f>
        <v>0.47368421052631576</v>
      </c>
    </row>
    <row r="38" spans="2:13" ht="15.75" thickBot="1" x14ac:dyDescent="0.3">
      <c r="B38" s="358"/>
      <c r="C38" s="359"/>
      <c r="D38" s="373"/>
      <c r="E38" s="332"/>
      <c r="F38" s="325"/>
      <c r="G38" s="316"/>
      <c r="H38" s="360"/>
      <c r="I38" s="361"/>
      <c r="J38" s="363"/>
      <c r="K38" s="325"/>
      <c r="L38" s="376"/>
      <c r="M38" s="367"/>
    </row>
    <row r="39" spans="2:13" ht="15.75" customHeight="1" thickBot="1" x14ac:dyDescent="0.3">
      <c r="B39" s="345" t="s">
        <v>96</v>
      </c>
      <c r="C39" s="347">
        <f>H39+L39</f>
        <v>22</v>
      </c>
      <c r="D39" s="386">
        <v>14</v>
      </c>
      <c r="E39" s="328">
        <f>D39/C39</f>
        <v>0.63636363636363635</v>
      </c>
      <c r="F39" s="326">
        <v>8</v>
      </c>
      <c r="G39" s="312">
        <f>F39/C39</f>
        <v>0.36363636363636365</v>
      </c>
      <c r="H39" s="349">
        <v>10</v>
      </c>
      <c r="I39" s="351">
        <f>H39/C39</f>
        <v>0.45454545454545453</v>
      </c>
      <c r="J39" s="37" t="s">
        <v>19</v>
      </c>
      <c r="K39" s="38">
        <v>3</v>
      </c>
      <c r="L39" s="378">
        <f>SUM(K39:K41)</f>
        <v>12</v>
      </c>
      <c r="M39" s="380">
        <f>L39/C39</f>
        <v>0.54545454545454541</v>
      </c>
    </row>
    <row r="40" spans="2:13" ht="15.75" customHeight="1" thickBot="1" x14ac:dyDescent="0.3">
      <c r="B40" s="345"/>
      <c r="C40" s="347"/>
      <c r="D40" s="388"/>
      <c r="E40" s="329"/>
      <c r="F40" s="389"/>
      <c r="G40" s="313"/>
      <c r="H40" s="349"/>
      <c r="I40" s="351"/>
      <c r="J40" s="39" t="s">
        <v>20</v>
      </c>
      <c r="K40" s="40">
        <v>1</v>
      </c>
      <c r="L40" s="382"/>
      <c r="M40" s="383"/>
    </row>
    <row r="41" spans="2:13" ht="15.75" customHeight="1" thickBot="1" x14ac:dyDescent="0.3">
      <c r="B41" s="345"/>
      <c r="C41" s="347"/>
      <c r="D41" s="387"/>
      <c r="E41" s="330"/>
      <c r="F41" s="327"/>
      <c r="G41" s="314"/>
      <c r="H41" s="349"/>
      <c r="I41" s="351"/>
      <c r="J41" s="41" t="s">
        <v>72</v>
      </c>
      <c r="K41" s="42">
        <v>8</v>
      </c>
      <c r="L41" s="379"/>
      <c r="M41" s="381"/>
    </row>
    <row r="42" spans="2:13" ht="15.75" customHeight="1" thickBot="1" x14ac:dyDescent="0.3">
      <c r="B42" s="358" t="s">
        <v>97</v>
      </c>
      <c r="C42" s="359">
        <f>H42+L42</f>
        <v>84</v>
      </c>
      <c r="D42" s="372">
        <v>53</v>
      </c>
      <c r="E42" s="331">
        <f>D42/C42</f>
        <v>0.63095238095238093</v>
      </c>
      <c r="F42" s="324">
        <v>31</v>
      </c>
      <c r="G42" s="315">
        <f>F42/C42</f>
        <v>0.36904761904761907</v>
      </c>
      <c r="H42" s="360">
        <v>61</v>
      </c>
      <c r="I42" s="361">
        <f>H42/C42</f>
        <v>0.72619047619047616</v>
      </c>
      <c r="J42" s="60" t="s">
        <v>21</v>
      </c>
      <c r="K42" s="61">
        <v>9</v>
      </c>
      <c r="L42" s="374">
        <f>SUM(K42:K43)</f>
        <v>23</v>
      </c>
      <c r="M42" s="366">
        <f>L42/C42</f>
        <v>0.27380952380952384</v>
      </c>
    </row>
    <row r="43" spans="2:13" ht="15.75" customHeight="1" thickBot="1" x14ac:dyDescent="0.3">
      <c r="B43" s="358"/>
      <c r="C43" s="359"/>
      <c r="D43" s="373"/>
      <c r="E43" s="332"/>
      <c r="F43" s="325"/>
      <c r="G43" s="316"/>
      <c r="H43" s="360"/>
      <c r="I43" s="361"/>
      <c r="J43" s="62" t="s">
        <v>22</v>
      </c>
      <c r="K43" s="63">
        <v>14</v>
      </c>
      <c r="L43" s="376"/>
      <c r="M43" s="367"/>
    </row>
    <row r="44" spans="2:13" ht="31.5" customHeight="1" thickBot="1" x14ac:dyDescent="0.3">
      <c r="B44" s="146" t="s">
        <v>98</v>
      </c>
      <c r="C44" s="147">
        <f>H44+L44</f>
        <v>8</v>
      </c>
      <c r="D44" s="103">
        <v>8</v>
      </c>
      <c r="E44" s="131">
        <f>D44/C44</f>
        <v>1</v>
      </c>
      <c r="F44" s="33">
        <v>0</v>
      </c>
      <c r="G44" s="135">
        <f>F44/C44</f>
        <v>0</v>
      </c>
      <c r="H44" s="148">
        <v>8</v>
      </c>
      <c r="I44" s="149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75" thickBot="1" x14ac:dyDescent="0.3">
      <c r="B45" s="358" t="s">
        <v>99</v>
      </c>
      <c r="C45" s="359">
        <f>H45+L45</f>
        <v>42</v>
      </c>
      <c r="D45" s="372">
        <v>21</v>
      </c>
      <c r="E45" s="331">
        <f>D45/C45</f>
        <v>0.5</v>
      </c>
      <c r="F45" s="324">
        <v>21</v>
      </c>
      <c r="G45" s="315">
        <f>F45/C45</f>
        <v>0.5</v>
      </c>
      <c r="H45" s="360">
        <v>27</v>
      </c>
      <c r="I45" s="361">
        <f>H45/C45</f>
        <v>0.6428571428571429</v>
      </c>
      <c r="J45" s="362" t="s">
        <v>23</v>
      </c>
      <c r="K45" s="324">
        <v>15</v>
      </c>
      <c r="L45" s="374">
        <f>K45</f>
        <v>15</v>
      </c>
      <c r="M45" s="366">
        <f>L45/C45</f>
        <v>0.35714285714285715</v>
      </c>
    </row>
    <row r="46" spans="2:13" ht="15.75" thickBot="1" x14ac:dyDescent="0.3">
      <c r="B46" s="358"/>
      <c r="C46" s="359"/>
      <c r="D46" s="373"/>
      <c r="E46" s="332"/>
      <c r="F46" s="325"/>
      <c r="G46" s="316"/>
      <c r="H46" s="360"/>
      <c r="I46" s="361"/>
      <c r="J46" s="363"/>
      <c r="K46" s="325"/>
      <c r="L46" s="376"/>
      <c r="M46" s="367"/>
    </row>
    <row r="47" spans="2:13" ht="15.75" customHeight="1" thickBot="1" x14ac:dyDescent="0.3">
      <c r="B47" s="345" t="s">
        <v>100</v>
      </c>
      <c r="C47" s="347">
        <f>H47+L47</f>
        <v>15</v>
      </c>
      <c r="D47" s="386">
        <v>11</v>
      </c>
      <c r="E47" s="328">
        <f>D47/C47</f>
        <v>0.73333333333333328</v>
      </c>
      <c r="F47" s="326">
        <v>4</v>
      </c>
      <c r="G47" s="312">
        <f>F47/C47</f>
        <v>0.26666666666666666</v>
      </c>
      <c r="H47" s="349">
        <v>6</v>
      </c>
      <c r="I47" s="351">
        <f>H47/C47</f>
        <v>0.4</v>
      </c>
      <c r="J47" s="37" t="s">
        <v>24</v>
      </c>
      <c r="K47" s="38">
        <v>1</v>
      </c>
      <c r="L47" s="378">
        <f>SUM(K47:K50)</f>
        <v>9</v>
      </c>
      <c r="M47" s="380">
        <f>L47/C47</f>
        <v>0.6</v>
      </c>
    </row>
    <row r="48" spans="2:13" ht="15.75" customHeight="1" thickBot="1" x14ac:dyDescent="0.3">
      <c r="B48" s="345"/>
      <c r="C48" s="347"/>
      <c r="D48" s="388"/>
      <c r="E48" s="329"/>
      <c r="F48" s="389"/>
      <c r="G48" s="313"/>
      <c r="H48" s="349"/>
      <c r="I48" s="351"/>
      <c r="J48" s="39" t="s">
        <v>25</v>
      </c>
      <c r="K48" s="40">
        <v>5</v>
      </c>
      <c r="L48" s="382"/>
      <c r="M48" s="383"/>
    </row>
    <row r="49" spans="2:13" ht="15.75" customHeight="1" thickBot="1" x14ac:dyDescent="0.3">
      <c r="B49" s="345"/>
      <c r="C49" s="347"/>
      <c r="D49" s="388"/>
      <c r="E49" s="329"/>
      <c r="F49" s="389"/>
      <c r="G49" s="313"/>
      <c r="H49" s="349"/>
      <c r="I49" s="351"/>
      <c r="J49" s="45" t="s">
        <v>26</v>
      </c>
      <c r="K49" s="46">
        <v>2</v>
      </c>
      <c r="L49" s="382"/>
      <c r="M49" s="390"/>
    </row>
    <row r="50" spans="2:13" ht="15.75" customHeight="1" thickBot="1" x14ac:dyDescent="0.3">
      <c r="B50" s="345"/>
      <c r="C50" s="347"/>
      <c r="D50" s="387"/>
      <c r="E50" s="330"/>
      <c r="F50" s="327"/>
      <c r="G50" s="314"/>
      <c r="H50" s="349"/>
      <c r="I50" s="351"/>
      <c r="J50" s="41" t="s">
        <v>122</v>
      </c>
      <c r="K50" s="42">
        <v>1</v>
      </c>
      <c r="L50" s="379"/>
      <c r="M50" s="381"/>
    </row>
    <row r="51" spans="2:13" ht="15.75" thickBot="1" x14ac:dyDescent="0.3">
      <c r="B51" s="358" t="s">
        <v>116</v>
      </c>
      <c r="C51" s="359">
        <f>H51+L51</f>
        <v>75</v>
      </c>
      <c r="D51" s="372">
        <v>41</v>
      </c>
      <c r="E51" s="331">
        <f>D51/C51</f>
        <v>0.54666666666666663</v>
      </c>
      <c r="F51" s="324">
        <v>34</v>
      </c>
      <c r="G51" s="315">
        <f>F51/C51</f>
        <v>0.45333333333333331</v>
      </c>
      <c r="H51" s="360">
        <v>68</v>
      </c>
      <c r="I51" s="361">
        <f>H51/C51</f>
        <v>0.90666666666666662</v>
      </c>
      <c r="J51" s="60" t="s">
        <v>27</v>
      </c>
      <c r="K51" s="61">
        <v>7</v>
      </c>
      <c r="L51" s="374">
        <f>SUM(K51:K52)</f>
        <v>7</v>
      </c>
      <c r="M51" s="366">
        <f>L51/C51</f>
        <v>9.3333333333333338E-2</v>
      </c>
    </row>
    <row r="52" spans="2:13" ht="15.75" thickBot="1" x14ac:dyDescent="0.3">
      <c r="B52" s="358"/>
      <c r="C52" s="359"/>
      <c r="D52" s="373"/>
      <c r="E52" s="332"/>
      <c r="F52" s="325"/>
      <c r="G52" s="316"/>
      <c r="H52" s="360"/>
      <c r="I52" s="361"/>
      <c r="J52" s="62" t="s">
        <v>28</v>
      </c>
      <c r="K52" s="63">
        <v>0</v>
      </c>
      <c r="L52" s="376"/>
      <c r="M52" s="367"/>
    </row>
    <row r="53" spans="2:13" ht="15.75" customHeight="1" thickBot="1" x14ac:dyDescent="0.3">
      <c r="B53" s="345" t="s">
        <v>101</v>
      </c>
      <c r="C53" s="347">
        <f>H53+L53</f>
        <v>51</v>
      </c>
      <c r="D53" s="386">
        <v>38</v>
      </c>
      <c r="E53" s="328">
        <f>D53/C53</f>
        <v>0.74509803921568629</v>
      </c>
      <c r="F53" s="326">
        <v>13</v>
      </c>
      <c r="G53" s="312">
        <f>F53/C53</f>
        <v>0.25490196078431371</v>
      </c>
      <c r="H53" s="349">
        <v>37</v>
      </c>
      <c r="I53" s="351">
        <f>H53/C53</f>
        <v>0.72549019607843135</v>
      </c>
      <c r="J53" s="37" t="s">
        <v>29</v>
      </c>
      <c r="K53" s="38">
        <v>3</v>
      </c>
      <c r="L53" s="378">
        <f>SUM(K53:K59)</f>
        <v>14</v>
      </c>
      <c r="M53" s="380">
        <f>L53/C53</f>
        <v>0.27450980392156865</v>
      </c>
    </row>
    <row r="54" spans="2:13" ht="15.75" customHeight="1" thickBot="1" x14ac:dyDescent="0.3">
      <c r="B54" s="345"/>
      <c r="C54" s="347"/>
      <c r="D54" s="388"/>
      <c r="E54" s="329"/>
      <c r="F54" s="389"/>
      <c r="G54" s="313"/>
      <c r="H54" s="349"/>
      <c r="I54" s="351"/>
      <c r="J54" s="39" t="s">
        <v>30</v>
      </c>
      <c r="K54" s="40">
        <v>5</v>
      </c>
      <c r="L54" s="382"/>
      <c r="M54" s="383"/>
    </row>
    <row r="55" spans="2:13" ht="15.75" customHeight="1" thickBot="1" x14ac:dyDescent="0.3">
      <c r="B55" s="345"/>
      <c r="C55" s="347"/>
      <c r="D55" s="388"/>
      <c r="E55" s="329"/>
      <c r="F55" s="389"/>
      <c r="G55" s="313"/>
      <c r="H55" s="349"/>
      <c r="I55" s="351"/>
      <c r="J55" s="39" t="s">
        <v>31</v>
      </c>
      <c r="K55" s="40">
        <v>0</v>
      </c>
      <c r="L55" s="382"/>
      <c r="M55" s="383"/>
    </row>
    <row r="56" spans="2:13" ht="15.75" customHeight="1" thickBot="1" x14ac:dyDescent="0.3">
      <c r="B56" s="345"/>
      <c r="C56" s="347"/>
      <c r="D56" s="388"/>
      <c r="E56" s="329"/>
      <c r="F56" s="389"/>
      <c r="G56" s="313"/>
      <c r="H56" s="349"/>
      <c r="I56" s="351"/>
      <c r="J56" s="39" t="s">
        <v>32</v>
      </c>
      <c r="K56" s="40">
        <v>0</v>
      </c>
      <c r="L56" s="382"/>
      <c r="M56" s="383"/>
    </row>
    <row r="57" spans="2:13" ht="15.75" customHeight="1" thickBot="1" x14ac:dyDescent="0.3">
      <c r="B57" s="345"/>
      <c r="C57" s="347"/>
      <c r="D57" s="388"/>
      <c r="E57" s="329"/>
      <c r="F57" s="389"/>
      <c r="G57" s="313"/>
      <c r="H57" s="349"/>
      <c r="I57" s="351"/>
      <c r="J57" s="39" t="s">
        <v>33</v>
      </c>
      <c r="K57" s="40">
        <v>2</v>
      </c>
      <c r="L57" s="382"/>
      <c r="M57" s="383"/>
    </row>
    <row r="58" spans="2:13" ht="15.75" customHeight="1" thickBot="1" x14ac:dyDescent="0.3">
      <c r="B58" s="345"/>
      <c r="C58" s="347"/>
      <c r="D58" s="388"/>
      <c r="E58" s="329"/>
      <c r="F58" s="389"/>
      <c r="G58" s="313"/>
      <c r="H58" s="349"/>
      <c r="I58" s="351"/>
      <c r="J58" s="45" t="s">
        <v>73</v>
      </c>
      <c r="K58" s="46">
        <v>2</v>
      </c>
      <c r="L58" s="382"/>
      <c r="M58" s="383"/>
    </row>
    <row r="59" spans="2:13" ht="15.75" customHeight="1" thickBot="1" x14ac:dyDescent="0.3">
      <c r="B59" s="345"/>
      <c r="C59" s="347"/>
      <c r="D59" s="387"/>
      <c r="E59" s="330"/>
      <c r="F59" s="327"/>
      <c r="G59" s="314"/>
      <c r="H59" s="349"/>
      <c r="I59" s="351"/>
      <c r="J59" s="41" t="s">
        <v>34</v>
      </c>
      <c r="K59" s="42">
        <v>2</v>
      </c>
      <c r="L59" s="379"/>
      <c r="M59" s="381"/>
    </row>
    <row r="60" spans="2:13" ht="15.75" thickBot="1" x14ac:dyDescent="0.3">
      <c r="B60" s="358" t="s">
        <v>102</v>
      </c>
      <c r="C60" s="359">
        <f>H60+L60</f>
        <v>8</v>
      </c>
      <c r="D60" s="372">
        <v>5</v>
      </c>
      <c r="E60" s="331">
        <f>D60/C60</f>
        <v>0.625</v>
      </c>
      <c r="F60" s="324">
        <v>3</v>
      </c>
      <c r="G60" s="315">
        <f>F60/C60</f>
        <v>0.375</v>
      </c>
      <c r="H60" s="360">
        <v>8</v>
      </c>
      <c r="I60" s="361">
        <f>H60/C60</f>
        <v>1</v>
      </c>
      <c r="J60" s="362" t="s">
        <v>35</v>
      </c>
      <c r="K60" s="324">
        <v>0</v>
      </c>
      <c r="L60" s="374">
        <f>K60</f>
        <v>0</v>
      </c>
      <c r="M60" s="366">
        <f>L60/C60</f>
        <v>0</v>
      </c>
    </row>
    <row r="61" spans="2:13" ht="15.75" thickBot="1" x14ac:dyDescent="0.3">
      <c r="B61" s="358"/>
      <c r="C61" s="359"/>
      <c r="D61" s="373"/>
      <c r="E61" s="332"/>
      <c r="F61" s="325"/>
      <c r="G61" s="316"/>
      <c r="H61" s="360"/>
      <c r="I61" s="361"/>
      <c r="J61" s="363"/>
      <c r="K61" s="325"/>
      <c r="L61" s="376"/>
      <c r="M61" s="367"/>
    </row>
    <row r="62" spans="2:13" ht="15.75" customHeight="1" thickBot="1" x14ac:dyDescent="0.3">
      <c r="B62" s="345" t="s">
        <v>103</v>
      </c>
      <c r="C62" s="347">
        <f>H62+L62</f>
        <v>24</v>
      </c>
      <c r="D62" s="386">
        <v>17</v>
      </c>
      <c r="E62" s="328">
        <f>D62/C62</f>
        <v>0.70833333333333337</v>
      </c>
      <c r="F62" s="326">
        <v>7</v>
      </c>
      <c r="G62" s="312">
        <f>F62/C62</f>
        <v>0.29166666666666669</v>
      </c>
      <c r="H62" s="349">
        <v>12</v>
      </c>
      <c r="I62" s="351">
        <f>H62/C62</f>
        <v>0.5</v>
      </c>
      <c r="J62" s="37" t="s">
        <v>36</v>
      </c>
      <c r="K62" s="38">
        <v>1</v>
      </c>
      <c r="L62" s="378">
        <f>SUM(K62:K65)</f>
        <v>12</v>
      </c>
      <c r="M62" s="380">
        <f>L62/C62</f>
        <v>0.5</v>
      </c>
    </row>
    <row r="63" spans="2:13" ht="15.75" customHeight="1" thickBot="1" x14ac:dyDescent="0.3">
      <c r="B63" s="345"/>
      <c r="C63" s="347"/>
      <c r="D63" s="388"/>
      <c r="E63" s="329"/>
      <c r="F63" s="389"/>
      <c r="G63" s="313"/>
      <c r="H63" s="349"/>
      <c r="I63" s="351"/>
      <c r="J63" s="39" t="s">
        <v>37</v>
      </c>
      <c r="K63" s="40">
        <v>0</v>
      </c>
      <c r="L63" s="382"/>
      <c r="M63" s="383"/>
    </row>
    <row r="64" spans="2:13" ht="15.75" customHeight="1" thickBot="1" x14ac:dyDescent="0.3">
      <c r="B64" s="345"/>
      <c r="C64" s="347"/>
      <c r="D64" s="388"/>
      <c r="E64" s="329"/>
      <c r="F64" s="389"/>
      <c r="G64" s="313"/>
      <c r="H64" s="349"/>
      <c r="I64" s="351"/>
      <c r="J64" s="39" t="s">
        <v>38</v>
      </c>
      <c r="K64" s="40">
        <v>5</v>
      </c>
      <c r="L64" s="382"/>
      <c r="M64" s="383"/>
    </row>
    <row r="65" spans="2:13" ht="15.75" customHeight="1" thickBot="1" x14ac:dyDescent="0.3">
      <c r="B65" s="345"/>
      <c r="C65" s="347"/>
      <c r="D65" s="387"/>
      <c r="E65" s="330"/>
      <c r="F65" s="327"/>
      <c r="G65" s="314"/>
      <c r="H65" s="349"/>
      <c r="I65" s="351"/>
      <c r="J65" s="41" t="s">
        <v>74</v>
      </c>
      <c r="K65" s="42">
        <v>6</v>
      </c>
      <c r="L65" s="379"/>
      <c r="M65" s="381"/>
    </row>
    <row r="66" spans="2:13" ht="15.75" customHeight="1" thickBot="1" x14ac:dyDescent="0.3">
      <c r="B66" s="358" t="s">
        <v>104</v>
      </c>
      <c r="C66" s="359">
        <f>H66+L66</f>
        <v>18</v>
      </c>
      <c r="D66" s="372">
        <v>13</v>
      </c>
      <c r="E66" s="331">
        <f>D66/C66</f>
        <v>0.72222222222222221</v>
      </c>
      <c r="F66" s="324">
        <v>5</v>
      </c>
      <c r="G66" s="315">
        <f>F66/C66</f>
        <v>0.27777777777777779</v>
      </c>
      <c r="H66" s="360">
        <v>11</v>
      </c>
      <c r="I66" s="361">
        <f>H66/C66</f>
        <v>0.61111111111111116</v>
      </c>
      <c r="J66" s="60" t="s">
        <v>39</v>
      </c>
      <c r="K66" s="61">
        <v>1</v>
      </c>
      <c r="L66" s="374">
        <f>SUM(K66:K68)</f>
        <v>7</v>
      </c>
      <c r="M66" s="366">
        <f>L66/C66</f>
        <v>0.3888888888888889</v>
      </c>
    </row>
    <row r="67" spans="2:13" ht="15.75" customHeight="1" thickBot="1" x14ac:dyDescent="0.3">
      <c r="B67" s="358"/>
      <c r="C67" s="359"/>
      <c r="D67" s="384"/>
      <c r="E67" s="333"/>
      <c r="F67" s="385"/>
      <c r="G67" s="323"/>
      <c r="H67" s="360"/>
      <c r="I67" s="361"/>
      <c r="J67" s="66" t="s">
        <v>40</v>
      </c>
      <c r="K67" s="67">
        <v>0</v>
      </c>
      <c r="L67" s="375"/>
      <c r="M67" s="377"/>
    </row>
    <row r="68" spans="2:13" ht="15.75" customHeight="1" thickBot="1" x14ac:dyDescent="0.3">
      <c r="B68" s="358"/>
      <c r="C68" s="359"/>
      <c r="D68" s="373"/>
      <c r="E68" s="332"/>
      <c r="F68" s="325"/>
      <c r="G68" s="316"/>
      <c r="H68" s="360"/>
      <c r="I68" s="361"/>
      <c r="J68" s="62" t="s">
        <v>41</v>
      </c>
      <c r="K68" s="63">
        <v>6</v>
      </c>
      <c r="L68" s="376"/>
      <c r="M68" s="367"/>
    </row>
    <row r="69" spans="2:13" ht="15.75" thickBot="1" x14ac:dyDescent="0.3">
      <c r="B69" s="345" t="s">
        <v>105</v>
      </c>
      <c r="C69" s="347">
        <f>H69+L69</f>
        <v>56</v>
      </c>
      <c r="D69" s="386">
        <v>34</v>
      </c>
      <c r="E69" s="328">
        <f>D69/C69</f>
        <v>0.6071428571428571</v>
      </c>
      <c r="F69" s="326">
        <v>22</v>
      </c>
      <c r="G69" s="312">
        <f>F69/C69</f>
        <v>0.39285714285714285</v>
      </c>
      <c r="H69" s="349">
        <v>52</v>
      </c>
      <c r="I69" s="351">
        <f>H69/C69</f>
        <v>0.9285714285714286</v>
      </c>
      <c r="J69" s="368" t="s">
        <v>42</v>
      </c>
      <c r="K69" s="326">
        <v>4</v>
      </c>
      <c r="L69" s="378">
        <f>K69</f>
        <v>4</v>
      </c>
      <c r="M69" s="380">
        <f>L69/C69</f>
        <v>7.1428571428571425E-2</v>
      </c>
    </row>
    <row r="70" spans="2:13" ht="15.75" thickBot="1" x14ac:dyDescent="0.3">
      <c r="B70" s="345"/>
      <c r="C70" s="347"/>
      <c r="D70" s="387"/>
      <c r="E70" s="330"/>
      <c r="F70" s="327"/>
      <c r="G70" s="314"/>
      <c r="H70" s="349"/>
      <c r="I70" s="351"/>
      <c r="J70" s="369"/>
      <c r="K70" s="327"/>
      <c r="L70" s="379"/>
      <c r="M70" s="381"/>
    </row>
    <row r="71" spans="2:13" ht="31.5" customHeight="1" thickBot="1" x14ac:dyDescent="0.3">
      <c r="B71" s="153" t="s">
        <v>106</v>
      </c>
      <c r="C71" s="154">
        <f>H71+L71</f>
        <v>2</v>
      </c>
      <c r="D71" s="104">
        <v>2</v>
      </c>
      <c r="E71" s="132">
        <f>D71/C71</f>
        <v>1</v>
      </c>
      <c r="F71" s="73">
        <v>0</v>
      </c>
      <c r="G71" s="136">
        <f>F71/C71</f>
        <v>0</v>
      </c>
      <c r="H71" s="155">
        <v>2</v>
      </c>
      <c r="I71" s="156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ht="15.75" customHeight="1" thickBot="1" x14ac:dyDescent="0.3">
      <c r="B72" s="345" t="s">
        <v>107</v>
      </c>
      <c r="C72" s="347">
        <f>H72+L72</f>
        <v>47</v>
      </c>
      <c r="D72" s="386">
        <v>29</v>
      </c>
      <c r="E72" s="328">
        <f>D72/C72</f>
        <v>0.61702127659574468</v>
      </c>
      <c r="F72" s="326">
        <v>18</v>
      </c>
      <c r="G72" s="312">
        <f>F72/C72</f>
        <v>0.38297872340425532</v>
      </c>
      <c r="H72" s="349">
        <v>15</v>
      </c>
      <c r="I72" s="351">
        <f>H72/C72</f>
        <v>0.31914893617021278</v>
      </c>
      <c r="J72" s="37" t="s">
        <v>43</v>
      </c>
      <c r="K72" s="38">
        <v>7</v>
      </c>
      <c r="L72" s="326">
        <f>SUM(K72:K78)</f>
        <v>32</v>
      </c>
      <c r="M72" s="370">
        <f>L72/C72</f>
        <v>0.68085106382978722</v>
      </c>
    </row>
    <row r="73" spans="2:13" ht="15.75" customHeight="1" thickBot="1" x14ac:dyDescent="0.3">
      <c r="B73" s="345"/>
      <c r="C73" s="347"/>
      <c r="D73" s="388"/>
      <c r="E73" s="329"/>
      <c r="F73" s="389"/>
      <c r="G73" s="313"/>
      <c r="H73" s="349"/>
      <c r="I73" s="351"/>
      <c r="J73" s="39" t="s">
        <v>44</v>
      </c>
      <c r="K73" s="40">
        <v>0</v>
      </c>
      <c r="L73" s="389"/>
      <c r="M73" s="391"/>
    </row>
    <row r="74" spans="2:13" ht="15.75" customHeight="1" thickBot="1" x14ac:dyDescent="0.3">
      <c r="B74" s="345"/>
      <c r="C74" s="347"/>
      <c r="D74" s="388"/>
      <c r="E74" s="329"/>
      <c r="F74" s="389"/>
      <c r="G74" s="313"/>
      <c r="H74" s="349"/>
      <c r="I74" s="351"/>
      <c r="J74" s="39" t="s">
        <v>45</v>
      </c>
      <c r="K74" s="40">
        <v>8</v>
      </c>
      <c r="L74" s="389"/>
      <c r="M74" s="391"/>
    </row>
    <row r="75" spans="2:13" ht="15.75" customHeight="1" thickBot="1" x14ac:dyDescent="0.3">
      <c r="B75" s="345"/>
      <c r="C75" s="347"/>
      <c r="D75" s="388"/>
      <c r="E75" s="329"/>
      <c r="F75" s="389"/>
      <c r="G75" s="313"/>
      <c r="H75" s="349"/>
      <c r="I75" s="351"/>
      <c r="J75" s="39" t="s">
        <v>46</v>
      </c>
      <c r="K75" s="40">
        <v>3</v>
      </c>
      <c r="L75" s="389"/>
      <c r="M75" s="391"/>
    </row>
    <row r="76" spans="2:13" ht="15.75" customHeight="1" thickBot="1" x14ac:dyDescent="0.3">
      <c r="B76" s="345"/>
      <c r="C76" s="347"/>
      <c r="D76" s="388"/>
      <c r="E76" s="329"/>
      <c r="F76" s="389"/>
      <c r="G76" s="313"/>
      <c r="H76" s="349"/>
      <c r="I76" s="351"/>
      <c r="J76" s="39" t="s">
        <v>47</v>
      </c>
      <c r="K76" s="40">
        <v>2</v>
      </c>
      <c r="L76" s="389"/>
      <c r="M76" s="391"/>
    </row>
    <row r="77" spans="2:13" ht="15.75" customHeight="1" thickBot="1" x14ac:dyDescent="0.3">
      <c r="B77" s="345"/>
      <c r="C77" s="347"/>
      <c r="D77" s="388"/>
      <c r="E77" s="329"/>
      <c r="F77" s="389"/>
      <c r="G77" s="313"/>
      <c r="H77" s="349"/>
      <c r="I77" s="351"/>
      <c r="J77" s="45" t="s">
        <v>75</v>
      </c>
      <c r="K77" s="46">
        <v>6</v>
      </c>
      <c r="L77" s="389"/>
      <c r="M77" s="391"/>
    </row>
    <row r="78" spans="2:13" ht="15.75" customHeight="1" thickBot="1" x14ac:dyDescent="0.3">
      <c r="B78" s="345"/>
      <c r="C78" s="347"/>
      <c r="D78" s="387"/>
      <c r="E78" s="330"/>
      <c r="F78" s="327"/>
      <c r="G78" s="314"/>
      <c r="H78" s="349"/>
      <c r="I78" s="351"/>
      <c r="J78" s="41" t="s">
        <v>48</v>
      </c>
      <c r="K78" s="42">
        <v>6</v>
      </c>
      <c r="L78" s="327"/>
      <c r="M78" s="371"/>
    </row>
    <row r="79" spans="2:13" ht="15.75" customHeight="1" thickBot="1" x14ac:dyDescent="0.3">
      <c r="B79" s="358" t="s">
        <v>108</v>
      </c>
      <c r="C79" s="359">
        <f>H79+L79</f>
        <v>32</v>
      </c>
      <c r="D79" s="372">
        <v>16</v>
      </c>
      <c r="E79" s="331">
        <f>D79/C79</f>
        <v>0.5</v>
      </c>
      <c r="F79" s="324">
        <v>16</v>
      </c>
      <c r="G79" s="315">
        <f>F79/C79</f>
        <v>0.5</v>
      </c>
      <c r="H79" s="360">
        <v>17</v>
      </c>
      <c r="I79" s="361">
        <f>H79/C79</f>
        <v>0.53125</v>
      </c>
      <c r="J79" s="76" t="s">
        <v>49</v>
      </c>
      <c r="K79" s="61">
        <v>13</v>
      </c>
      <c r="L79" s="324">
        <f>SUM(K79:K80)</f>
        <v>15</v>
      </c>
      <c r="M79" s="317">
        <f>L79/C79</f>
        <v>0.46875</v>
      </c>
    </row>
    <row r="80" spans="2:13" ht="15.75" customHeight="1" thickBot="1" x14ac:dyDescent="0.3">
      <c r="B80" s="358"/>
      <c r="C80" s="359"/>
      <c r="D80" s="373"/>
      <c r="E80" s="332"/>
      <c r="F80" s="325"/>
      <c r="G80" s="316"/>
      <c r="H80" s="360"/>
      <c r="I80" s="361"/>
      <c r="J80" s="158" t="s">
        <v>119</v>
      </c>
      <c r="K80" s="63">
        <v>2</v>
      </c>
      <c r="L80" s="325"/>
      <c r="M80" s="318"/>
    </row>
    <row r="81" spans="2:13" ht="31.5" customHeight="1" thickBot="1" x14ac:dyDescent="0.3">
      <c r="B81" s="146" t="s">
        <v>109</v>
      </c>
      <c r="C81" s="147">
        <f>H81+L81</f>
        <v>60</v>
      </c>
      <c r="D81" s="103">
        <v>36</v>
      </c>
      <c r="E81" s="131">
        <f>D81/C81</f>
        <v>0.6</v>
      </c>
      <c r="F81" s="33">
        <v>24</v>
      </c>
      <c r="G81" s="135">
        <f>F81/C81</f>
        <v>0.4</v>
      </c>
      <c r="H81" s="148">
        <v>46</v>
      </c>
      <c r="I81" s="149">
        <f>H81/C81</f>
        <v>0.76666666666666672</v>
      </c>
      <c r="J81" s="32" t="s">
        <v>76</v>
      </c>
      <c r="K81" s="33">
        <v>14</v>
      </c>
      <c r="L81" s="33">
        <f>K81</f>
        <v>14</v>
      </c>
      <c r="M81" s="34">
        <f>L81/C81</f>
        <v>0.23333333333333334</v>
      </c>
    </row>
    <row r="82" spans="2:13" ht="15.75" customHeight="1" thickBot="1" x14ac:dyDescent="0.3">
      <c r="B82" s="358" t="s">
        <v>110</v>
      </c>
      <c r="C82" s="359">
        <f>H82+L82</f>
        <v>1</v>
      </c>
      <c r="D82" s="372">
        <v>0</v>
      </c>
      <c r="E82" s="331">
        <f>D82/C82</f>
        <v>0</v>
      </c>
      <c r="F82" s="324">
        <v>1</v>
      </c>
      <c r="G82" s="315">
        <f>F82/C82</f>
        <v>1</v>
      </c>
      <c r="H82" s="360">
        <v>0</v>
      </c>
      <c r="I82" s="361">
        <f>H82/C82</f>
        <v>0</v>
      </c>
      <c r="J82" s="157" t="s">
        <v>77</v>
      </c>
      <c r="K82" s="159">
        <v>0</v>
      </c>
      <c r="L82" s="324">
        <f>SUM(K82:K83)</f>
        <v>1</v>
      </c>
      <c r="M82" s="317">
        <f>L82/C82</f>
        <v>1</v>
      </c>
    </row>
    <row r="83" spans="2:13" ht="15.75" customHeight="1" thickBot="1" x14ac:dyDescent="0.3">
      <c r="B83" s="358"/>
      <c r="C83" s="359"/>
      <c r="D83" s="373"/>
      <c r="E83" s="332"/>
      <c r="F83" s="325"/>
      <c r="G83" s="316"/>
      <c r="H83" s="360"/>
      <c r="I83" s="361"/>
      <c r="J83" s="62" t="s">
        <v>50</v>
      </c>
      <c r="K83" s="63">
        <v>1</v>
      </c>
      <c r="L83" s="325"/>
      <c r="M83" s="318"/>
    </row>
    <row r="84" spans="2:13" ht="15.75" customHeight="1" thickBot="1" x14ac:dyDescent="0.3">
      <c r="B84" s="345" t="s">
        <v>111</v>
      </c>
      <c r="C84" s="347">
        <f>H84+L84</f>
        <v>6</v>
      </c>
      <c r="D84" s="386">
        <v>4</v>
      </c>
      <c r="E84" s="328">
        <f>D84/C84</f>
        <v>0.66666666666666663</v>
      </c>
      <c r="F84" s="326">
        <v>2</v>
      </c>
      <c r="G84" s="312">
        <f>F84/C84</f>
        <v>0.33333333333333331</v>
      </c>
      <c r="H84" s="349">
        <v>3</v>
      </c>
      <c r="I84" s="351">
        <f>H84/C84</f>
        <v>0.5</v>
      </c>
      <c r="J84" s="37" t="s">
        <v>51</v>
      </c>
      <c r="K84" s="38">
        <v>3</v>
      </c>
      <c r="L84" s="326">
        <f>SUM(K84:K86)</f>
        <v>3</v>
      </c>
      <c r="M84" s="370">
        <f>L84/C84</f>
        <v>0.5</v>
      </c>
    </row>
    <row r="85" spans="2:13" ht="15.75" customHeight="1" thickBot="1" x14ac:dyDescent="0.3">
      <c r="B85" s="345"/>
      <c r="C85" s="347"/>
      <c r="D85" s="388"/>
      <c r="E85" s="329"/>
      <c r="F85" s="389"/>
      <c r="G85" s="313"/>
      <c r="H85" s="349"/>
      <c r="I85" s="351"/>
      <c r="J85" s="39" t="s">
        <v>52</v>
      </c>
      <c r="K85" s="40">
        <v>0</v>
      </c>
      <c r="L85" s="389"/>
      <c r="M85" s="391"/>
    </row>
    <row r="86" spans="2:13" ht="15.75" customHeight="1" thickBot="1" x14ac:dyDescent="0.3">
      <c r="B86" s="345"/>
      <c r="C86" s="347"/>
      <c r="D86" s="387"/>
      <c r="E86" s="330"/>
      <c r="F86" s="327"/>
      <c r="G86" s="314"/>
      <c r="H86" s="349"/>
      <c r="I86" s="351"/>
      <c r="J86" s="41" t="s">
        <v>53</v>
      </c>
      <c r="K86" s="42">
        <v>0</v>
      </c>
      <c r="L86" s="327"/>
      <c r="M86" s="371"/>
    </row>
    <row r="87" spans="2:13" ht="15.75" customHeight="1" x14ac:dyDescent="0.25">
      <c r="B87" s="421" t="s">
        <v>112</v>
      </c>
      <c r="C87" s="407">
        <f>H87+L87</f>
        <v>27</v>
      </c>
      <c r="D87" s="372">
        <v>19</v>
      </c>
      <c r="E87" s="331">
        <f>D87/C87</f>
        <v>0.70370370370370372</v>
      </c>
      <c r="F87" s="324">
        <v>8</v>
      </c>
      <c r="G87" s="315">
        <f>F87/C87</f>
        <v>0.29629629629629628</v>
      </c>
      <c r="H87" s="410">
        <v>10</v>
      </c>
      <c r="I87" s="413">
        <f>H87/C87</f>
        <v>0.37037037037037035</v>
      </c>
      <c r="J87" s="60" t="s">
        <v>54</v>
      </c>
      <c r="K87" s="61">
        <v>10</v>
      </c>
      <c r="L87" s="324">
        <f>SUM(K87:K89)</f>
        <v>17</v>
      </c>
      <c r="M87" s="416">
        <f>L87/C87</f>
        <v>0.62962962962962965</v>
      </c>
    </row>
    <row r="88" spans="2:13" ht="15.75" customHeight="1" x14ac:dyDescent="0.25">
      <c r="B88" s="422"/>
      <c r="C88" s="408"/>
      <c r="D88" s="384"/>
      <c r="E88" s="333"/>
      <c r="F88" s="385"/>
      <c r="G88" s="323"/>
      <c r="H88" s="411"/>
      <c r="I88" s="414"/>
      <c r="J88" s="80" t="s">
        <v>55</v>
      </c>
      <c r="K88" s="160">
        <v>3</v>
      </c>
      <c r="L88" s="385"/>
      <c r="M88" s="417"/>
    </row>
    <row r="89" spans="2:13" ht="15.75" customHeight="1" thickBot="1" x14ac:dyDescent="0.3">
      <c r="B89" s="423"/>
      <c r="C89" s="409"/>
      <c r="D89" s="373"/>
      <c r="E89" s="332"/>
      <c r="F89" s="325"/>
      <c r="G89" s="316"/>
      <c r="H89" s="412"/>
      <c r="I89" s="415"/>
      <c r="J89" s="62" t="s">
        <v>121</v>
      </c>
      <c r="K89" s="63">
        <v>4</v>
      </c>
      <c r="L89" s="325"/>
      <c r="M89" s="418"/>
    </row>
    <row r="90" spans="2:13" ht="15.75" customHeight="1" thickBot="1" x14ac:dyDescent="0.3">
      <c r="B90" s="345" t="s">
        <v>113</v>
      </c>
      <c r="C90" s="347">
        <f>H90+L90</f>
        <v>43</v>
      </c>
      <c r="D90" s="386">
        <v>24</v>
      </c>
      <c r="E90" s="328">
        <f>D90/C90</f>
        <v>0.55813953488372092</v>
      </c>
      <c r="F90" s="326">
        <v>19</v>
      </c>
      <c r="G90" s="312">
        <f>F90/C90</f>
        <v>0.44186046511627908</v>
      </c>
      <c r="H90" s="349">
        <v>21</v>
      </c>
      <c r="I90" s="351">
        <f>H90/C90</f>
        <v>0.48837209302325579</v>
      </c>
      <c r="J90" s="37" t="s">
        <v>56</v>
      </c>
      <c r="K90" s="38">
        <v>6</v>
      </c>
      <c r="L90" s="326">
        <f>SUM(K90:K93)</f>
        <v>22</v>
      </c>
      <c r="M90" s="370">
        <f>L90/C90</f>
        <v>0.51162790697674421</v>
      </c>
    </row>
    <row r="91" spans="2:13" ht="15.75" customHeight="1" thickBot="1" x14ac:dyDescent="0.3">
      <c r="B91" s="345"/>
      <c r="C91" s="347"/>
      <c r="D91" s="388"/>
      <c r="E91" s="329"/>
      <c r="F91" s="389"/>
      <c r="G91" s="313"/>
      <c r="H91" s="349"/>
      <c r="I91" s="351"/>
      <c r="J91" s="39" t="s">
        <v>57</v>
      </c>
      <c r="K91" s="40">
        <v>2</v>
      </c>
      <c r="L91" s="389"/>
      <c r="M91" s="391"/>
    </row>
    <row r="92" spans="2:13" ht="15.75" customHeight="1" thickBot="1" x14ac:dyDescent="0.3">
      <c r="B92" s="345"/>
      <c r="C92" s="347"/>
      <c r="D92" s="388"/>
      <c r="E92" s="329"/>
      <c r="F92" s="389"/>
      <c r="G92" s="313"/>
      <c r="H92" s="349"/>
      <c r="I92" s="351"/>
      <c r="J92" s="39" t="s">
        <v>58</v>
      </c>
      <c r="K92" s="40">
        <v>4</v>
      </c>
      <c r="L92" s="389"/>
      <c r="M92" s="391"/>
    </row>
    <row r="93" spans="2:13" ht="15.75" customHeight="1" thickBot="1" x14ac:dyDescent="0.3">
      <c r="B93" s="345"/>
      <c r="C93" s="347"/>
      <c r="D93" s="387"/>
      <c r="E93" s="330"/>
      <c r="F93" s="327"/>
      <c r="G93" s="314"/>
      <c r="H93" s="349"/>
      <c r="I93" s="351"/>
      <c r="J93" s="41" t="s">
        <v>59</v>
      </c>
      <c r="K93" s="42">
        <v>10</v>
      </c>
      <c r="L93" s="327"/>
      <c r="M93" s="371"/>
    </row>
    <row r="94" spans="2:13" ht="15.75" customHeight="1" thickBot="1" x14ac:dyDescent="0.3">
      <c r="B94" s="358" t="s">
        <v>114</v>
      </c>
      <c r="C94" s="359">
        <f>H94+L94</f>
        <v>18</v>
      </c>
      <c r="D94" s="372">
        <v>11</v>
      </c>
      <c r="E94" s="331">
        <f>D94/C94</f>
        <v>0.61111111111111116</v>
      </c>
      <c r="F94" s="324">
        <v>7</v>
      </c>
      <c r="G94" s="315">
        <f>F94/C94</f>
        <v>0.3888888888888889</v>
      </c>
      <c r="H94" s="360">
        <v>13</v>
      </c>
      <c r="I94" s="361">
        <f>H94/C94</f>
        <v>0.72222222222222221</v>
      </c>
      <c r="J94" s="60" t="s">
        <v>60</v>
      </c>
      <c r="K94" s="61">
        <v>0</v>
      </c>
      <c r="L94" s="324">
        <f>SUM(K94:K95)</f>
        <v>5</v>
      </c>
      <c r="M94" s="317">
        <f>L94/C94</f>
        <v>0.27777777777777779</v>
      </c>
    </row>
    <row r="95" spans="2:13" ht="15.75" customHeight="1" thickBot="1" x14ac:dyDescent="0.3">
      <c r="B95" s="358"/>
      <c r="C95" s="359"/>
      <c r="D95" s="373"/>
      <c r="E95" s="332"/>
      <c r="F95" s="325"/>
      <c r="G95" s="316"/>
      <c r="H95" s="360"/>
      <c r="I95" s="361"/>
      <c r="J95" s="62" t="s">
        <v>61</v>
      </c>
      <c r="K95" s="63">
        <v>5</v>
      </c>
      <c r="L95" s="325"/>
      <c r="M95" s="318"/>
    </row>
    <row r="96" spans="2:13" ht="15.75" customHeight="1" thickBot="1" x14ac:dyDescent="0.3">
      <c r="B96" s="345" t="s">
        <v>115</v>
      </c>
      <c r="C96" s="347">
        <f>H96+L96</f>
        <v>24</v>
      </c>
      <c r="D96" s="386">
        <v>11</v>
      </c>
      <c r="E96" s="328">
        <f>D96/C96</f>
        <v>0.45833333333333331</v>
      </c>
      <c r="F96" s="326">
        <v>13</v>
      </c>
      <c r="G96" s="312">
        <f>F96/C96</f>
        <v>0.54166666666666663</v>
      </c>
      <c r="H96" s="349">
        <v>7</v>
      </c>
      <c r="I96" s="351">
        <f>H96/C96</f>
        <v>0.29166666666666669</v>
      </c>
      <c r="J96" s="37" t="s">
        <v>62</v>
      </c>
      <c r="K96" s="38">
        <v>1</v>
      </c>
      <c r="L96" s="326">
        <f>SUM(K96:K101)</f>
        <v>17</v>
      </c>
      <c r="M96" s="370">
        <f>L96/C96</f>
        <v>0.70833333333333337</v>
      </c>
    </row>
    <row r="97" spans="2:13" ht="15.75" customHeight="1" thickBot="1" x14ac:dyDescent="0.3">
      <c r="B97" s="345"/>
      <c r="C97" s="347"/>
      <c r="D97" s="388"/>
      <c r="E97" s="329"/>
      <c r="F97" s="389"/>
      <c r="G97" s="313"/>
      <c r="H97" s="349"/>
      <c r="I97" s="351"/>
      <c r="J97" s="39" t="s">
        <v>63</v>
      </c>
      <c r="K97" s="40">
        <v>2</v>
      </c>
      <c r="L97" s="389"/>
      <c r="M97" s="391"/>
    </row>
    <row r="98" spans="2:13" ht="15.75" customHeight="1" thickBot="1" x14ac:dyDescent="0.3">
      <c r="B98" s="345"/>
      <c r="C98" s="347"/>
      <c r="D98" s="388"/>
      <c r="E98" s="329"/>
      <c r="F98" s="389"/>
      <c r="G98" s="313"/>
      <c r="H98" s="349"/>
      <c r="I98" s="351"/>
      <c r="J98" s="39" t="s">
        <v>64</v>
      </c>
      <c r="K98" s="40">
        <v>1</v>
      </c>
      <c r="L98" s="389"/>
      <c r="M98" s="391"/>
    </row>
    <row r="99" spans="2:13" ht="15.75" customHeight="1" thickBot="1" x14ac:dyDescent="0.3">
      <c r="B99" s="345"/>
      <c r="C99" s="347"/>
      <c r="D99" s="388"/>
      <c r="E99" s="329"/>
      <c r="F99" s="389"/>
      <c r="G99" s="313"/>
      <c r="H99" s="349"/>
      <c r="I99" s="351"/>
      <c r="J99" s="39" t="s">
        <v>65</v>
      </c>
      <c r="K99" s="40">
        <v>7</v>
      </c>
      <c r="L99" s="389"/>
      <c r="M99" s="391"/>
    </row>
    <row r="100" spans="2:13" ht="15.75" customHeight="1" thickBot="1" x14ac:dyDescent="0.3">
      <c r="B100" s="345"/>
      <c r="C100" s="347"/>
      <c r="D100" s="388"/>
      <c r="E100" s="329"/>
      <c r="F100" s="389"/>
      <c r="G100" s="313"/>
      <c r="H100" s="349"/>
      <c r="I100" s="351"/>
      <c r="J100" s="39" t="s">
        <v>66</v>
      </c>
      <c r="K100" s="40">
        <v>2</v>
      </c>
      <c r="L100" s="389"/>
      <c r="M100" s="391"/>
    </row>
    <row r="101" spans="2:13" ht="15.75" customHeight="1" thickBot="1" x14ac:dyDescent="0.3">
      <c r="B101" s="419"/>
      <c r="C101" s="420"/>
      <c r="D101" s="429"/>
      <c r="E101" s="400"/>
      <c r="F101" s="430"/>
      <c r="G101" s="401"/>
      <c r="H101" s="405"/>
      <c r="I101" s="406"/>
      <c r="J101" s="45" t="s">
        <v>78</v>
      </c>
      <c r="K101" s="46">
        <v>4</v>
      </c>
      <c r="L101" s="389"/>
      <c r="M101" s="398"/>
    </row>
    <row r="102" spans="2:13" ht="19.5" customHeight="1" thickTop="1" thickBot="1" x14ac:dyDescent="0.3">
      <c r="B102" s="111" t="s">
        <v>68</v>
      </c>
      <c r="C102" s="112">
        <f>SUM(C5:C101)</f>
        <v>1278</v>
      </c>
      <c r="D102" s="119">
        <f>SUM(D5:D101)</f>
        <v>801</v>
      </c>
      <c r="E102" s="133">
        <f>D102/C102</f>
        <v>0.62676056338028174</v>
      </c>
      <c r="F102" s="134">
        <f>SUM(F5:F101)</f>
        <v>477</v>
      </c>
      <c r="G102" s="137">
        <f>F102/C102</f>
        <v>0.37323943661971831</v>
      </c>
      <c r="H102" s="113">
        <f>SUM(H5:H101)</f>
        <v>968</v>
      </c>
      <c r="I102" s="114">
        <f>H102/C102</f>
        <v>0.75743348982785608</v>
      </c>
      <c r="J102" s="402"/>
      <c r="K102" s="403"/>
      <c r="L102" s="117">
        <f>SUM(L5:L101)</f>
        <v>310</v>
      </c>
      <c r="M102" s="114">
        <f>L102/C102</f>
        <v>0.24256651017214398</v>
      </c>
    </row>
    <row r="103" spans="2:13" ht="15.75" thickTop="1" x14ac:dyDescent="0.25"/>
  </sheetData>
  <mergeCells count="330">
    <mergeCell ref="B1:M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H62:H65"/>
    <mergeCell ref="I62:I65"/>
    <mergeCell ref="L62:L65"/>
    <mergeCell ref="H69:H70"/>
    <mergeCell ref="I69:I70"/>
    <mergeCell ref="J69:J70"/>
    <mergeCell ref="K69:K70"/>
    <mergeCell ref="L69:L70"/>
    <mergeCell ref="M62:M65"/>
    <mergeCell ref="B72:B78"/>
    <mergeCell ref="C72:C78"/>
    <mergeCell ref="D72:D78"/>
    <mergeCell ref="E72:E78"/>
    <mergeCell ref="F72:F78"/>
    <mergeCell ref="G72:G78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69:B70"/>
    <mergeCell ref="C69:C70"/>
    <mergeCell ref="D69:D70"/>
    <mergeCell ref="E69:E70"/>
    <mergeCell ref="F69:F70"/>
    <mergeCell ref="G69:G70"/>
    <mergeCell ref="B66:B68"/>
    <mergeCell ref="C66:C68"/>
    <mergeCell ref="D66:D68"/>
    <mergeCell ref="H84:H86"/>
    <mergeCell ref="I84:I86"/>
    <mergeCell ref="L84:L86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79:B80"/>
    <mergeCell ref="C79:C80"/>
    <mergeCell ref="D79:D80"/>
    <mergeCell ref="E79:E80"/>
    <mergeCell ref="F79:F80"/>
    <mergeCell ref="G79:G80"/>
    <mergeCell ref="B90:B93"/>
    <mergeCell ref="C90:C93"/>
    <mergeCell ref="D90:D93"/>
    <mergeCell ref="E90:E93"/>
    <mergeCell ref="F90:F93"/>
    <mergeCell ref="G90:G93"/>
    <mergeCell ref="B84:B86"/>
    <mergeCell ref="C84:C86"/>
    <mergeCell ref="D84:D86"/>
    <mergeCell ref="E84:E86"/>
    <mergeCell ref="F84:F86"/>
    <mergeCell ref="G84:G86"/>
    <mergeCell ref="H90:H93"/>
    <mergeCell ref="I90:I93"/>
    <mergeCell ref="L90:L93"/>
    <mergeCell ref="H96:H101"/>
    <mergeCell ref="I96:I101"/>
    <mergeCell ref="L96:L101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M96:M101"/>
    <mergeCell ref="J102:K102"/>
    <mergeCell ref="H94:H95"/>
    <mergeCell ref="I94:I95"/>
    <mergeCell ref="L94:L95"/>
    <mergeCell ref="M94:M95"/>
    <mergeCell ref="B96:B101"/>
    <mergeCell ref="C96:C101"/>
    <mergeCell ref="D96:D101"/>
    <mergeCell ref="E96:E101"/>
    <mergeCell ref="F96:F101"/>
    <mergeCell ref="G96:G10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opLeftCell="A73" workbookViewId="0">
      <selection activeCell="Q26" sqref="Q26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bestFit="1" customWidth="1"/>
  </cols>
  <sheetData>
    <row r="1" spans="2:13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2:13" ht="36.75" customHeight="1" thickTop="1" thickBot="1" x14ac:dyDescent="0.3">
      <c r="B2" s="424" t="s">
        <v>145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13" ht="18.75" customHeight="1" thickBot="1" x14ac:dyDescent="0.3">
      <c r="B3" s="283" t="s">
        <v>124</v>
      </c>
      <c r="C3" s="285" t="s">
        <v>146</v>
      </c>
      <c r="D3" s="293" t="s">
        <v>147</v>
      </c>
      <c r="E3" s="294"/>
      <c r="F3" s="293" t="s">
        <v>148</v>
      </c>
      <c r="G3" s="294"/>
      <c r="H3" s="427" t="s">
        <v>79</v>
      </c>
      <c r="I3" s="427"/>
      <c r="J3" s="427"/>
      <c r="K3" s="427"/>
      <c r="L3" s="427"/>
      <c r="M3" s="428"/>
    </row>
    <row r="4" spans="2:1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13" ht="15.75" customHeight="1" thickBot="1" x14ac:dyDescent="0.3">
      <c r="B5" s="345" t="s">
        <v>82</v>
      </c>
      <c r="C5" s="347">
        <f>H5+L5</f>
        <v>50</v>
      </c>
      <c r="D5" s="386">
        <v>39</v>
      </c>
      <c r="E5" s="328">
        <f>D5/C5</f>
        <v>0.78</v>
      </c>
      <c r="F5" s="326">
        <v>11</v>
      </c>
      <c r="G5" s="312">
        <f>F5/C5</f>
        <v>0.22</v>
      </c>
      <c r="H5" s="349">
        <v>31</v>
      </c>
      <c r="I5" s="351">
        <f>H5/C5</f>
        <v>0.62</v>
      </c>
      <c r="J5" s="22" t="s">
        <v>0</v>
      </c>
      <c r="K5" s="150">
        <v>0</v>
      </c>
      <c r="L5" s="352">
        <f>SUM(K5:K8)</f>
        <v>19</v>
      </c>
      <c r="M5" s="355">
        <f>L5/C5</f>
        <v>0.38</v>
      </c>
    </row>
    <row r="6" spans="2:13" ht="15.75" customHeight="1" thickBot="1" x14ac:dyDescent="0.3">
      <c r="B6" s="345"/>
      <c r="C6" s="347"/>
      <c r="D6" s="388"/>
      <c r="E6" s="329"/>
      <c r="F6" s="389"/>
      <c r="G6" s="313"/>
      <c r="H6" s="349"/>
      <c r="I6" s="351"/>
      <c r="J6" s="24" t="s">
        <v>1</v>
      </c>
      <c r="K6" s="151">
        <v>9</v>
      </c>
      <c r="L6" s="353"/>
      <c r="M6" s="356"/>
    </row>
    <row r="7" spans="2:13" ht="15.75" customHeight="1" thickBot="1" x14ac:dyDescent="0.3">
      <c r="B7" s="345"/>
      <c r="C7" s="347"/>
      <c r="D7" s="388"/>
      <c r="E7" s="329"/>
      <c r="F7" s="389"/>
      <c r="G7" s="313"/>
      <c r="H7" s="349"/>
      <c r="I7" s="351"/>
      <c r="J7" s="24" t="s">
        <v>69</v>
      </c>
      <c r="K7" s="151">
        <v>7</v>
      </c>
      <c r="L7" s="353"/>
      <c r="M7" s="356"/>
    </row>
    <row r="8" spans="2:13" ht="15.75" customHeight="1" thickBot="1" x14ac:dyDescent="0.3">
      <c r="B8" s="345"/>
      <c r="C8" s="347"/>
      <c r="D8" s="387"/>
      <c r="E8" s="330"/>
      <c r="F8" s="327"/>
      <c r="G8" s="314"/>
      <c r="H8" s="349"/>
      <c r="I8" s="351"/>
      <c r="J8" s="26" t="s">
        <v>2</v>
      </c>
      <c r="K8" s="152">
        <v>3</v>
      </c>
      <c r="L8" s="354"/>
      <c r="M8" s="357"/>
    </row>
    <row r="9" spans="2:13" ht="15.75" customHeight="1" thickBot="1" x14ac:dyDescent="0.3">
      <c r="B9" s="358" t="s">
        <v>84</v>
      </c>
      <c r="C9" s="359">
        <f>H9+L9</f>
        <v>66</v>
      </c>
      <c r="D9" s="372">
        <v>40</v>
      </c>
      <c r="E9" s="331">
        <f>D9/C9</f>
        <v>0.60606060606060608</v>
      </c>
      <c r="F9" s="324">
        <v>26</v>
      </c>
      <c r="G9" s="315">
        <f>F9/C9</f>
        <v>0.39393939393939392</v>
      </c>
      <c r="H9" s="360">
        <v>48</v>
      </c>
      <c r="I9" s="361">
        <f>H9/C9</f>
        <v>0.72727272727272729</v>
      </c>
      <c r="J9" s="362" t="s">
        <v>3</v>
      </c>
      <c r="K9" s="324">
        <v>18</v>
      </c>
      <c r="L9" s="324">
        <f>K9</f>
        <v>18</v>
      </c>
      <c r="M9" s="317">
        <f>L9/C9</f>
        <v>0.27272727272727271</v>
      </c>
    </row>
    <row r="10" spans="2:13" ht="15.75" customHeight="1" thickBot="1" x14ac:dyDescent="0.3">
      <c r="B10" s="358"/>
      <c r="C10" s="359"/>
      <c r="D10" s="373"/>
      <c r="E10" s="332"/>
      <c r="F10" s="325"/>
      <c r="G10" s="316"/>
      <c r="H10" s="360"/>
      <c r="I10" s="361"/>
      <c r="J10" s="363"/>
      <c r="K10" s="325"/>
      <c r="L10" s="325"/>
      <c r="M10" s="318"/>
    </row>
    <row r="11" spans="2:13" ht="31.5" customHeight="1" thickBot="1" x14ac:dyDescent="0.3">
      <c r="B11" s="146" t="s">
        <v>83</v>
      </c>
      <c r="C11" s="147">
        <f>H11+L11</f>
        <v>5</v>
      </c>
      <c r="D11" s="103">
        <v>5</v>
      </c>
      <c r="E11" s="131">
        <f>D11/C11</f>
        <v>1</v>
      </c>
      <c r="F11" s="33">
        <v>0</v>
      </c>
      <c r="G11" s="135">
        <f>F11/C11</f>
        <v>0</v>
      </c>
      <c r="H11" s="148">
        <v>5</v>
      </c>
      <c r="I11" s="149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75" customHeight="1" thickBot="1" x14ac:dyDescent="0.3">
      <c r="B12" s="358" t="s">
        <v>85</v>
      </c>
      <c r="C12" s="359">
        <f>H12+L12</f>
        <v>53</v>
      </c>
      <c r="D12" s="372">
        <v>37</v>
      </c>
      <c r="E12" s="331">
        <f>D12/C12</f>
        <v>0.69811320754716977</v>
      </c>
      <c r="F12" s="324">
        <v>16</v>
      </c>
      <c r="G12" s="315">
        <f>F12/C12</f>
        <v>0.30188679245283018</v>
      </c>
      <c r="H12" s="360">
        <v>45</v>
      </c>
      <c r="I12" s="361">
        <f>H12/C12</f>
        <v>0.84905660377358494</v>
      </c>
      <c r="J12" s="362" t="s">
        <v>5</v>
      </c>
      <c r="K12" s="324">
        <v>8</v>
      </c>
      <c r="L12" s="324">
        <f>K12</f>
        <v>8</v>
      </c>
      <c r="M12" s="317">
        <f>L12/C12</f>
        <v>0.15094339622641509</v>
      </c>
    </row>
    <row r="13" spans="2:13" ht="15.75" customHeight="1" thickBot="1" x14ac:dyDescent="0.3">
      <c r="B13" s="358"/>
      <c r="C13" s="359"/>
      <c r="D13" s="373"/>
      <c r="E13" s="332"/>
      <c r="F13" s="325"/>
      <c r="G13" s="316"/>
      <c r="H13" s="360"/>
      <c r="I13" s="361"/>
      <c r="J13" s="363"/>
      <c r="K13" s="325"/>
      <c r="L13" s="325"/>
      <c r="M13" s="318"/>
    </row>
    <row r="14" spans="2:13" ht="15.75" customHeight="1" thickBot="1" x14ac:dyDescent="0.3">
      <c r="B14" s="345" t="s">
        <v>86</v>
      </c>
      <c r="C14" s="347">
        <f>H14+L14</f>
        <v>15</v>
      </c>
      <c r="D14" s="386">
        <v>10</v>
      </c>
      <c r="E14" s="328">
        <f>D14/C14</f>
        <v>0.66666666666666663</v>
      </c>
      <c r="F14" s="326">
        <v>5</v>
      </c>
      <c r="G14" s="312">
        <f>F14/C14</f>
        <v>0.33333333333333331</v>
      </c>
      <c r="H14" s="349">
        <v>15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13" ht="15.75" customHeight="1" thickBot="1" x14ac:dyDescent="0.3">
      <c r="B15" s="345"/>
      <c r="C15" s="347"/>
      <c r="D15" s="387"/>
      <c r="E15" s="330"/>
      <c r="F15" s="327"/>
      <c r="G15" s="314"/>
      <c r="H15" s="349"/>
      <c r="I15" s="351"/>
      <c r="J15" s="369"/>
      <c r="K15" s="327"/>
      <c r="L15" s="327"/>
      <c r="M15" s="371"/>
    </row>
    <row r="16" spans="2:13" ht="15.75" customHeight="1" thickBot="1" x14ac:dyDescent="0.3">
      <c r="B16" s="358" t="s">
        <v>87</v>
      </c>
      <c r="C16" s="359">
        <f>H16+L16</f>
        <v>29</v>
      </c>
      <c r="D16" s="372">
        <v>20</v>
      </c>
      <c r="E16" s="331">
        <f>D16/C16</f>
        <v>0.68965517241379315</v>
      </c>
      <c r="F16" s="324">
        <v>9</v>
      </c>
      <c r="G16" s="315">
        <f>F16/C16</f>
        <v>0.31034482758620691</v>
      </c>
      <c r="H16" s="360">
        <v>22</v>
      </c>
      <c r="I16" s="361">
        <f>H16/C16</f>
        <v>0.75862068965517238</v>
      </c>
      <c r="J16" s="60" t="s">
        <v>6</v>
      </c>
      <c r="K16" s="61">
        <v>4</v>
      </c>
      <c r="L16" s="324">
        <f>SUM(K16:K17)</f>
        <v>7</v>
      </c>
      <c r="M16" s="366">
        <f>L16/C16</f>
        <v>0.2413793103448276</v>
      </c>
    </row>
    <row r="17" spans="2:13" ht="15.75" customHeight="1" thickBot="1" x14ac:dyDescent="0.3">
      <c r="B17" s="358"/>
      <c r="C17" s="359"/>
      <c r="D17" s="373"/>
      <c r="E17" s="332"/>
      <c r="F17" s="325"/>
      <c r="G17" s="316"/>
      <c r="H17" s="360"/>
      <c r="I17" s="361"/>
      <c r="J17" s="62" t="s">
        <v>7</v>
      </c>
      <c r="K17" s="63">
        <v>3</v>
      </c>
      <c r="L17" s="325"/>
      <c r="M17" s="367"/>
    </row>
    <row r="18" spans="2:13" ht="31.5" customHeight="1" thickBot="1" x14ac:dyDescent="0.3">
      <c r="B18" s="146" t="s">
        <v>88</v>
      </c>
      <c r="C18" s="147">
        <f>H18+L18</f>
        <v>4</v>
      </c>
      <c r="D18" s="103">
        <v>4</v>
      </c>
      <c r="E18" s="131">
        <f>D18/C18</f>
        <v>1</v>
      </c>
      <c r="F18" s="33">
        <v>0</v>
      </c>
      <c r="G18" s="135">
        <f>F18/C18</f>
        <v>0</v>
      </c>
      <c r="H18" s="148">
        <v>4</v>
      </c>
      <c r="I18" s="149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75" customHeight="1" thickBot="1" x14ac:dyDescent="0.3">
      <c r="B19" s="358" t="s">
        <v>89</v>
      </c>
      <c r="C19" s="359">
        <f>H19+L19</f>
        <v>15</v>
      </c>
      <c r="D19" s="372">
        <v>9</v>
      </c>
      <c r="E19" s="331">
        <f>D19/C19</f>
        <v>0.6</v>
      </c>
      <c r="F19" s="324">
        <v>6</v>
      </c>
      <c r="G19" s="315">
        <f>F19/C19</f>
        <v>0.4</v>
      </c>
      <c r="H19" s="360">
        <v>14</v>
      </c>
      <c r="I19" s="361">
        <f>H19/C19</f>
        <v>0.93333333333333335</v>
      </c>
      <c r="J19" s="362" t="s">
        <v>120</v>
      </c>
      <c r="K19" s="324">
        <v>1</v>
      </c>
      <c r="L19" s="374">
        <f>K19</f>
        <v>1</v>
      </c>
      <c r="M19" s="366">
        <f>L19/C19</f>
        <v>6.6666666666666666E-2</v>
      </c>
    </row>
    <row r="20" spans="2:13" ht="15.75" customHeight="1" thickBot="1" x14ac:dyDescent="0.3">
      <c r="B20" s="358"/>
      <c r="C20" s="359"/>
      <c r="D20" s="373"/>
      <c r="E20" s="332"/>
      <c r="F20" s="325"/>
      <c r="G20" s="316"/>
      <c r="H20" s="360"/>
      <c r="I20" s="361"/>
      <c r="J20" s="363"/>
      <c r="K20" s="325"/>
      <c r="L20" s="376"/>
      <c r="M20" s="367"/>
    </row>
    <row r="21" spans="2:13" ht="15.75" customHeight="1" thickBot="1" x14ac:dyDescent="0.3">
      <c r="B21" s="345" t="s">
        <v>90</v>
      </c>
      <c r="C21" s="347">
        <f>H21+L21</f>
        <v>220</v>
      </c>
      <c r="D21" s="386">
        <v>144</v>
      </c>
      <c r="E21" s="328">
        <f>D21/C21</f>
        <v>0.65454545454545454</v>
      </c>
      <c r="F21" s="326">
        <v>76</v>
      </c>
      <c r="G21" s="312">
        <f>F21/C21</f>
        <v>0.34545454545454546</v>
      </c>
      <c r="H21" s="349">
        <v>220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3" ht="15.75" customHeight="1" thickBot="1" x14ac:dyDescent="0.3">
      <c r="B22" s="345"/>
      <c r="C22" s="347"/>
      <c r="D22" s="387"/>
      <c r="E22" s="330"/>
      <c r="F22" s="327"/>
      <c r="G22" s="314"/>
      <c r="H22" s="349"/>
      <c r="I22" s="351"/>
      <c r="J22" s="369"/>
      <c r="K22" s="327"/>
      <c r="L22" s="379"/>
      <c r="M22" s="381"/>
    </row>
    <row r="23" spans="2:13" ht="15.75" customHeight="1" thickBot="1" x14ac:dyDescent="0.3">
      <c r="B23" s="358" t="s">
        <v>91</v>
      </c>
      <c r="C23" s="359">
        <f>H23+L23</f>
        <v>48</v>
      </c>
      <c r="D23" s="372">
        <v>34</v>
      </c>
      <c r="E23" s="331">
        <f>D23/C23</f>
        <v>0.70833333333333337</v>
      </c>
      <c r="F23" s="324">
        <v>14</v>
      </c>
      <c r="G23" s="315">
        <f>F23/C23</f>
        <v>0.29166666666666669</v>
      </c>
      <c r="H23" s="360">
        <v>41</v>
      </c>
      <c r="I23" s="361">
        <f>H23/C23</f>
        <v>0.85416666666666663</v>
      </c>
      <c r="J23" s="60" t="s">
        <v>8</v>
      </c>
      <c r="K23" s="61">
        <v>1</v>
      </c>
      <c r="L23" s="374">
        <f>SUM(K23:K26)</f>
        <v>7</v>
      </c>
      <c r="M23" s="366">
        <f>L23/C23</f>
        <v>0.14583333333333334</v>
      </c>
    </row>
    <row r="24" spans="2:13" ht="15.75" customHeight="1" thickBot="1" x14ac:dyDescent="0.3">
      <c r="B24" s="358"/>
      <c r="C24" s="359"/>
      <c r="D24" s="384"/>
      <c r="E24" s="333"/>
      <c r="F24" s="385"/>
      <c r="G24" s="323"/>
      <c r="H24" s="360"/>
      <c r="I24" s="361"/>
      <c r="J24" s="64" t="s">
        <v>70</v>
      </c>
      <c r="K24" s="65">
        <v>3</v>
      </c>
      <c r="L24" s="375"/>
      <c r="M24" s="377"/>
    </row>
    <row r="25" spans="2:13" ht="15.75" customHeight="1" thickBot="1" x14ac:dyDescent="0.3">
      <c r="B25" s="358"/>
      <c r="C25" s="359"/>
      <c r="D25" s="384"/>
      <c r="E25" s="333"/>
      <c r="F25" s="385"/>
      <c r="G25" s="323"/>
      <c r="H25" s="360"/>
      <c r="I25" s="361"/>
      <c r="J25" s="66" t="s">
        <v>9</v>
      </c>
      <c r="K25" s="67">
        <v>3</v>
      </c>
      <c r="L25" s="375"/>
      <c r="M25" s="377"/>
    </row>
    <row r="26" spans="2:13" ht="15.75" customHeight="1" thickBot="1" x14ac:dyDescent="0.3">
      <c r="B26" s="358"/>
      <c r="C26" s="359"/>
      <c r="D26" s="373"/>
      <c r="E26" s="332"/>
      <c r="F26" s="325"/>
      <c r="G26" s="316"/>
      <c r="H26" s="360"/>
      <c r="I26" s="361"/>
      <c r="J26" s="62" t="s">
        <v>10</v>
      </c>
      <c r="K26" s="63">
        <v>0</v>
      </c>
      <c r="L26" s="376"/>
      <c r="M26" s="367"/>
    </row>
    <row r="27" spans="2:13" ht="15.75" customHeight="1" thickBot="1" x14ac:dyDescent="0.3">
      <c r="B27" s="345" t="s">
        <v>92</v>
      </c>
      <c r="C27" s="347">
        <f>H27+L27</f>
        <v>24</v>
      </c>
      <c r="D27" s="386">
        <v>15</v>
      </c>
      <c r="E27" s="328">
        <f>D27/C27</f>
        <v>0.625</v>
      </c>
      <c r="F27" s="326">
        <v>9</v>
      </c>
      <c r="G27" s="312">
        <f>F27/C27</f>
        <v>0.375</v>
      </c>
      <c r="H27" s="349">
        <v>17</v>
      </c>
      <c r="I27" s="351">
        <f>H27/C27</f>
        <v>0.70833333333333337</v>
      </c>
      <c r="J27" s="37" t="s">
        <v>11</v>
      </c>
      <c r="K27" s="38">
        <v>3</v>
      </c>
      <c r="L27" s="378">
        <f>SUM(K27:K29)</f>
        <v>7</v>
      </c>
      <c r="M27" s="380">
        <f>L27/C27</f>
        <v>0.29166666666666669</v>
      </c>
    </row>
    <row r="28" spans="2:13" ht="15.75" customHeight="1" thickBot="1" x14ac:dyDescent="0.3">
      <c r="B28" s="345"/>
      <c r="C28" s="347"/>
      <c r="D28" s="388"/>
      <c r="E28" s="329"/>
      <c r="F28" s="389"/>
      <c r="G28" s="313"/>
      <c r="H28" s="349"/>
      <c r="I28" s="351"/>
      <c r="J28" s="39" t="s">
        <v>12</v>
      </c>
      <c r="K28" s="40">
        <v>4</v>
      </c>
      <c r="L28" s="382"/>
      <c r="M28" s="383"/>
    </row>
    <row r="29" spans="2:13" ht="15.75" customHeight="1" thickBot="1" x14ac:dyDescent="0.3">
      <c r="B29" s="345"/>
      <c r="C29" s="347"/>
      <c r="D29" s="387"/>
      <c r="E29" s="330"/>
      <c r="F29" s="327"/>
      <c r="G29" s="314"/>
      <c r="H29" s="349"/>
      <c r="I29" s="351"/>
      <c r="J29" s="41" t="s">
        <v>13</v>
      </c>
      <c r="K29" s="42">
        <v>0</v>
      </c>
      <c r="L29" s="379"/>
      <c r="M29" s="381"/>
    </row>
    <row r="30" spans="2:13" ht="15.75" customHeight="1" thickBot="1" x14ac:dyDescent="0.3">
      <c r="B30" s="358" t="s">
        <v>93</v>
      </c>
      <c r="C30" s="359">
        <f>H30+L30</f>
        <v>56</v>
      </c>
      <c r="D30" s="372">
        <v>30</v>
      </c>
      <c r="E30" s="331">
        <f>D30/C30</f>
        <v>0.5357142857142857</v>
      </c>
      <c r="F30" s="324">
        <v>26</v>
      </c>
      <c r="G30" s="315">
        <f>F30/C30</f>
        <v>0.4642857142857143</v>
      </c>
      <c r="H30" s="360">
        <v>32</v>
      </c>
      <c r="I30" s="361">
        <f>H30/C30</f>
        <v>0.5714285714285714</v>
      </c>
      <c r="J30" s="60" t="s">
        <v>14</v>
      </c>
      <c r="K30" s="61">
        <v>3</v>
      </c>
      <c r="L30" s="374">
        <f>SUM(K30:K34)</f>
        <v>24</v>
      </c>
      <c r="M30" s="366">
        <f>L30/C30</f>
        <v>0.42857142857142855</v>
      </c>
    </row>
    <row r="31" spans="2:13" ht="15.75" customHeight="1" thickBot="1" x14ac:dyDescent="0.3">
      <c r="B31" s="358"/>
      <c r="C31" s="359"/>
      <c r="D31" s="384"/>
      <c r="E31" s="333"/>
      <c r="F31" s="385"/>
      <c r="G31" s="323"/>
      <c r="H31" s="360"/>
      <c r="I31" s="361"/>
      <c r="J31" s="66" t="s">
        <v>15</v>
      </c>
      <c r="K31" s="67">
        <v>13</v>
      </c>
      <c r="L31" s="375"/>
      <c r="M31" s="377"/>
    </row>
    <row r="32" spans="2:13" ht="15.75" customHeight="1" thickBot="1" x14ac:dyDescent="0.3">
      <c r="B32" s="358"/>
      <c r="C32" s="359"/>
      <c r="D32" s="384"/>
      <c r="E32" s="333"/>
      <c r="F32" s="385"/>
      <c r="G32" s="323"/>
      <c r="H32" s="360"/>
      <c r="I32" s="361"/>
      <c r="J32" s="66" t="s">
        <v>16</v>
      </c>
      <c r="K32" s="67">
        <v>3</v>
      </c>
      <c r="L32" s="375"/>
      <c r="M32" s="377"/>
    </row>
    <row r="33" spans="2:13" ht="15.75" customHeight="1" thickBot="1" x14ac:dyDescent="0.3">
      <c r="B33" s="358"/>
      <c r="C33" s="359"/>
      <c r="D33" s="384"/>
      <c r="E33" s="333"/>
      <c r="F33" s="385"/>
      <c r="G33" s="323"/>
      <c r="H33" s="360"/>
      <c r="I33" s="361"/>
      <c r="J33" s="66" t="s">
        <v>17</v>
      </c>
      <c r="K33" s="67">
        <v>1</v>
      </c>
      <c r="L33" s="375"/>
      <c r="M33" s="377"/>
    </row>
    <row r="34" spans="2:13" ht="15.75" customHeight="1" thickBot="1" x14ac:dyDescent="0.3">
      <c r="B34" s="358"/>
      <c r="C34" s="359"/>
      <c r="D34" s="373"/>
      <c r="E34" s="332"/>
      <c r="F34" s="325"/>
      <c r="G34" s="316"/>
      <c r="H34" s="360"/>
      <c r="I34" s="361"/>
      <c r="J34" s="62" t="s">
        <v>71</v>
      </c>
      <c r="K34" s="63">
        <v>4</v>
      </c>
      <c r="L34" s="376"/>
      <c r="M34" s="367"/>
    </row>
    <row r="35" spans="2:13" ht="15.75" customHeight="1" thickBot="1" x14ac:dyDescent="0.3">
      <c r="B35" s="345" t="s">
        <v>94</v>
      </c>
      <c r="C35" s="347">
        <f>H35+L35</f>
        <v>9</v>
      </c>
      <c r="D35" s="386">
        <v>9</v>
      </c>
      <c r="E35" s="328">
        <f>D35/C35</f>
        <v>1</v>
      </c>
      <c r="F35" s="326">
        <v>0</v>
      </c>
      <c r="G35" s="312">
        <f>F35/C35</f>
        <v>0</v>
      </c>
      <c r="H35" s="349">
        <v>9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ht="15.75" customHeight="1" thickBot="1" x14ac:dyDescent="0.3">
      <c r="B36" s="345"/>
      <c r="C36" s="347"/>
      <c r="D36" s="387"/>
      <c r="E36" s="330"/>
      <c r="F36" s="327"/>
      <c r="G36" s="314"/>
      <c r="H36" s="349"/>
      <c r="I36" s="351"/>
      <c r="J36" s="369"/>
      <c r="K36" s="327"/>
      <c r="L36" s="379"/>
      <c r="M36" s="381"/>
    </row>
    <row r="37" spans="2:13" ht="15.75" customHeight="1" thickBot="1" x14ac:dyDescent="0.3">
      <c r="B37" s="358" t="s">
        <v>95</v>
      </c>
      <c r="C37" s="359">
        <f>H37+L37</f>
        <v>14</v>
      </c>
      <c r="D37" s="372">
        <v>13</v>
      </c>
      <c r="E37" s="331">
        <f>D37/C37</f>
        <v>0.9285714285714286</v>
      </c>
      <c r="F37" s="324">
        <v>1</v>
      </c>
      <c r="G37" s="315">
        <f>F37/C37</f>
        <v>7.1428571428571425E-2</v>
      </c>
      <c r="H37" s="360">
        <v>11</v>
      </c>
      <c r="I37" s="361">
        <f>H37/C37</f>
        <v>0.7857142857142857</v>
      </c>
      <c r="J37" s="362" t="s">
        <v>18</v>
      </c>
      <c r="K37" s="324">
        <v>3</v>
      </c>
      <c r="L37" s="374">
        <f>K37</f>
        <v>3</v>
      </c>
      <c r="M37" s="366">
        <f>L37/C37</f>
        <v>0.21428571428571427</v>
      </c>
    </row>
    <row r="38" spans="2:13" ht="15.75" customHeight="1" thickBot="1" x14ac:dyDescent="0.3">
      <c r="B38" s="358"/>
      <c r="C38" s="359"/>
      <c r="D38" s="373"/>
      <c r="E38" s="332"/>
      <c r="F38" s="325"/>
      <c r="G38" s="316"/>
      <c r="H38" s="360"/>
      <c r="I38" s="361"/>
      <c r="J38" s="363"/>
      <c r="K38" s="325"/>
      <c r="L38" s="376"/>
      <c r="M38" s="367"/>
    </row>
    <row r="39" spans="2:13" ht="15.75" customHeight="1" thickBot="1" x14ac:dyDescent="0.3">
      <c r="B39" s="345" t="s">
        <v>96</v>
      </c>
      <c r="C39" s="347">
        <f>H39+L39</f>
        <v>21</v>
      </c>
      <c r="D39" s="386">
        <v>14</v>
      </c>
      <c r="E39" s="328">
        <f>D39/C39</f>
        <v>0.66666666666666663</v>
      </c>
      <c r="F39" s="326">
        <v>7</v>
      </c>
      <c r="G39" s="312">
        <f>F39/C39</f>
        <v>0.33333333333333331</v>
      </c>
      <c r="H39" s="349">
        <v>7</v>
      </c>
      <c r="I39" s="351">
        <f>H39/C39</f>
        <v>0.33333333333333331</v>
      </c>
      <c r="J39" s="37" t="s">
        <v>19</v>
      </c>
      <c r="K39" s="38">
        <v>0</v>
      </c>
      <c r="L39" s="378">
        <f>SUM(K39:K41)</f>
        <v>14</v>
      </c>
      <c r="M39" s="380">
        <f>L39/C39</f>
        <v>0.66666666666666663</v>
      </c>
    </row>
    <row r="40" spans="2:13" ht="15.75" customHeight="1" thickBot="1" x14ac:dyDescent="0.3">
      <c r="B40" s="345"/>
      <c r="C40" s="347"/>
      <c r="D40" s="388"/>
      <c r="E40" s="329"/>
      <c r="F40" s="389"/>
      <c r="G40" s="313"/>
      <c r="H40" s="349"/>
      <c r="I40" s="351"/>
      <c r="J40" s="39" t="s">
        <v>20</v>
      </c>
      <c r="K40" s="40">
        <v>0</v>
      </c>
      <c r="L40" s="382"/>
      <c r="M40" s="383"/>
    </row>
    <row r="41" spans="2:13" ht="15.75" customHeight="1" thickBot="1" x14ac:dyDescent="0.3">
      <c r="B41" s="345"/>
      <c r="C41" s="347"/>
      <c r="D41" s="387"/>
      <c r="E41" s="330"/>
      <c r="F41" s="327"/>
      <c r="G41" s="314"/>
      <c r="H41" s="349"/>
      <c r="I41" s="351"/>
      <c r="J41" s="41" t="s">
        <v>72</v>
      </c>
      <c r="K41" s="42">
        <v>14</v>
      </c>
      <c r="L41" s="379"/>
      <c r="M41" s="381"/>
    </row>
    <row r="42" spans="2:13" ht="15.75" customHeight="1" thickBot="1" x14ac:dyDescent="0.3">
      <c r="B42" s="358" t="s">
        <v>97</v>
      </c>
      <c r="C42" s="359">
        <f>H42+L42</f>
        <v>86</v>
      </c>
      <c r="D42" s="372">
        <v>72</v>
      </c>
      <c r="E42" s="331">
        <f>D42/C42</f>
        <v>0.83720930232558144</v>
      </c>
      <c r="F42" s="324">
        <v>14</v>
      </c>
      <c r="G42" s="315">
        <f>F42/C42</f>
        <v>0.16279069767441862</v>
      </c>
      <c r="H42" s="360">
        <v>59</v>
      </c>
      <c r="I42" s="361">
        <f>H42/C42</f>
        <v>0.68604651162790697</v>
      </c>
      <c r="J42" s="60" t="s">
        <v>21</v>
      </c>
      <c r="K42" s="61">
        <v>9</v>
      </c>
      <c r="L42" s="374">
        <f>SUM(K42:K43)</f>
        <v>27</v>
      </c>
      <c r="M42" s="366">
        <f>L42/C42</f>
        <v>0.31395348837209303</v>
      </c>
    </row>
    <row r="43" spans="2:13" ht="15.75" customHeight="1" thickBot="1" x14ac:dyDescent="0.3">
      <c r="B43" s="358"/>
      <c r="C43" s="359"/>
      <c r="D43" s="373"/>
      <c r="E43" s="332"/>
      <c r="F43" s="325"/>
      <c r="G43" s="316"/>
      <c r="H43" s="360"/>
      <c r="I43" s="361"/>
      <c r="J43" s="62" t="s">
        <v>22</v>
      </c>
      <c r="K43" s="63">
        <v>18</v>
      </c>
      <c r="L43" s="376"/>
      <c r="M43" s="367"/>
    </row>
    <row r="44" spans="2:13" ht="31.5" customHeight="1" thickBot="1" x14ac:dyDescent="0.3">
      <c r="B44" s="146" t="s">
        <v>98</v>
      </c>
      <c r="C44" s="147">
        <f>H44+L44</f>
        <v>8</v>
      </c>
      <c r="D44" s="103">
        <v>8</v>
      </c>
      <c r="E44" s="131">
        <f>D44/C44</f>
        <v>1</v>
      </c>
      <c r="F44" s="33">
        <v>0</v>
      </c>
      <c r="G44" s="135">
        <f>F44/C44</f>
        <v>0</v>
      </c>
      <c r="H44" s="148">
        <v>8</v>
      </c>
      <c r="I44" s="149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75" customHeight="1" thickBot="1" x14ac:dyDescent="0.3">
      <c r="B45" s="358" t="s">
        <v>99</v>
      </c>
      <c r="C45" s="359">
        <f>H45+L45</f>
        <v>29</v>
      </c>
      <c r="D45" s="372">
        <v>21</v>
      </c>
      <c r="E45" s="331">
        <f>D45/C45</f>
        <v>0.72413793103448276</v>
      </c>
      <c r="F45" s="324">
        <v>8</v>
      </c>
      <c r="G45" s="315">
        <f>F45/C45</f>
        <v>0.27586206896551724</v>
      </c>
      <c r="H45" s="360">
        <v>23</v>
      </c>
      <c r="I45" s="361">
        <f>H45/C45</f>
        <v>0.7931034482758621</v>
      </c>
      <c r="J45" s="362" t="s">
        <v>23</v>
      </c>
      <c r="K45" s="324">
        <v>6</v>
      </c>
      <c r="L45" s="374">
        <f>K45</f>
        <v>6</v>
      </c>
      <c r="M45" s="366">
        <f>L45/C45</f>
        <v>0.20689655172413793</v>
      </c>
    </row>
    <row r="46" spans="2:13" ht="15.75" customHeight="1" thickBot="1" x14ac:dyDescent="0.3">
      <c r="B46" s="358"/>
      <c r="C46" s="359"/>
      <c r="D46" s="373"/>
      <c r="E46" s="332"/>
      <c r="F46" s="325"/>
      <c r="G46" s="316"/>
      <c r="H46" s="360"/>
      <c r="I46" s="361"/>
      <c r="J46" s="363"/>
      <c r="K46" s="325"/>
      <c r="L46" s="376"/>
      <c r="M46" s="367"/>
    </row>
    <row r="47" spans="2:13" ht="15.75" customHeight="1" thickBot="1" x14ac:dyDescent="0.3">
      <c r="B47" s="345" t="s">
        <v>100</v>
      </c>
      <c r="C47" s="347">
        <f>H47+L47</f>
        <v>12</v>
      </c>
      <c r="D47" s="386">
        <v>9</v>
      </c>
      <c r="E47" s="328">
        <f>D47/C47</f>
        <v>0.75</v>
      </c>
      <c r="F47" s="326">
        <v>3</v>
      </c>
      <c r="G47" s="312">
        <f>F47/C47</f>
        <v>0.25</v>
      </c>
      <c r="H47" s="349">
        <v>5</v>
      </c>
      <c r="I47" s="351">
        <f>H47/C47</f>
        <v>0.41666666666666669</v>
      </c>
      <c r="J47" s="37" t="s">
        <v>24</v>
      </c>
      <c r="K47" s="38">
        <v>1</v>
      </c>
      <c r="L47" s="378">
        <f>SUM(K47:K50)</f>
        <v>7</v>
      </c>
      <c r="M47" s="380">
        <f>L47/C47</f>
        <v>0.58333333333333337</v>
      </c>
    </row>
    <row r="48" spans="2:13" ht="15.75" customHeight="1" thickBot="1" x14ac:dyDescent="0.3">
      <c r="B48" s="345"/>
      <c r="C48" s="347"/>
      <c r="D48" s="388"/>
      <c r="E48" s="329"/>
      <c r="F48" s="389"/>
      <c r="G48" s="313"/>
      <c r="H48" s="349"/>
      <c r="I48" s="351"/>
      <c r="J48" s="39" t="s">
        <v>25</v>
      </c>
      <c r="K48" s="40">
        <v>3</v>
      </c>
      <c r="L48" s="382"/>
      <c r="M48" s="383"/>
    </row>
    <row r="49" spans="2:13" ht="15.75" customHeight="1" thickBot="1" x14ac:dyDescent="0.3">
      <c r="B49" s="345"/>
      <c r="C49" s="347"/>
      <c r="D49" s="388"/>
      <c r="E49" s="329"/>
      <c r="F49" s="389"/>
      <c r="G49" s="313"/>
      <c r="H49" s="349"/>
      <c r="I49" s="351"/>
      <c r="J49" s="45" t="s">
        <v>26</v>
      </c>
      <c r="K49" s="46">
        <v>3</v>
      </c>
      <c r="L49" s="382"/>
      <c r="M49" s="390"/>
    </row>
    <row r="50" spans="2:13" ht="15.75" customHeight="1" thickBot="1" x14ac:dyDescent="0.3">
      <c r="B50" s="345"/>
      <c r="C50" s="347"/>
      <c r="D50" s="387"/>
      <c r="E50" s="330"/>
      <c r="F50" s="327"/>
      <c r="G50" s="314"/>
      <c r="H50" s="349"/>
      <c r="I50" s="351"/>
      <c r="J50" s="41" t="s">
        <v>122</v>
      </c>
      <c r="K50" s="42">
        <v>0</v>
      </c>
      <c r="L50" s="379"/>
      <c r="M50" s="381"/>
    </row>
    <row r="51" spans="2:13" ht="15.75" customHeight="1" thickBot="1" x14ac:dyDescent="0.3">
      <c r="B51" s="358" t="s">
        <v>116</v>
      </c>
      <c r="C51" s="359">
        <f>H51+L51</f>
        <v>121</v>
      </c>
      <c r="D51" s="372">
        <v>88</v>
      </c>
      <c r="E51" s="331">
        <f>D51/C51</f>
        <v>0.72727272727272729</v>
      </c>
      <c r="F51" s="324">
        <v>33</v>
      </c>
      <c r="G51" s="315">
        <f>F51/C51</f>
        <v>0.27272727272727271</v>
      </c>
      <c r="H51" s="360">
        <v>106</v>
      </c>
      <c r="I51" s="361">
        <f>H51/C51</f>
        <v>0.87603305785123964</v>
      </c>
      <c r="J51" s="60" t="s">
        <v>27</v>
      </c>
      <c r="K51" s="61">
        <v>10</v>
      </c>
      <c r="L51" s="374">
        <f>SUM(K51:K52)</f>
        <v>15</v>
      </c>
      <c r="M51" s="366">
        <f>L51/C51</f>
        <v>0.12396694214876033</v>
      </c>
    </row>
    <row r="52" spans="2:13" ht="15.75" customHeight="1" thickBot="1" x14ac:dyDescent="0.3">
      <c r="B52" s="358"/>
      <c r="C52" s="359"/>
      <c r="D52" s="373"/>
      <c r="E52" s="332"/>
      <c r="F52" s="325"/>
      <c r="G52" s="316"/>
      <c r="H52" s="360"/>
      <c r="I52" s="361"/>
      <c r="J52" s="62" t="s">
        <v>28</v>
      </c>
      <c r="K52" s="63">
        <v>5</v>
      </c>
      <c r="L52" s="376"/>
      <c r="M52" s="367"/>
    </row>
    <row r="53" spans="2:13" ht="15.75" customHeight="1" thickBot="1" x14ac:dyDescent="0.3">
      <c r="B53" s="345" t="s">
        <v>101</v>
      </c>
      <c r="C53" s="347">
        <f>H53+L53</f>
        <v>47</v>
      </c>
      <c r="D53" s="386">
        <v>33</v>
      </c>
      <c r="E53" s="328">
        <f>D53/C53</f>
        <v>0.7021276595744681</v>
      </c>
      <c r="F53" s="326">
        <v>14</v>
      </c>
      <c r="G53" s="312">
        <f>F53/C53</f>
        <v>0.2978723404255319</v>
      </c>
      <c r="H53" s="349">
        <v>38</v>
      </c>
      <c r="I53" s="351">
        <f>H53/C53</f>
        <v>0.80851063829787229</v>
      </c>
      <c r="J53" s="37" t="s">
        <v>29</v>
      </c>
      <c r="K53" s="38">
        <v>1</v>
      </c>
      <c r="L53" s="378">
        <f>SUM(K53:K59)</f>
        <v>9</v>
      </c>
      <c r="M53" s="380">
        <f>L53/C53</f>
        <v>0.19148936170212766</v>
      </c>
    </row>
    <row r="54" spans="2:13" ht="15.75" customHeight="1" thickBot="1" x14ac:dyDescent="0.3">
      <c r="B54" s="345"/>
      <c r="C54" s="347"/>
      <c r="D54" s="388"/>
      <c r="E54" s="329"/>
      <c r="F54" s="389"/>
      <c r="G54" s="313"/>
      <c r="H54" s="349"/>
      <c r="I54" s="351"/>
      <c r="J54" s="39" t="s">
        <v>30</v>
      </c>
      <c r="K54" s="40">
        <v>0</v>
      </c>
      <c r="L54" s="382"/>
      <c r="M54" s="383"/>
    </row>
    <row r="55" spans="2:13" ht="15.75" customHeight="1" thickBot="1" x14ac:dyDescent="0.3">
      <c r="B55" s="345"/>
      <c r="C55" s="347"/>
      <c r="D55" s="388"/>
      <c r="E55" s="329"/>
      <c r="F55" s="389"/>
      <c r="G55" s="313"/>
      <c r="H55" s="349"/>
      <c r="I55" s="351"/>
      <c r="J55" s="39" t="s">
        <v>31</v>
      </c>
      <c r="K55" s="40">
        <v>0</v>
      </c>
      <c r="L55" s="382"/>
      <c r="M55" s="383"/>
    </row>
    <row r="56" spans="2:13" ht="15.75" customHeight="1" thickBot="1" x14ac:dyDescent="0.3">
      <c r="B56" s="345"/>
      <c r="C56" s="347"/>
      <c r="D56" s="388"/>
      <c r="E56" s="329"/>
      <c r="F56" s="389"/>
      <c r="G56" s="313"/>
      <c r="H56" s="349"/>
      <c r="I56" s="351"/>
      <c r="J56" s="39" t="s">
        <v>32</v>
      </c>
      <c r="K56" s="40">
        <v>2</v>
      </c>
      <c r="L56" s="382"/>
      <c r="M56" s="383"/>
    </row>
    <row r="57" spans="2:13" ht="15.75" customHeight="1" thickBot="1" x14ac:dyDescent="0.3">
      <c r="B57" s="345"/>
      <c r="C57" s="347"/>
      <c r="D57" s="388"/>
      <c r="E57" s="329"/>
      <c r="F57" s="389"/>
      <c r="G57" s="313"/>
      <c r="H57" s="349"/>
      <c r="I57" s="351"/>
      <c r="J57" s="39" t="s">
        <v>33</v>
      </c>
      <c r="K57" s="40">
        <v>1</v>
      </c>
      <c r="L57" s="382"/>
      <c r="M57" s="383"/>
    </row>
    <row r="58" spans="2:13" ht="15.75" customHeight="1" thickBot="1" x14ac:dyDescent="0.3">
      <c r="B58" s="345"/>
      <c r="C58" s="347"/>
      <c r="D58" s="388"/>
      <c r="E58" s="329"/>
      <c r="F58" s="389"/>
      <c r="G58" s="313"/>
      <c r="H58" s="349"/>
      <c r="I58" s="351"/>
      <c r="J58" s="45" t="s">
        <v>73</v>
      </c>
      <c r="K58" s="46">
        <v>5</v>
      </c>
      <c r="L58" s="382"/>
      <c r="M58" s="383"/>
    </row>
    <row r="59" spans="2:13" ht="15.75" customHeight="1" thickBot="1" x14ac:dyDescent="0.3">
      <c r="B59" s="345"/>
      <c r="C59" s="347"/>
      <c r="D59" s="387"/>
      <c r="E59" s="330"/>
      <c r="F59" s="327"/>
      <c r="G59" s="314"/>
      <c r="H59" s="349"/>
      <c r="I59" s="351"/>
      <c r="J59" s="41" t="s">
        <v>34</v>
      </c>
      <c r="K59" s="42">
        <v>0</v>
      </c>
      <c r="L59" s="379"/>
      <c r="M59" s="381"/>
    </row>
    <row r="60" spans="2:13" ht="15.75" customHeight="1" thickBot="1" x14ac:dyDescent="0.3">
      <c r="B60" s="358" t="s">
        <v>102</v>
      </c>
      <c r="C60" s="359">
        <f>H60+L60</f>
        <v>7</v>
      </c>
      <c r="D60" s="372">
        <v>7</v>
      </c>
      <c r="E60" s="331">
        <f>D60/C60</f>
        <v>1</v>
      </c>
      <c r="F60" s="324">
        <v>0</v>
      </c>
      <c r="G60" s="315">
        <f>F60/C60</f>
        <v>0</v>
      </c>
      <c r="H60" s="360">
        <v>7</v>
      </c>
      <c r="I60" s="361">
        <f>H60/C60</f>
        <v>1</v>
      </c>
      <c r="J60" s="362" t="s">
        <v>35</v>
      </c>
      <c r="K60" s="324">
        <v>0</v>
      </c>
      <c r="L60" s="374">
        <f>K60</f>
        <v>0</v>
      </c>
      <c r="M60" s="366">
        <f>L60/C60</f>
        <v>0</v>
      </c>
    </row>
    <row r="61" spans="2:13" ht="15.75" customHeight="1" thickBot="1" x14ac:dyDescent="0.3">
      <c r="B61" s="358"/>
      <c r="C61" s="359"/>
      <c r="D61" s="373"/>
      <c r="E61" s="332"/>
      <c r="F61" s="325"/>
      <c r="G61" s="316"/>
      <c r="H61" s="360"/>
      <c r="I61" s="361"/>
      <c r="J61" s="363"/>
      <c r="K61" s="325"/>
      <c r="L61" s="376"/>
      <c r="M61" s="367"/>
    </row>
    <row r="62" spans="2:13" ht="15.75" customHeight="1" thickBot="1" x14ac:dyDescent="0.3">
      <c r="B62" s="345" t="s">
        <v>103</v>
      </c>
      <c r="C62" s="347">
        <f>H62+L62</f>
        <v>21</v>
      </c>
      <c r="D62" s="386">
        <v>16</v>
      </c>
      <c r="E62" s="328">
        <f>D62/C62</f>
        <v>0.76190476190476186</v>
      </c>
      <c r="F62" s="326">
        <v>5</v>
      </c>
      <c r="G62" s="312">
        <f>F62/C62</f>
        <v>0.23809523809523808</v>
      </c>
      <c r="H62" s="349">
        <v>2</v>
      </c>
      <c r="I62" s="351">
        <f>H62/C62</f>
        <v>9.5238095238095233E-2</v>
      </c>
      <c r="J62" s="37" t="s">
        <v>36</v>
      </c>
      <c r="K62" s="38">
        <v>0</v>
      </c>
      <c r="L62" s="378">
        <f>SUM(K62:K65)</f>
        <v>19</v>
      </c>
      <c r="M62" s="380">
        <f>L62/C62</f>
        <v>0.90476190476190477</v>
      </c>
    </row>
    <row r="63" spans="2:13" ht="15.75" customHeight="1" thickBot="1" x14ac:dyDescent="0.3">
      <c r="B63" s="345"/>
      <c r="C63" s="347"/>
      <c r="D63" s="388"/>
      <c r="E63" s="329"/>
      <c r="F63" s="389"/>
      <c r="G63" s="313"/>
      <c r="H63" s="349"/>
      <c r="I63" s="351"/>
      <c r="J63" s="39" t="s">
        <v>37</v>
      </c>
      <c r="K63" s="40">
        <v>3</v>
      </c>
      <c r="L63" s="382"/>
      <c r="M63" s="383"/>
    </row>
    <row r="64" spans="2:13" ht="15.75" customHeight="1" thickBot="1" x14ac:dyDescent="0.3">
      <c r="B64" s="345"/>
      <c r="C64" s="347"/>
      <c r="D64" s="388"/>
      <c r="E64" s="329"/>
      <c r="F64" s="389"/>
      <c r="G64" s="313"/>
      <c r="H64" s="349"/>
      <c r="I64" s="351"/>
      <c r="J64" s="39" t="s">
        <v>38</v>
      </c>
      <c r="K64" s="40">
        <v>8</v>
      </c>
      <c r="L64" s="382"/>
      <c r="M64" s="383"/>
    </row>
    <row r="65" spans="2:13" ht="15.75" customHeight="1" thickBot="1" x14ac:dyDescent="0.3">
      <c r="B65" s="345"/>
      <c r="C65" s="347"/>
      <c r="D65" s="387"/>
      <c r="E65" s="330"/>
      <c r="F65" s="327"/>
      <c r="G65" s="314"/>
      <c r="H65" s="349"/>
      <c r="I65" s="351"/>
      <c r="J65" s="41" t="s">
        <v>74</v>
      </c>
      <c r="K65" s="42">
        <v>8</v>
      </c>
      <c r="L65" s="379"/>
      <c r="M65" s="381"/>
    </row>
    <row r="66" spans="2:13" ht="15.75" customHeight="1" thickBot="1" x14ac:dyDescent="0.3">
      <c r="B66" s="358" t="s">
        <v>104</v>
      </c>
      <c r="C66" s="359">
        <f>H66+L66</f>
        <v>19</v>
      </c>
      <c r="D66" s="372">
        <v>11</v>
      </c>
      <c r="E66" s="331">
        <f>D66/C66</f>
        <v>0.57894736842105265</v>
      </c>
      <c r="F66" s="324">
        <v>8</v>
      </c>
      <c r="G66" s="315">
        <f>F66/C66</f>
        <v>0.42105263157894735</v>
      </c>
      <c r="H66" s="360">
        <v>11</v>
      </c>
      <c r="I66" s="361">
        <f>H66/C66</f>
        <v>0.57894736842105265</v>
      </c>
      <c r="J66" s="60" t="s">
        <v>39</v>
      </c>
      <c r="K66" s="61">
        <v>2</v>
      </c>
      <c r="L66" s="374">
        <f>SUM(K66:K68)</f>
        <v>8</v>
      </c>
      <c r="M66" s="366">
        <f>L66/C66</f>
        <v>0.42105263157894735</v>
      </c>
    </row>
    <row r="67" spans="2:13" ht="15.75" customHeight="1" thickBot="1" x14ac:dyDescent="0.3">
      <c r="B67" s="358"/>
      <c r="C67" s="359"/>
      <c r="D67" s="384"/>
      <c r="E67" s="333"/>
      <c r="F67" s="385"/>
      <c r="G67" s="323"/>
      <c r="H67" s="360"/>
      <c r="I67" s="361"/>
      <c r="J67" s="66" t="s">
        <v>40</v>
      </c>
      <c r="K67" s="67">
        <v>1</v>
      </c>
      <c r="L67" s="375"/>
      <c r="M67" s="377"/>
    </row>
    <row r="68" spans="2:13" ht="15.75" customHeight="1" thickBot="1" x14ac:dyDescent="0.3">
      <c r="B68" s="358"/>
      <c r="C68" s="359"/>
      <c r="D68" s="373"/>
      <c r="E68" s="332"/>
      <c r="F68" s="325"/>
      <c r="G68" s="316"/>
      <c r="H68" s="360"/>
      <c r="I68" s="361"/>
      <c r="J68" s="62" t="s">
        <v>41</v>
      </c>
      <c r="K68" s="63">
        <v>5</v>
      </c>
      <c r="L68" s="376"/>
      <c r="M68" s="367"/>
    </row>
    <row r="69" spans="2:13" ht="15.75" customHeight="1" thickBot="1" x14ac:dyDescent="0.3">
      <c r="B69" s="345" t="s">
        <v>105</v>
      </c>
      <c r="C69" s="347">
        <f>H69+L69</f>
        <v>42</v>
      </c>
      <c r="D69" s="386">
        <v>29</v>
      </c>
      <c r="E69" s="328">
        <f>D69/C69</f>
        <v>0.69047619047619047</v>
      </c>
      <c r="F69" s="326">
        <v>13</v>
      </c>
      <c r="G69" s="312">
        <f>F69/C69</f>
        <v>0.30952380952380953</v>
      </c>
      <c r="H69" s="349">
        <v>37</v>
      </c>
      <c r="I69" s="351">
        <f>H69/C69</f>
        <v>0.88095238095238093</v>
      </c>
      <c r="J69" s="368" t="s">
        <v>42</v>
      </c>
      <c r="K69" s="326">
        <v>5</v>
      </c>
      <c r="L69" s="378">
        <f>K69</f>
        <v>5</v>
      </c>
      <c r="M69" s="380">
        <f>L69/C69</f>
        <v>0.11904761904761904</v>
      </c>
    </row>
    <row r="70" spans="2:13" ht="15.75" customHeight="1" thickBot="1" x14ac:dyDescent="0.3">
      <c r="B70" s="345"/>
      <c r="C70" s="347"/>
      <c r="D70" s="387"/>
      <c r="E70" s="330"/>
      <c r="F70" s="327"/>
      <c r="G70" s="314"/>
      <c r="H70" s="349"/>
      <c r="I70" s="351"/>
      <c r="J70" s="369"/>
      <c r="K70" s="327"/>
      <c r="L70" s="379"/>
      <c r="M70" s="381"/>
    </row>
    <row r="71" spans="2:13" ht="31.5" customHeight="1" thickBot="1" x14ac:dyDescent="0.3">
      <c r="B71" s="153" t="s">
        <v>106</v>
      </c>
      <c r="C71" s="154">
        <f>H71+L71</f>
        <v>7</v>
      </c>
      <c r="D71" s="104">
        <v>7</v>
      </c>
      <c r="E71" s="132">
        <f>D71/C71</f>
        <v>1</v>
      </c>
      <c r="F71" s="73">
        <v>0</v>
      </c>
      <c r="G71" s="136">
        <f>F71/C71</f>
        <v>0</v>
      </c>
      <c r="H71" s="155">
        <v>7</v>
      </c>
      <c r="I71" s="156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ht="15.75" customHeight="1" thickBot="1" x14ac:dyDescent="0.3">
      <c r="B72" s="345" t="s">
        <v>107</v>
      </c>
      <c r="C72" s="347">
        <f>H72+L72</f>
        <v>29</v>
      </c>
      <c r="D72" s="386">
        <v>22</v>
      </c>
      <c r="E72" s="328">
        <f>D72/C72</f>
        <v>0.75862068965517238</v>
      </c>
      <c r="F72" s="326">
        <v>7</v>
      </c>
      <c r="G72" s="312">
        <f>F72/C72</f>
        <v>0.2413793103448276</v>
      </c>
      <c r="H72" s="349">
        <v>16</v>
      </c>
      <c r="I72" s="351">
        <f>H72/C72</f>
        <v>0.55172413793103448</v>
      </c>
      <c r="J72" s="37" t="s">
        <v>43</v>
      </c>
      <c r="K72" s="38">
        <v>1</v>
      </c>
      <c r="L72" s="326">
        <f>SUM(K72:K78)</f>
        <v>13</v>
      </c>
      <c r="M72" s="370">
        <f>L72/C72</f>
        <v>0.44827586206896552</v>
      </c>
    </row>
    <row r="73" spans="2:13" ht="15.75" customHeight="1" thickBot="1" x14ac:dyDescent="0.3">
      <c r="B73" s="345"/>
      <c r="C73" s="347"/>
      <c r="D73" s="388"/>
      <c r="E73" s="329"/>
      <c r="F73" s="389"/>
      <c r="G73" s="313"/>
      <c r="H73" s="349"/>
      <c r="I73" s="351"/>
      <c r="J73" s="39" t="s">
        <v>44</v>
      </c>
      <c r="K73" s="40">
        <v>0</v>
      </c>
      <c r="L73" s="389"/>
      <c r="M73" s="391"/>
    </row>
    <row r="74" spans="2:13" ht="15.75" customHeight="1" thickBot="1" x14ac:dyDescent="0.3">
      <c r="B74" s="345"/>
      <c r="C74" s="347"/>
      <c r="D74" s="388"/>
      <c r="E74" s="329"/>
      <c r="F74" s="389"/>
      <c r="G74" s="313"/>
      <c r="H74" s="349"/>
      <c r="I74" s="351"/>
      <c r="J74" s="39" t="s">
        <v>45</v>
      </c>
      <c r="K74" s="40">
        <v>0</v>
      </c>
      <c r="L74" s="389"/>
      <c r="M74" s="391"/>
    </row>
    <row r="75" spans="2:13" ht="15.75" customHeight="1" thickBot="1" x14ac:dyDescent="0.3">
      <c r="B75" s="345"/>
      <c r="C75" s="347"/>
      <c r="D75" s="388"/>
      <c r="E75" s="329"/>
      <c r="F75" s="389"/>
      <c r="G75" s="313"/>
      <c r="H75" s="349"/>
      <c r="I75" s="351"/>
      <c r="J75" s="39" t="s">
        <v>46</v>
      </c>
      <c r="K75" s="40">
        <v>3</v>
      </c>
      <c r="L75" s="389"/>
      <c r="M75" s="391"/>
    </row>
    <row r="76" spans="2:13" ht="15.75" customHeight="1" thickBot="1" x14ac:dyDescent="0.3">
      <c r="B76" s="345"/>
      <c r="C76" s="347"/>
      <c r="D76" s="388"/>
      <c r="E76" s="329"/>
      <c r="F76" s="389"/>
      <c r="G76" s="313"/>
      <c r="H76" s="349"/>
      <c r="I76" s="351"/>
      <c r="J76" s="39" t="s">
        <v>47</v>
      </c>
      <c r="K76" s="40">
        <v>1</v>
      </c>
      <c r="L76" s="389"/>
      <c r="M76" s="391"/>
    </row>
    <row r="77" spans="2:13" ht="15.75" customHeight="1" thickBot="1" x14ac:dyDescent="0.3">
      <c r="B77" s="345"/>
      <c r="C77" s="347"/>
      <c r="D77" s="388"/>
      <c r="E77" s="329"/>
      <c r="F77" s="389"/>
      <c r="G77" s="313"/>
      <c r="H77" s="349"/>
      <c r="I77" s="351"/>
      <c r="J77" s="45" t="s">
        <v>75</v>
      </c>
      <c r="K77" s="46">
        <v>6</v>
      </c>
      <c r="L77" s="389"/>
      <c r="M77" s="391"/>
    </row>
    <row r="78" spans="2:13" ht="15.75" customHeight="1" thickBot="1" x14ac:dyDescent="0.3">
      <c r="B78" s="345"/>
      <c r="C78" s="347"/>
      <c r="D78" s="387"/>
      <c r="E78" s="330"/>
      <c r="F78" s="327"/>
      <c r="G78" s="314"/>
      <c r="H78" s="349"/>
      <c r="I78" s="351"/>
      <c r="J78" s="41" t="s">
        <v>48</v>
      </c>
      <c r="K78" s="42">
        <v>2</v>
      </c>
      <c r="L78" s="327"/>
      <c r="M78" s="371"/>
    </row>
    <row r="79" spans="2:13" ht="15.75" customHeight="1" thickBot="1" x14ac:dyDescent="0.3">
      <c r="B79" s="358" t="s">
        <v>108</v>
      </c>
      <c r="C79" s="359">
        <f>H79+L79</f>
        <v>21</v>
      </c>
      <c r="D79" s="372">
        <v>16</v>
      </c>
      <c r="E79" s="331">
        <f>D79/C79</f>
        <v>0.76190476190476186</v>
      </c>
      <c r="F79" s="324">
        <v>5</v>
      </c>
      <c r="G79" s="315">
        <f>F79/C79</f>
        <v>0.23809523809523808</v>
      </c>
      <c r="H79" s="360">
        <v>10</v>
      </c>
      <c r="I79" s="361">
        <f>H79/C79</f>
        <v>0.47619047619047616</v>
      </c>
      <c r="J79" s="76" t="s">
        <v>49</v>
      </c>
      <c r="K79" s="61">
        <v>9</v>
      </c>
      <c r="L79" s="324">
        <f>SUM(K79:K80)</f>
        <v>11</v>
      </c>
      <c r="M79" s="317">
        <f>L79/C79</f>
        <v>0.52380952380952384</v>
      </c>
    </row>
    <row r="80" spans="2:13" ht="15.75" customHeight="1" thickBot="1" x14ac:dyDescent="0.3">
      <c r="B80" s="358"/>
      <c r="C80" s="359"/>
      <c r="D80" s="373"/>
      <c r="E80" s="332"/>
      <c r="F80" s="325"/>
      <c r="G80" s="316"/>
      <c r="H80" s="360"/>
      <c r="I80" s="361"/>
      <c r="J80" s="158" t="s">
        <v>119</v>
      </c>
      <c r="K80" s="63">
        <v>2</v>
      </c>
      <c r="L80" s="325"/>
      <c r="M80" s="318"/>
    </row>
    <row r="81" spans="2:13" ht="31.5" customHeight="1" thickBot="1" x14ac:dyDescent="0.3">
      <c r="B81" s="146" t="s">
        <v>109</v>
      </c>
      <c r="C81" s="147">
        <f>H81+L81</f>
        <v>50</v>
      </c>
      <c r="D81" s="103">
        <v>35</v>
      </c>
      <c r="E81" s="131">
        <f>D81/C81</f>
        <v>0.7</v>
      </c>
      <c r="F81" s="33">
        <v>15</v>
      </c>
      <c r="G81" s="135">
        <f>F81/C81</f>
        <v>0.3</v>
      </c>
      <c r="H81" s="148">
        <v>33</v>
      </c>
      <c r="I81" s="149">
        <f>H81/C81</f>
        <v>0.66</v>
      </c>
      <c r="J81" s="32" t="s">
        <v>76</v>
      </c>
      <c r="K81" s="33">
        <v>17</v>
      </c>
      <c r="L81" s="33">
        <f>K81</f>
        <v>17</v>
      </c>
      <c r="M81" s="34">
        <f>L81/C81</f>
        <v>0.34</v>
      </c>
    </row>
    <row r="82" spans="2:13" ht="15.75" customHeight="1" thickBot="1" x14ac:dyDescent="0.3">
      <c r="B82" s="358" t="s">
        <v>110</v>
      </c>
      <c r="C82" s="359">
        <f>H82+L82</f>
        <v>3</v>
      </c>
      <c r="D82" s="372">
        <v>2</v>
      </c>
      <c r="E82" s="331">
        <f>D82/C82</f>
        <v>0.66666666666666663</v>
      </c>
      <c r="F82" s="324">
        <v>1</v>
      </c>
      <c r="G82" s="315">
        <f>F82/C82</f>
        <v>0.33333333333333331</v>
      </c>
      <c r="H82" s="360">
        <v>0</v>
      </c>
      <c r="I82" s="361">
        <f>H82/C82</f>
        <v>0</v>
      </c>
      <c r="J82" s="157" t="s">
        <v>77</v>
      </c>
      <c r="K82" s="159">
        <v>3</v>
      </c>
      <c r="L82" s="324">
        <f>SUM(K82:K83)</f>
        <v>3</v>
      </c>
      <c r="M82" s="317">
        <f>L82/C82</f>
        <v>1</v>
      </c>
    </row>
    <row r="83" spans="2:13" ht="15.75" customHeight="1" thickBot="1" x14ac:dyDescent="0.3">
      <c r="B83" s="358"/>
      <c r="C83" s="359"/>
      <c r="D83" s="373"/>
      <c r="E83" s="332"/>
      <c r="F83" s="325"/>
      <c r="G83" s="316"/>
      <c r="H83" s="360"/>
      <c r="I83" s="361"/>
      <c r="J83" s="62" t="s">
        <v>50</v>
      </c>
      <c r="K83" s="63">
        <v>0</v>
      </c>
      <c r="L83" s="325"/>
      <c r="M83" s="318"/>
    </row>
    <row r="84" spans="2:13" ht="15.75" customHeight="1" thickBot="1" x14ac:dyDescent="0.3">
      <c r="B84" s="345" t="s">
        <v>111</v>
      </c>
      <c r="C84" s="347">
        <f>H84+L84</f>
        <v>16</v>
      </c>
      <c r="D84" s="386">
        <v>13</v>
      </c>
      <c r="E84" s="328">
        <f>D84/C84</f>
        <v>0.8125</v>
      </c>
      <c r="F84" s="326">
        <v>3</v>
      </c>
      <c r="G84" s="312">
        <f>F84/C84</f>
        <v>0.1875</v>
      </c>
      <c r="H84" s="349">
        <v>14</v>
      </c>
      <c r="I84" s="351">
        <f>H84/C84</f>
        <v>0.875</v>
      </c>
      <c r="J84" s="37" t="s">
        <v>51</v>
      </c>
      <c r="K84" s="38">
        <v>0</v>
      </c>
      <c r="L84" s="326">
        <f>SUM(K84:K86)</f>
        <v>2</v>
      </c>
      <c r="M84" s="370">
        <f>L84/C84</f>
        <v>0.125</v>
      </c>
    </row>
    <row r="85" spans="2:13" ht="15.75" customHeight="1" thickBot="1" x14ac:dyDescent="0.3">
      <c r="B85" s="345"/>
      <c r="C85" s="347"/>
      <c r="D85" s="388"/>
      <c r="E85" s="329"/>
      <c r="F85" s="389"/>
      <c r="G85" s="313"/>
      <c r="H85" s="349"/>
      <c r="I85" s="351"/>
      <c r="J85" s="39" t="s">
        <v>52</v>
      </c>
      <c r="K85" s="40">
        <v>1</v>
      </c>
      <c r="L85" s="389"/>
      <c r="M85" s="391"/>
    </row>
    <row r="86" spans="2:13" ht="15.75" customHeight="1" thickBot="1" x14ac:dyDescent="0.3">
      <c r="B86" s="345"/>
      <c r="C86" s="347"/>
      <c r="D86" s="387"/>
      <c r="E86" s="330"/>
      <c r="F86" s="327"/>
      <c r="G86" s="314"/>
      <c r="H86" s="349"/>
      <c r="I86" s="351"/>
      <c r="J86" s="41" t="s">
        <v>53</v>
      </c>
      <c r="K86" s="42">
        <v>1</v>
      </c>
      <c r="L86" s="327"/>
      <c r="M86" s="371"/>
    </row>
    <row r="87" spans="2:13" ht="15.75" customHeight="1" x14ac:dyDescent="0.25">
      <c r="B87" s="421" t="s">
        <v>112</v>
      </c>
      <c r="C87" s="407">
        <f>H87+L87</f>
        <v>28</v>
      </c>
      <c r="D87" s="372">
        <v>20</v>
      </c>
      <c r="E87" s="331">
        <f>D87/C87</f>
        <v>0.7142857142857143</v>
      </c>
      <c r="F87" s="324">
        <v>8</v>
      </c>
      <c r="G87" s="315">
        <f>F87/C87</f>
        <v>0.2857142857142857</v>
      </c>
      <c r="H87" s="410">
        <v>13</v>
      </c>
      <c r="I87" s="413">
        <f>H87/C87</f>
        <v>0.4642857142857143</v>
      </c>
      <c r="J87" s="60" t="s">
        <v>54</v>
      </c>
      <c r="K87" s="61">
        <v>11</v>
      </c>
      <c r="L87" s="324">
        <f>SUM(K87:K89)</f>
        <v>15</v>
      </c>
      <c r="M87" s="416">
        <f>L87/C87</f>
        <v>0.5357142857142857</v>
      </c>
    </row>
    <row r="88" spans="2:13" ht="15.75" customHeight="1" x14ac:dyDescent="0.25">
      <c r="B88" s="422"/>
      <c r="C88" s="408"/>
      <c r="D88" s="384"/>
      <c r="E88" s="333"/>
      <c r="F88" s="385"/>
      <c r="G88" s="323"/>
      <c r="H88" s="411"/>
      <c r="I88" s="414"/>
      <c r="J88" s="80" t="s">
        <v>55</v>
      </c>
      <c r="K88" s="160">
        <v>3</v>
      </c>
      <c r="L88" s="385"/>
      <c r="M88" s="417"/>
    </row>
    <row r="89" spans="2:13" ht="15.75" customHeight="1" thickBot="1" x14ac:dyDescent="0.3">
      <c r="B89" s="423"/>
      <c r="C89" s="409"/>
      <c r="D89" s="373"/>
      <c r="E89" s="332"/>
      <c r="F89" s="325"/>
      <c r="G89" s="316"/>
      <c r="H89" s="412"/>
      <c r="I89" s="415"/>
      <c r="J89" s="62" t="s">
        <v>121</v>
      </c>
      <c r="K89" s="63">
        <v>1</v>
      </c>
      <c r="L89" s="325"/>
      <c r="M89" s="418"/>
    </row>
    <row r="90" spans="2:13" ht="15.75" customHeight="1" thickBot="1" x14ac:dyDescent="0.3">
      <c r="B90" s="345" t="s">
        <v>113</v>
      </c>
      <c r="C90" s="347">
        <f>H90+L90</f>
        <v>61</v>
      </c>
      <c r="D90" s="386">
        <v>40</v>
      </c>
      <c r="E90" s="328">
        <f>D90/C90</f>
        <v>0.65573770491803274</v>
      </c>
      <c r="F90" s="326">
        <v>21</v>
      </c>
      <c r="G90" s="312">
        <f>F90/C90</f>
        <v>0.34426229508196721</v>
      </c>
      <c r="H90" s="349">
        <v>29</v>
      </c>
      <c r="I90" s="351">
        <f>H90/C90</f>
        <v>0.47540983606557374</v>
      </c>
      <c r="J90" s="37" t="s">
        <v>56</v>
      </c>
      <c r="K90" s="38">
        <v>6</v>
      </c>
      <c r="L90" s="326">
        <f>SUM(K90:K93)</f>
        <v>32</v>
      </c>
      <c r="M90" s="370">
        <f>L90/C90</f>
        <v>0.52459016393442626</v>
      </c>
    </row>
    <row r="91" spans="2:13" ht="15.75" customHeight="1" thickBot="1" x14ac:dyDescent="0.3">
      <c r="B91" s="345"/>
      <c r="C91" s="347"/>
      <c r="D91" s="388"/>
      <c r="E91" s="329"/>
      <c r="F91" s="389"/>
      <c r="G91" s="313"/>
      <c r="H91" s="349"/>
      <c r="I91" s="351"/>
      <c r="J91" s="39" t="s">
        <v>57</v>
      </c>
      <c r="K91" s="40">
        <v>5</v>
      </c>
      <c r="L91" s="389"/>
      <c r="M91" s="391"/>
    </row>
    <row r="92" spans="2:13" ht="15.75" customHeight="1" thickBot="1" x14ac:dyDescent="0.3">
      <c r="B92" s="345"/>
      <c r="C92" s="347"/>
      <c r="D92" s="388"/>
      <c r="E92" s="329"/>
      <c r="F92" s="389"/>
      <c r="G92" s="313"/>
      <c r="H92" s="349"/>
      <c r="I92" s="351"/>
      <c r="J92" s="39" t="s">
        <v>58</v>
      </c>
      <c r="K92" s="40">
        <v>5</v>
      </c>
      <c r="L92" s="389"/>
      <c r="M92" s="391"/>
    </row>
    <row r="93" spans="2:13" ht="15.75" customHeight="1" thickBot="1" x14ac:dyDescent="0.3">
      <c r="B93" s="345"/>
      <c r="C93" s="347"/>
      <c r="D93" s="387"/>
      <c r="E93" s="330"/>
      <c r="F93" s="327"/>
      <c r="G93" s="314"/>
      <c r="H93" s="349"/>
      <c r="I93" s="351"/>
      <c r="J93" s="41" t="s">
        <v>59</v>
      </c>
      <c r="K93" s="42">
        <v>16</v>
      </c>
      <c r="L93" s="327"/>
      <c r="M93" s="371"/>
    </row>
    <row r="94" spans="2:13" ht="15.75" customHeight="1" thickBot="1" x14ac:dyDescent="0.3">
      <c r="B94" s="358" t="s">
        <v>114</v>
      </c>
      <c r="C94" s="359">
        <f>H94+L94</f>
        <v>25</v>
      </c>
      <c r="D94" s="372">
        <v>17</v>
      </c>
      <c r="E94" s="331">
        <f>D94/C94</f>
        <v>0.68</v>
      </c>
      <c r="F94" s="324">
        <v>8</v>
      </c>
      <c r="G94" s="315">
        <f>F94/C94</f>
        <v>0.32</v>
      </c>
      <c r="H94" s="360">
        <v>14</v>
      </c>
      <c r="I94" s="361">
        <f>H94/C94</f>
        <v>0.56000000000000005</v>
      </c>
      <c r="J94" s="60" t="s">
        <v>60</v>
      </c>
      <c r="K94" s="61">
        <v>4</v>
      </c>
      <c r="L94" s="324">
        <f>SUM(K94:K95)</f>
        <v>11</v>
      </c>
      <c r="M94" s="317">
        <f>L94/C94</f>
        <v>0.44</v>
      </c>
    </row>
    <row r="95" spans="2:13" ht="15.75" customHeight="1" thickBot="1" x14ac:dyDescent="0.3">
      <c r="B95" s="358"/>
      <c r="C95" s="359"/>
      <c r="D95" s="373"/>
      <c r="E95" s="332"/>
      <c r="F95" s="325"/>
      <c r="G95" s="316"/>
      <c r="H95" s="360"/>
      <c r="I95" s="361"/>
      <c r="J95" s="62" t="s">
        <v>61</v>
      </c>
      <c r="K95" s="63">
        <v>7</v>
      </c>
      <c r="L95" s="325"/>
      <c r="M95" s="318"/>
    </row>
    <row r="96" spans="2:13" ht="15.75" customHeight="1" thickBot="1" x14ac:dyDescent="0.3">
      <c r="B96" s="345" t="s">
        <v>115</v>
      </c>
      <c r="C96" s="347">
        <f>H96+L96</f>
        <v>7</v>
      </c>
      <c r="D96" s="386">
        <v>6</v>
      </c>
      <c r="E96" s="328">
        <f>D96/C96</f>
        <v>0.8571428571428571</v>
      </c>
      <c r="F96" s="326">
        <v>1</v>
      </c>
      <c r="G96" s="312">
        <f>F96/C96</f>
        <v>0.14285714285714285</v>
      </c>
      <c r="H96" s="349">
        <v>2</v>
      </c>
      <c r="I96" s="351">
        <f>H96/C96</f>
        <v>0.2857142857142857</v>
      </c>
      <c r="J96" s="37" t="s">
        <v>62</v>
      </c>
      <c r="K96" s="38">
        <v>2</v>
      </c>
      <c r="L96" s="326">
        <f>SUM(K96:K101)</f>
        <v>5</v>
      </c>
      <c r="M96" s="370">
        <f>L96/C96</f>
        <v>0.7142857142857143</v>
      </c>
    </row>
    <row r="97" spans="2:13" ht="15.75" customHeight="1" thickBot="1" x14ac:dyDescent="0.3">
      <c r="B97" s="345"/>
      <c r="C97" s="347"/>
      <c r="D97" s="388"/>
      <c r="E97" s="329"/>
      <c r="F97" s="389"/>
      <c r="G97" s="313"/>
      <c r="H97" s="349"/>
      <c r="I97" s="351"/>
      <c r="J97" s="39" t="s">
        <v>63</v>
      </c>
      <c r="K97" s="40">
        <v>0</v>
      </c>
      <c r="L97" s="389"/>
      <c r="M97" s="391"/>
    </row>
    <row r="98" spans="2:13" ht="15.75" customHeight="1" thickBot="1" x14ac:dyDescent="0.3">
      <c r="B98" s="345"/>
      <c r="C98" s="347"/>
      <c r="D98" s="388"/>
      <c r="E98" s="329"/>
      <c r="F98" s="389"/>
      <c r="G98" s="313"/>
      <c r="H98" s="349"/>
      <c r="I98" s="351"/>
      <c r="J98" s="39" t="s">
        <v>64</v>
      </c>
      <c r="K98" s="40">
        <v>0</v>
      </c>
      <c r="L98" s="389"/>
      <c r="M98" s="391"/>
    </row>
    <row r="99" spans="2:13" ht="15.75" customHeight="1" thickBot="1" x14ac:dyDescent="0.3">
      <c r="B99" s="345"/>
      <c r="C99" s="347"/>
      <c r="D99" s="388"/>
      <c r="E99" s="329"/>
      <c r="F99" s="389"/>
      <c r="G99" s="313"/>
      <c r="H99" s="349"/>
      <c r="I99" s="351"/>
      <c r="J99" s="39" t="s">
        <v>65</v>
      </c>
      <c r="K99" s="40">
        <v>2</v>
      </c>
      <c r="L99" s="389"/>
      <c r="M99" s="391"/>
    </row>
    <row r="100" spans="2:13" ht="15.75" customHeight="1" thickBot="1" x14ac:dyDescent="0.3">
      <c r="B100" s="345"/>
      <c r="C100" s="347"/>
      <c r="D100" s="388"/>
      <c r="E100" s="329"/>
      <c r="F100" s="389"/>
      <c r="G100" s="313"/>
      <c r="H100" s="349"/>
      <c r="I100" s="351"/>
      <c r="J100" s="39" t="s">
        <v>66</v>
      </c>
      <c r="K100" s="40">
        <v>0</v>
      </c>
      <c r="L100" s="389"/>
      <c r="M100" s="391"/>
    </row>
    <row r="101" spans="2:13" ht="15.75" customHeight="1" thickBot="1" x14ac:dyDescent="0.3">
      <c r="B101" s="419"/>
      <c r="C101" s="420"/>
      <c r="D101" s="429"/>
      <c r="E101" s="400"/>
      <c r="F101" s="430"/>
      <c r="G101" s="401"/>
      <c r="H101" s="405"/>
      <c r="I101" s="406"/>
      <c r="J101" s="45" t="s">
        <v>78</v>
      </c>
      <c r="K101" s="46">
        <v>1</v>
      </c>
      <c r="L101" s="389"/>
      <c r="M101" s="398"/>
    </row>
    <row r="102" spans="2:13" ht="19.5" customHeight="1" thickTop="1" thickBot="1" x14ac:dyDescent="0.3">
      <c r="B102" s="111" t="s">
        <v>68</v>
      </c>
      <c r="C102" s="112">
        <f>SUM(C5:C101)</f>
        <v>1268</v>
      </c>
      <c r="D102" s="119">
        <f>SUM(D5:D101)</f>
        <v>895</v>
      </c>
      <c r="E102" s="133">
        <f>D102/C102</f>
        <v>0.70583596214511046</v>
      </c>
      <c r="F102" s="134">
        <f>SUM(F5:F101)</f>
        <v>373</v>
      </c>
      <c r="G102" s="137">
        <f>F102/C102</f>
        <v>0.29416403785488959</v>
      </c>
      <c r="H102" s="113">
        <f>SUM(H5:H101)</f>
        <v>955</v>
      </c>
      <c r="I102" s="114">
        <f>H102/C102</f>
        <v>0.75315457413249209</v>
      </c>
      <c r="J102" s="402"/>
      <c r="K102" s="403"/>
      <c r="L102" s="117">
        <f>SUM(L5:L101)</f>
        <v>313</v>
      </c>
      <c r="M102" s="114">
        <f>L102/C102</f>
        <v>0.24684542586750788</v>
      </c>
    </row>
    <row r="103" spans="2:13" ht="15.75" thickTop="1" x14ac:dyDescent="0.25"/>
  </sheetData>
  <mergeCells count="330">
    <mergeCell ref="B1:M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H62:H65"/>
    <mergeCell ref="I62:I65"/>
    <mergeCell ref="L62:L65"/>
    <mergeCell ref="H69:H70"/>
    <mergeCell ref="I69:I70"/>
    <mergeCell ref="J69:J70"/>
    <mergeCell ref="K69:K70"/>
    <mergeCell ref="L69:L70"/>
    <mergeCell ref="M62:M65"/>
    <mergeCell ref="B72:B78"/>
    <mergeCell ref="C72:C78"/>
    <mergeCell ref="D72:D78"/>
    <mergeCell ref="E72:E78"/>
    <mergeCell ref="F72:F78"/>
    <mergeCell ref="G72:G78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69:B70"/>
    <mergeCell ref="C69:C70"/>
    <mergeCell ref="D69:D70"/>
    <mergeCell ref="E69:E70"/>
    <mergeCell ref="F69:F70"/>
    <mergeCell ref="G69:G70"/>
    <mergeCell ref="B66:B68"/>
    <mergeCell ref="C66:C68"/>
    <mergeCell ref="D66:D68"/>
    <mergeCell ref="H84:H86"/>
    <mergeCell ref="I84:I86"/>
    <mergeCell ref="L84:L86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79:B80"/>
    <mergeCell ref="C79:C80"/>
    <mergeCell ref="D79:D80"/>
    <mergeCell ref="E79:E80"/>
    <mergeCell ref="F79:F80"/>
    <mergeCell ref="G79:G80"/>
    <mergeCell ref="B90:B93"/>
    <mergeCell ref="C90:C93"/>
    <mergeCell ref="D90:D93"/>
    <mergeCell ref="E90:E93"/>
    <mergeCell ref="F90:F93"/>
    <mergeCell ref="G90:G93"/>
    <mergeCell ref="B84:B86"/>
    <mergeCell ref="C84:C86"/>
    <mergeCell ref="D84:D86"/>
    <mergeCell ref="E84:E86"/>
    <mergeCell ref="F84:F86"/>
    <mergeCell ref="G84:G86"/>
    <mergeCell ref="H90:H93"/>
    <mergeCell ref="I90:I93"/>
    <mergeCell ref="L90:L93"/>
    <mergeCell ref="H96:H101"/>
    <mergeCell ref="I96:I101"/>
    <mergeCell ref="L96:L101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M96:M101"/>
    <mergeCell ref="J102:K102"/>
    <mergeCell ref="H94:H95"/>
    <mergeCell ref="I94:I95"/>
    <mergeCell ref="L94:L95"/>
    <mergeCell ref="M94:M95"/>
    <mergeCell ref="B96:B101"/>
    <mergeCell ref="C96:C101"/>
    <mergeCell ref="D96:D101"/>
    <mergeCell ref="E96:E101"/>
    <mergeCell ref="F96:F101"/>
    <mergeCell ref="G96:G10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7"/>
  <sheetViews>
    <sheetView topLeftCell="A85" workbookViewId="0">
      <selection activeCell="F19" sqref="F19:F20"/>
    </sheetView>
  </sheetViews>
  <sheetFormatPr defaultRowHeight="15.75" thickBottom="1" x14ac:dyDescent="0.3"/>
  <cols>
    <col min="1" max="1" width="3.7109375" customWidth="1"/>
    <col min="2" max="2" width="25.7109375" style="1" customWidth="1"/>
    <col min="3" max="3" width="23.5703125" style="1" customWidth="1"/>
    <col min="4" max="7" width="11.85546875" style="1" customWidth="1"/>
    <col min="8" max="8" width="8.7109375" style="2" customWidth="1"/>
    <col min="9" max="9" width="8.7109375" customWidth="1"/>
    <col min="10" max="10" width="20.7109375" style="1" customWidth="1"/>
    <col min="11" max="12" width="6.5703125" style="1" customWidth="1"/>
    <col min="13" max="13" width="7.42578125" style="5" bestFit="1" customWidth="1"/>
  </cols>
  <sheetData>
    <row r="1" spans="2:13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2:13" ht="36.75" customHeight="1" thickTop="1" thickBot="1" x14ac:dyDescent="0.3">
      <c r="B2" s="424" t="s">
        <v>149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13" ht="18.75" customHeight="1" thickBot="1" x14ac:dyDescent="0.3">
      <c r="B3" s="283" t="s">
        <v>124</v>
      </c>
      <c r="C3" s="285" t="s">
        <v>146</v>
      </c>
      <c r="D3" s="293" t="s">
        <v>130</v>
      </c>
      <c r="E3" s="294"/>
      <c r="F3" s="293" t="s">
        <v>138</v>
      </c>
      <c r="G3" s="294"/>
      <c r="H3" s="427" t="s">
        <v>79</v>
      </c>
      <c r="I3" s="427"/>
      <c r="J3" s="427"/>
      <c r="K3" s="427"/>
      <c r="L3" s="427"/>
      <c r="M3" s="428"/>
    </row>
    <row r="4" spans="2:1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13" thickBot="1" x14ac:dyDescent="0.3">
      <c r="B5" s="345" t="s">
        <v>82</v>
      </c>
      <c r="C5" s="347">
        <f>H5+L5</f>
        <v>25</v>
      </c>
      <c r="D5" s="386">
        <v>20</v>
      </c>
      <c r="E5" s="328">
        <f>D5/C5</f>
        <v>0.8</v>
      </c>
      <c r="F5" s="326">
        <v>5</v>
      </c>
      <c r="G5" s="312">
        <f>F5/C5</f>
        <v>0.2</v>
      </c>
      <c r="H5" s="349">
        <v>19</v>
      </c>
      <c r="I5" s="351">
        <f>H5/C5</f>
        <v>0.76</v>
      </c>
      <c r="J5" s="22" t="s">
        <v>0</v>
      </c>
      <c r="K5" s="166">
        <v>2</v>
      </c>
      <c r="L5" s="352">
        <f>SUM(K5:K8)</f>
        <v>6</v>
      </c>
      <c r="M5" s="355">
        <f>L5/C5</f>
        <v>0.24</v>
      </c>
    </row>
    <row r="6" spans="2:13" thickBot="1" x14ac:dyDescent="0.3">
      <c r="B6" s="345"/>
      <c r="C6" s="347"/>
      <c r="D6" s="388"/>
      <c r="E6" s="329"/>
      <c r="F6" s="389"/>
      <c r="G6" s="313"/>
      <c r="H6" s="349"/>
      <c r="I6" s="351"/>
      <c r="J6" s="24" t="s">
        <v>1</v>
      </c>
      <c r="K6" s="167">
        <v>1</v>
      </c>
      <c r="L6" s="353"/>
      <c r="M6" s="356"/>
    </row>
    <row r="7" spans="2:13" thickBot="1" x14ac:dyDescent="0.3">
      <c r="B7" s="345"/>
      <c r="C7" s="347"/>
      <c r="D7" s="388"/>
      <c r="E7" s="329"/>
      <c r="F7" s="389"/>
      <c r="G7" s="313"/>
      <c r="H7" s="349"/>
      <c r="I7" s="351"/>
      <c r="J7" s="24" t="s">
        <v>69</v>
      </c>
      <c r="K7" s="167">
        <v>3</v>
      </c>
      <c r="L7" s="353"/>
      <c r="M7" s="356"/>
    </row>
    <row r="8" spans="2:13" thickBot="1" x14ac:dyDescent="0.3">
      <c r="B8" s="345"/>
      <c r="C8" s="347"/>
      <c r="D8" s="387"/>
      <c r="E8" s="330"/>
      <c r="F8" s="327"/>
      <c r="G8" s="314"/>
      <c r="H8" s="349"/>
      <c r="I8" s="351"/>
      <c r="J8" s="26" t="s">
        <v>2</v>
      </c>
      <c r="K8" s="168">
        <v>0</v>
      </c>
      <c r="L8" s="354"/>
      <c r="M8" s="357"/>
    </row>
    <row r="9" spans="2:13" thickBot="1" x14ac:dyDescent="0.3">
      <c r="B9" s="358" t="s">
        <v>84</v>
      </c>
      <c r="C9" s="359">
        <f>H9+L9</f>
        <v>58</v>
      </c>
      <c r="D9" s="372">
        <v>45</v>
      </c>
      <c r="E9" s="331">
        <f>D9/C9</f>
        <v>0.77586206896551724</v>
      </c>
      <c r="F9" s="324">
        <v>13</v>
      </c>
      <c r="G9" s="315">
        <f>F9/C9</f>
        <v>0.22413793103448276</v>
      </c>
      <c r="H9" s="360">
        <v>45</v>
      </c>
      <c r="I9" s="361">
        <f>H9/C9</f>
        <v>0.77586206896551724</v>
      </c>
      <c r="J9" s="362" t="s">
        <v>3</v>
      </c>
      <c r="K9" s="324">
        <v>13</v>
      </c>
      <c r="L9" s="324">
        <f>K9</f>
        <v>13</v>
      </c>
      <c r="M9" s="317">
        <f>L9/C9</f>
        <v>0.22413793103448276</v>
      </c>
    </row>
    <row r="10" spans="2:13" thickBot="1" x14ac:dyDescent="0.3">
      <c r="B10" s="358"/>
      <c r="C10" s="359"/>
      <c r="D10" s="373"/>
      <c r="E10" s="332"/>
      <c r="F10" s="325"/>
      <c r="G10" s="316"/>
      <c r="H10" s="360"/>
      <c r="I10" s="361"/>
      <c r="J10" s="363"/>
      <c r="K10" s="325"/>
      <c r="L10" s="325"/>
      <c r="M10" s="318"/>
    </row>
    <row r="11" spans="2:13" ht="31.5" customHeight="1" thickBot="1" x14ac:dyDescent="0.3">
      <c r="B11" s="162" t="s">
        <v>83</v>
      </c>
      <c r="C11" s="163">
        <f>H11+L11</f>
        <v>14</v>
      </c>
      <c r="D11" s="103">
        <v>14</v>
      </c>
      <c r="E11" s="131">
        <f>D11/C11</f>
        <v>1</v>
      </c>
      <c r="F11" s="33">
        <v>0</v>
      </c>
      <c r="G11" s="135">
        <f>F11/C11</f>
        <v>0</v>
      </c>
      <c r="H11" s="164">
        <v>14</v>
      </c>
      <c r="I11" s="165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thickBot="1" x14ac:dyDescent="0.3">
      <c r="B12" s="358" t="s">
        <v>85</v>
      </c>
      <c r="C12" s="359">
        <f>H12+L12</f>
        <v>60</v>
      </c>
      <c r="D12" s="372">
        <v>41</v>
      </c>
      <c r="E12" s="331">
        <f>D12/C12</f>
        <v>0.68333333333333335</v>
      </c>
      <c r="F12" s="324">
        <v>19</v>
      </c>
      <c r="G12" s="315">
        <f>F12/C12</f>
        <v>0.31666666666666665</v>
      </c>
      <c r="H12" s="360">
        <v>52</v>
      </c>
      <c r="I12" s="361">
        <f>H12/C12</f>
        <v>0.8666666666666667</v>
      </c>
      <c r="J12" s="362" t="s">
        <v>5</v>
      </c>
      <c r="K12" s="324">
        <v>8</v>
      </c>
      <c r="L12" s="324">
        <f>K12</f>
        <v>8</v>
      </c>
      <c r="M12" s="317">
        <f>L12/C12</f>
        <v>0.13333333333333333</v>
      </c>
    </row>
    <row r="13" spans="2:13" thickBot="1" x14ac:dyDescent="0.3">
      <c r="B13" s="358"/>
      <c r="C13" s="359"/>
      <c r="D13" s="373"/>
      <c r="E13" s="332"/>
      <c r="F13" s="325"/>
      <c r="G13" s="316"/>
      <c r="H13" s="360"/>
      <c r="I13" s="361"/>
      <c r="J13" s="363"/>
      <c r="K13" s="325"/>
      <c r="L13" s="325"/>
      <c r="M13" s="318"/>
    </row>
    <row r="14" spans="2:13" thickBot="1" x14ac:dyDescent="0.3">
      <c r="B14" s="345" t="s">
        <v>86</v>
      </c>
      <c r="C14" s="347">
        <f>H14+L14</f>
        <v>25</v>
      </c>
      <c r="D14" s="386">
        <v>19</v>
      </c>
      <c r="E14" s="328">
        <f>D14/C14</f>
        <v>0.76</v>
      </c>
      <c r="F14" s="326">
        <v>6</v>
      </c>
      <c r="G14" s="312">
        <f>F14/C14</f>
        <v>0.24</v>
      </c>
      <c r="H14" s="349">
        <v>25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13" thickBot="1" x14ac:dyDescent="0.3">
      <c r="B15" s="345"/>
      <c r="C15" s="347"/>
      <c r="D15" s="387"/>
      <c r="E15" s="330"/>
      <c r="F15" s="327"/>
      <c r="G15" s="314"/>
      <c r="H15" s="349"/>
      <c r="I15" s="351"/>
      <c r="J15" s="369"/>
      <c r="K15" s="327"/>
      <c r="L15" s="327"/>
      <c r="M15" s="371"/>
    </row>
    <row r="16" spans="2:13" thickBot="1" x14ac:dyDescent="0.3">
      <c r="B16" s="358" t="s">
        <v>87</v>
      </c>
      <c r="C16" s="359">
        <f>H16+L16</f>
        <v>32</v>
      </c>
      <c r="D16" s="372">
        <v>27</v>
      </c>
      <c r="E16" s="331">
        <f>D16/C16</f>
        <v>0.84375</v>
      </c>
      <c r="F16" s="324">
        <v>5</v>
      </c>
      <c r="G16" s="315">
        <f>F16/C16</f>
        <v>0.15625</v>
      </c>
      <c r="H16" s="360">
        <v>21</v>
      </c>
      <c r="I16" s="361">
        <f>H16/C16</f>
        <v>0.65625</v>
      </c>
      <c r="J16" s="60" t="s">
        <v>6</v>
      </c>
      <c r="K16" s="61">
        <v>8</v>
      </c>
      <c r="L16" s="324">
        <f>SUM(K16:K17)</f>
        <v>11</v>
      </c>
      <c r="M16" s="366">
        <f>L16/C16</f>
        <v>0.34375</v>
      </c>
    </row>
    <row r="17" spans="2:13" thickBot="1" x14ac:dyDescent="0.3">
      <c r="B17" s="358"/>
      <c r="C17" s="359"/>
      <c r="D17" s="373"/>
      <c r="E17" s="332"/>
      <c r="F17" s="325"/>
      <c r="G17" s="316"/>
      <c r="H17" s="360"/>
      <c r="I17" s="361"/>
      <c r="J17" s="62" t="s">
        <v>7</v>
      </c>
      <c r="K17" s="63">
        <v>3</v>
      </c>
      <c r="L17" s="325"/>
      <c r="M17" s="367"/>
    </row>
    <row r="18" spans="2:13" ht="31.5" customHeight="1" thickBot="1" x14ac:dyDescent="0.3">
      <c r="B18" s="162" t="s">
        <v>88</v>
      </c>
      <c r="C18" s="163">
        <f>H18+L18</f>
        <v>0</v>
      </c>
      <c r="D18" s="103">
        <v>0</v>
      </c>
      <c r="E18" s="131">
        <v>0</v>
      </c>
      <c r="F18" s="33">
        <v>0</v>
      </c>
      <c r="G18" s="135">
        <v>0</v>
      </c>
      <c r="H18" s="164">
        <v>0</v>
      </c>
      <c r="I18" s="165">
        <v>0</v>
      </c>
      <c r="J18" s="32" t="s">
        <v>4</v>
      </c>
      <c r="K18" s="33">
        <v>0</v>
      </c>
      <c r="L18" s="35">
        <f>K18</f>
        <v>0</v>
      </c>
      <c r="M18" s="36">
        <v>0</v>
      </c>
    </row>
    <row r="19" spans="2:13" thickBot="1" x14ac:dyDescent="0.3">
      <c r="B19" s="358" t="s">
        <v>89</v>
      </c>
      <c r="C19" s="359">
        <f>H19+L19</f>
        <v>14</v>
      </c>
      <c r="D19" s="372">
        <v>7</v>
      </c>
      <c r="E19" s="331">
        <f>D19/C19</f>
        <v>0.5</v>
      </c>
      <c r="F19" s="324">
        <v>7</v>
      </c>
      <c r="G19" s="315">
        <f>F19/C19</f>
        <v>0.5</v>
      </c>
      <c r="H19" s="360">
        <v>12</v>
      </c>
      <c r="I19" s="361">
        <f>H19/C19</f>
        <v>0.8571428571428571</v>
      </c>
      <c r="J19" s="362" t="s">
        <v>120</v>
      </c>
      <c r="K19" s="324">
        <v>2</v>
      </c>
      <c r="L19" s="374">
        <f>K19</f>
        <v>2</v>
      </c>
      <c r="M19" s="366">
        <f>L19/C19</f>
        <v>0.14285714285714285</v>
      </c>
    </row>
    <row r="20" spans="2:13" thickBot="1" x14ac:dyDescent="0.3">
      <c r="B20" s="358"/>
      <c r="C20" s="359"/>
      <c r="D20" s="373"/>
      <c r="E20" s="332"/>
      <c r="F20" s="325"/>
      <c r="G20" s="316"/>
      <c r="H20" s="360"/>
      <c r="I20" s="361"/>
      <c r="J20" s="363"/>
      <c r="K20" s="325"/>
      <c r="L20" s="376"/>
      <c r="M20" s="367"/>
    </row>
    <row r="21" spans="2:13" thickBot="1" x14ac:dyDescent="0.3">
      <c r="B21" s="345" t="s">
        <v>90</v>
      </c>
      <c r="C21" s="347">
        <f>H21+L21</f>
        <v>190</v>
      </c>
      <c r="D21" s="386">
        <v>144</v>
      </c>
      <c r="E21" s="328">
        <f>D21/C21</f>
        <v>0.75789473684210529</v>
      </c>
      <c r="F21" s="326">
        <v>46</v>
      </c>
      <c r="G21" s="312">
        <f>F21/C21</f>
        <v>0.24210526315789474</v>
      </c>
      <c r="H21" s="349">
        <v>190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3" thickBot="1" x14ac:dyDescent="0.3">
      <c r="B22" s="345"/>
      <c r="C22" s="347"/>
      <c r="D22" s="387"/>
      <c r="E22" s="330"/>
      <c r="F22" s="327"/>
      <c r="G22" s="314"/>
      <c r="H22" s="349"/>
      <c r="I22" s="351"/>
      <c r="J22" s="369"/>
      <c r="K22" s="327"/>
      <c r="L22" s="379"/>
      <c r="M22" s="381"/>
    </row>
    <row r="23" spans="2:13" thickBot="1" x14ac:dyDescent="0.3">
      <c r="B23" s="358" t="s">
        <v>91</v>
      </c>
      <c r="C23" s="359">
        <f>H23+L23</f>
        <v>53</v>
      </c>
      <c r="D23" s="372">
        <v>34</v>
      </c>
      <c r="E23" s="331">
        <f>D23/C23</f>
        <v>0.64150943396226412</v>
      </c>
      <c r="F23" s="324">
        <v>19</v>
      </c>
      <c r="G23" s="315">
        <f>F23/C23</f>
        <v>0.35849056603773582</v>
      </c>
      <c r="H23" s="360">
        <v>45</v>
      </c>
      <c r="I23" s="361">
        <f>H23/C23</f>
        <v>0.84905660377358494</v>
      </c>
      <c r="J23" s="60" t="s">
        <v>8</v>
      </c>
      <c r="K23" s="61">
        <v>1</v>
      </c>
      <c r="L23" s="374">
        <f>SUM(K23:K26)</f>
        <v>8</v>
      </c>
      <c r="M23" s="366">
        <f>L23/C23</f>
        <v>0.15094339622641509</v>
      </c>
    </row>
    <row r="24" spans="2:13" thickBot="1" x14ac:dyDescent="0.3">
      <c r="B24" s="358"/>
      <c r="C24" s="359"/>
      <c r="D24" s="384"/>
      <c r="E24" s="333"/>
      <c r="F24" s="385"/>
      <c r="G24" s="323"/>
      <c r="H24" s="360"/>
      <c r="I24" s="361"/>
      <c r="J24" s="64" t="s">
        <v>70</v>
      </c>
      <c r="K24" s="65">
        <v>4</v>
      </c>
      <c r="L24" s="375"/>
      <c r="M24" s="377"/>
    </row>
    <row r="25" spans="2:13" thickBot="1" x14ac:dyDescent="0.3">
      <c r="B25" s="358"/>
      <c r="C25" s="359"/>
      <c r="D25" s="384"/>
      <c r="E25" s="333"/>
      <c r="F25" s="385"/>
      <c r="G25" s="323"/>
      <c r="H25" s="360"/>
      <c r="I25" s="361"/>
      <c r="J25" s="66" t="s">
        <v>9</v>
      </c>
      <c r="K25" s="67">
        <v>3</v>
      </c>
      <c r="L25" s="375"/>
      <c r="M25" s="377"/>
    </row>
    <row r="26" spans="2:13" thickBot="1" x14ac:dyDescent="0.3">
      <c r="B26" s="358"/>
      <c r="C26" s="359"/>
      <c r="D26" s="373"/>
      <c r="E26" s="332"/>
      <c r="F26" s="325"/>
      <c r="G26" s="316"/>
      <c r="H26" s="360"/>
      <c r="I26" s="361"/>
      <c r="J26" s="62" t="s">
        <v>10</v>
      </c>
      <c r="K26" s="63">
        <v>0</v>
      </c>
      <c r="L26" s="376"/>
      <c r="M26" s="367"/>
    </row>
    <row r="27" spans="2:13" thickBot="1" x14ac:dyDescent="0.3">
      <c r="B27" s="345" t="s">
        <v>92</v>
      </c>
      <c r="C27" s="347">
        <f>H27+L27</f>
        <v>16</v>
      </c>
      <c r="D27" s="386">
        <v>12</v>
      </c>
      <c r="E27" s="328">
        <f>D27/C27</f>
        <v>0.75</v>
      </c>
      <c r="F27" s="326">
        <v>4</v>
      </c>
      <c r="G27" s="312">
        <f>F27/C27</f>
        <v>0.25</v>
      </c>
      <c r="H27" s="349">
        <v>13</v>
      </c>
      <c r="I27" s="351">
        <f>H27/C27</f>
        <v>0.8125</v>
      </c>
      <c r="J27" s="37" t="s">
        <v>11</v>
      </c>
      <c r="K27" s="38">
        <v>0</v>
      </c>
      <c r="L27" s="378">
        <f>SUM(K27:K29)</f>
        <v>3</v>
      </c>
      <c r="M27" s="380">
        <f>L27/C27</f>
        <v>0.1875</v>
      </c>
    </row>
    <row r="28" spans="2:13" thickBot="1" x14ac:dyDescent="0.3">
      <c r="B28" s="345"/>
      <c r="C28" s="347"/>
      <c r="D28" s="388"/>
      <c r="E28" s="329"/>
      <c r="F28" s="389"/>
      <c r="G28" s="313"/>
      <c r="H28" s="349"/>
      <c r="I28" s="351"/>
      <c r="J28" s="39" t="s">
        <v>12</v>
      </c>
      <c r="K28" s="40">
        <v>3</v>
      </c>
      <c r="L28" s="382"/>
      <c r="M28" s="383"/>
    </row>
    <row r="29" spans="2:13" thickBot="1" x14ac:dyDescent="0.3">
      <c r="B29" s="345"/>
      <c r="C29" s="347"/>
      <c r="D29" s="387"/>
      <c r="E29" s="330"/>
      <c r="F29" s="327"/>
      <c r="G29" s="314"/>
      <c r="H29" s="349"/>
      <c r="I29" s="351"/>
      <c r="J29" s="41" t="s">
        <v>13</v>
      </c>
      <c r="K29" s="42">
        <v>0</v>
      </c>
      <c r="L29" s="379"/>
      <c r="M29" s="381"/>
    </row>
    <row r="30" spans="2:13" thickBot="1" x14ac:dyDescent="0.3">
      <c r="B30" s="358" t="s">
        <v>93</v>
      </c>
      <c r="C30" s="359">
        <f>H30+L30</f>
        <v>65</v>
      </c>
      <c r="D30" s="372">
        <v>50</v>
      </c>
      <c r="E30" s="331">
        <f>D30/C30</f>
        <v>0.76923076923076927</v>
      </c>
      <c r="F30" s="324">
        <v>15</v>
      </c>
      <c r="G30" s="315">
        <f>F30/C30</f>
        <v>0.23076923076923078</v>
      </c>
      <c r="H30" s="360">
        <v>45</v>
      </c>
      <c r="I30" s="361">
        <f>H30/C30</f>
        <v>0.69230769230769229</v>
      </c>
      <c r="J30" s="60" t="s">
        <v>14</v>
      </c>
      <c r="K30" s="61">
        <v>4</v>
      </c>
      <c r="L30" s="374">
        <f>SUM(K30:K34)</f>
        <v>20</v>
      </c>
      <c r="M30" s="366">
        <f>L30/C30</f>
        <v>0.30769230769230771</v>
      </c>
    </row>
    <row r="31" spans="2:13" thickBot="1" x14ac:dyDescent="0.3">
      <c r="B31" s="358"/>
      <c r="C31" s="359"/>
      <c r="D31" s="384"/>
      <c r="E31" s="333"/>
      <c r="F31" s="385"/>
      <c r="G31" s="323"/>
      <c r="H31" s="360"/>
      <c r="I31" s="361"/>
      <c r="J31" s="66" t="s">
        <v>15</v>
      </c>
      <c r="K31" s="67">
        <v>10</v>
      </c>
      <c r="L31" s="375"/>
      <c r="M31" s="377"/>
    </row>
    <row r="32" spans="2:13" thickBot="1" x14ac:dyDescent="0.3">
      <c r="B32" s="358"/>
      <c r="C32" s="359"/>
      <c r="D32" s="384"/>
      <c r="E32" s="333"/>
      <c r="F32" s="385"/>
      <c r="G32" s="323"/>
      <c r="H32" s="360"/>
      <c r="I32" s="361"/>
      <c r="J32" s="66" t="s">
        <v>16</v>
      </c>
      <c r="K32" s="67">
        <v>3</v>
      </c>
      <c r="L32" s="375"/>
      <c r="M32" s="377"/>
    </row>
    <row r="33" spans="2:13" thickBot="1" x14ac:dyDescent="0.3">
      <c r="B33" s="358"/>
      <c r="C33" s="359"/>
      <c r="D33" s="384"/>
      <c r="E33" s="333"/>
      <c r="F33" s="385"/>
      <c r="G33" s="323"/>
      <c r="H33" s="360"/>
      <c r="I33" s="361"/>
      <c r="J33" s="66" t="s">
        <v>17</v>
      </c>
      <c r="K33" s="67">
        <v>2</v>
      </c>
      <c r="L33" s="375"/>
      <c r="M33" s="377"/>
    </row>
    <row r="34" spans="2:13" thickBot="1" x14ac:dyDescent="0.3">
      <c r="B34" s="358"/>
      <c r="C34" s="359"/>
      <c r="D34" s="373"/>
      <c r="E34" s="332"/>
      <c r="F34" s="325"/>
      <c r="G34" s="316"/>
      <c r="H34" s="360"/>
      <c r="I34" s="361"/>
      <c r="J34" s="62" t="s">
        <v>71</v>
      </c>
      <c r="K34" s="63">
        <v>1</v>
      </c>
      <c r="L34" s="376"/>
      <c r="M34" s="367"/>
    </row>
    <row r="35" spans="2:13" thickBot="1" x14ac:dyDescent="0.3">
      <c r="B35" s="345" t="s">
        <v>94</v>
      </c>
      <c r="C35" s="347">
        <f>H35+L35</f>
        <v>10</v>
      </c>
      <c r="D35" s="386">
        <v>6</v>
      </c>
      <c r="E35" s="328">
        <f>D35/C35</f>
        <v>0.6</v>
      </c>
      <c r="F35" s="326">
        <v>4</v>
      </c>
      <c r="G35" s="312">
        <f>F35/C35</f>
        <v>0.4</v>
      </c>
      <c r="H35" s="349">
        <v>10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thickBot="1" x14ac:dyDescent="0.3">
      <c r="B36" s="345"/>
      <c r="C36" s="347"/>
      <c r="D36" s="387"/>
      <c r="E36" s="330"/>
      <c r="F36" s="327"/>
      <c r="G36" s="314"/>
      <c r="H36" s="349"/>
      <c r="I36" s="351"/>
      <c r="J36" s="369"/>
      <c r="K36" s="327"/>
      <c r="L36" s="379"/>
      <c r="M36" s="381"/>
    </row>
    <row r="37" spans="2:13" thickBot="1" x14ac:dyDescent="0.3">
      <c r="B37" s="358" t="s">
        <v>95</v>
      </c>
      <c r="C37" s="359">
        <f>H37+L37</f>
        <v>4</v>
      </c>
      <c r="D37" s="372">
        <v>3</v>
      </c>
      <c r="E37" s="331">
        <f>D37/C37</f>
        <v>0.75</v>
      </c>
      <c r="F37" s="324">
        <v>1</v>
      </c>
      <c r="G37" s="315">
        <f>F37/C37</f>
        <v>0.25</v>
      </c>
      <c r="H37" s="360">
        <v>2</v>
      </c>
      <c r="I37" s="361">
        <f>H37/C37</f>
        <v>0.5</v>
      </c>
      <c r="J37" s="362" t="s">
        <v>18</v>
      </c>
      <c r="K37" s="324">
        <v>2</v>
      </c>
      <c r="L37" s="374">
        <f>K37</f>
        <v>2</v>
      </c>
      <c r="M37" s="366">
        <f>L37/C37</f>
        <v>0.5</v>
      </c>
    </row>
    <row r="38" spans="2:13" thickBot="1" x14ac:dyDescent="0.3">
      <c r="B38" s="358"/>
      <c r="C38" s="359"/>
      <c r="D38" s="373"/>
      <c r="E38" s="332"/>
      <c r="F38" s="325"/>
      <c r="G38" s="316"/>
      <c r="H38" s="360"/>
      <c r="I38" s="361"/>
      <c r="J38" s="363"/>
      <c r="K38" s="325"/>
      <c r="L38" s="376"/>
      <c r="M38" s="367"/>
    </row>
    <row r="39" spans="2:13" thickBot="1" x14ac:dyDescent="0.3">
      <c r="B39" s="345" t="s">
        <v>96</v>
      </c>
      <c r="C39" s="347">
        <f>H39+L39</f>
        <v>12</v>
      </c>
      <c r="D39" s="386">
        <v>8</v>
      </c>
      <c r="E39" s="328">
        <f>D39/C39</f>
        <v>0.66666666666666663</v>
      </c>
      <c r="F39" s="326">
        <v>4</v>
      </c>
      <c r="G39" s="312">
        <f>F39/C39</f>
        <v>0.33333333333333331</v>
      </c>
      <c r="H39" s="349">
        <v>9</v>
      </c>
      <c r="I39" s="351">
        <f>H39/C39</f>
        <v>0.75</v>
      </c>
      <c r="J39" s="37" t="s">
        <v>19</v>
      </c>
      <c r="K39" s="38">
        <v>0</v>
      </c>
      <c r="L39" s="378">
        <f>SUM(K39:K41)</f>
        <v>3</v>
      </c>
      <c r="M39" s="380">
        <f>L39/C39</f>
        <v>0.25</v>
      </c>
    </row>
    <row r="40" spans="2:13" thickBot="1" x14ac:dyDescent="0.3">
      <c r="B40" s="345"/>
      <c r="C40" s="347"/>
      <c r="D40" s="388"/>
      <c r="E40" s="329"/>
      <c r="F40" s="389"/>
      <c r="G40" s="313"/>
      <c r="H40" s="349"/>
      <c r="I40" s="351"/>
      <c r="J40" s="39" t="s">
        <v>20</v>
      </c>
      <c r="K40" s="40">
        <v>1</v>
      </c>
      <c r="L40" s="382"/>
      <c r="M40" s="383"/>
    </row>
    <row r="41" spans="2:13" thickBot="1" x14ac:dyDescent="0.3">
      <c r="B41" s="345"/>
      <c r="C41" s="347"/>
      <c r="D41" s="387"/>
      <c r="E41" s="330"/>
      <c r="F41" s="327"/>
      <c r="G41" s="314"/>
      <c r="H41" s="349"/>
      <c r="I41" s="351"/>
      <c r="J41" s="41" t="s">
        <v>72</v>
      </c>
      <c r="K41" s="42">
        <v>2</v>
      </c>
      <c r="L41" s="379"/>
      <c r="M41" s="381"/>
    </row>
    <row r="42" spans="2:13" thickBot="1" x14ac:dyDescent="0.3">
      <c r="B42" s="358" t="s">
        <v>97</v>
      </c>
      <c r="C42" s="359">
        <f>H42+L42</f>
        <v>116</v>
      </c>
      <c r="D42" s="372">
        <v>83</v>
      </c>
      <c r="E42" s="331">
        <f>D42/C42</f>
        <v>0.71551724137931039</v>
      </c>
      <c r="F42" s="324">
        <v>33</v>
      </c>
      <c r="G42" s="315">
        <f>F42/C42</f>
        <v>0.28448275862068967</v>
      </c>
      <c r="H42" s="360">
        <v>88</v>
      </c>
      <c r="I42" s="361">
        <f>H42/C42</f>
        <v>0.75862068965517238</v>
      </c>
      <c r="J42" s="60" t="s">
        <v>21</v>
      </c>
      <c r="K42" s="61">
        <v>5</v>
      </c>
      <c r="L42" s="374">
        <f>SUM(K42:K43)</f>
        <v>28</v>
      </c>
      <c r="M42" s="366">
        <f>L42/C42</f>
        <v>0.2413793103448276</v>
      </c>
    </row>
    <row r="43" spans="2:13" thickBot="1" x14ac:dyDescent="0.3">
      <c r="B43" s="358"/>
      <c r="C43" s="359"/>
      <c r="D43" s="373"/>
      <c r="E43" s="332"/>
      <c r="F43" s="325"/>
      <c r="G43" s="316"/>
      <c r="H43" s="360"/>
      <c r="I43" s="361"/>
      <c r="J43" s="62" t="s">
        <v>22</v>
      </c>
      <c r="K43" s="63">
        <v>23</v>
      </c>
      <c r="L43" s="376"/>
      <c r="M43" s="367"/>
    </row>
    <row r="44" spans="2:13" ht="31.5" customHeight="1" thickBot="1" x14ac:dyDescent="0.3">
      <c r="B44" s="162" t="s">
        <v>98</v>
      </c>
      <c r="C44" s="163">
        <f>H44+L44</f>
        <v>1</v>
      </c>
      <c r="D44" s="103">
        <v>1</v>
      </c>
      <c r="E44" s="131">
        <f>D44/C44</f>
        <v>1</v>
      </c>
      <c r="F44" s="33">
        <v>0</v>
      </c>
      <c r="G44" s="135">
        <f>F44/C44</f>
        <v>0</v>
      </c>
      <c r="H44" s="164">
        <v>1</v>
      </c>
      <c r="I44" s="165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thickBot="1" x14ac:dyDescent="0.3">
      <c r="B45" s="358" t="s">
        <v>99</v>
      </c>
      <c r="C45" s="359">
        <f>H45+L45</f>
        <v>53</v>
      </c>
      <c r="D45" s="372">
        <v>40</v>
      </c>
      <c r="E45" s="331">
        <f>D45/C45</f>
        <v>0.75471698113207553</v>
      </c>
      <c r="F45" s="324">
        <v>13</v>
      </c>
      <c r="G45" s="315">
        <f>F45/C45</f>
        <v>0.24528301886792453</v>
      </c>
      <c r="H45" s="360">
        <v>42</v>
      </c>
      <c r="I45" s="361">
        <f>H45/C45</f>
        <v>0.79245283018867929</v>
      </c>
      <c r="J45" s="362" t="s">
        <v>23</v>
      </c>
      <c r="K45" s="324">
        <v>11</v>
      </c>
      <c r="L45" s="374">
        <f>K45</f>
        <v>11</v>
      </c>
      <c r="M45" s="366">
        <f>L45/C45</f>
        <v>0.20754716981132076</v>
      </c>
    </row>
    <row r="46" spans="2:13" thickBot="1" x14ac:dyDescent="0.3">
      <c r="B46" s="358"/>
      <c r="C46" s="359"/>
      <c r="D46" s="373"/>
      <c r="E46" s="332"/>
      <c r="F46" s="325"/>
      <c r="G46" s="316"/>
      <c r="H46" s="360"/>
      <c r="I46" s="361"/>
      <c r="J46" s="363"/>
      <c r="K46" s="325"/>
      <c r="L46" s="376"/>
      <c r="M46" s="367"/>
    </row>
    <row r="47" spans="2:13" thickBot="1" x14ac:dyDescent="0.3">
      <c r="B47" s="345" t="s">
        <v>100</v>
      </c>
      <c r="C47" s="347">
        <f>H47+L47</f>
        <v>13</v>
      </c>
      <c r="D47" s="386">
        <v>10</v>
      </c>
      <c r="E47" s="328">
        <f>D47/C47</f>
        <v>0.76923076923076927</v>
      </c>
      <c r="F47" s="326">
        <v>3</v>
      </c>
      <c r="G47" s="312">
        <f>F47/C47</f>
        <v>0.23076923076923078</v>
      </c>
      <c r="H47" s="349">
        <v>7</v>
      </c>
      <c r="I47" s="351">
        <f>H47/C47</f>
        <v>0.53846153846153844</v>
      </c>
      <c r="J47" s="37" t="s">
        <v>24</v>
      </c>
      <c r="K47" s="38">
        <v>0</v>
      </c>
      <c r="L47" s="378">
        <f>SUM(K47:K50)</f>
        <v>6</v>
      </c>
      <c r="M47" s="380">
        <f>L47/C47</f>
        <v>0.46153846153846156</v>
      </c>
    </row>
    <row r="48" spans="2:13" thickBot="1" x14ac:dyDescent="0.3">
      <c r="B48" s="345"/>
      <c r="C48" s="347"/>
      <c r="D48" s="388"/>
      <c r="E48" s="329"/>
      <c r="F48" s="389"/>
      <c r="G48" s="313"/>
      <c r="H48" s="349"/>
      <c r="I48" s="351"/>
      <c r="J48" s="39" t="s">
        <v>25</v>
      </c>
      <c r="K48" s="40">
        <v>4</v>
      </c>
      <c r="L48" s="382"/>
      <c r="M48" s="383"/>
    </row>
    <row r="49" spans="2:13" thickBot="1" x14ac:dyDescent="0.3">
      <c r="B49" s="345"/>
      <c r="C49" s="347"/>
      <c r="D49" s="388"/>
      <c r="E49" s="329"/>
      <c r="F49" s="389"/>
      <c r="G49" s="313"/>
      <c r="H49" s="349"/>
      <c r="I49" s="351"/>
      <c r="J49" s="45" t="s">
        <v>26</v>
      </c>
      <c r="K49" s="46">
        <v>1</v>
      </c>
      <c r="L49" s="382"/>
      <c r="M49" s="390"/>
    </row>
    <row r="50" spans="2:13" thickBot="1" x14ac:dyDescent="0.3">
      <c r="B50" s="345"/>
      <c r="C50" s="347"/>
      <c r="D50" s="387"/>
      <c r="E50" s="330"/>
      <c r="F50" s="327"/>
      <c r="G50" s="314"/>
      <c r="H50" s="349"/>
      <c r="I50" s="351"/>
      <c r="J50" s="41" t="s">
        <v>122</v>
      </c>
      <c r="K50" s="42">
        <v>1</v>
      </c>
      <c r="L50" s="379"/>
      <c r="M50" s="381"/>
    </row>
    <row r="51" spans="2:13" thickBot="1" x14ac:dyDescent="0.3">
      <c r="B51" s="358" t="s">
        <v>116</v>
      </c>
      <c r="C51" s="359">
        <f>H51+L51</f>
        <v>92</v>
      </c>
      <c r="D51" s="372">
        <v>66</v>
      </c>
      <c r="E51" s="331">
        <f>D51/C51</f>
        <v>0.71739130434782605</v>
      </c>
      <c r="F51" s="324">
        <v>26</v>
      </c>
      <c r="G51" s="315">
        <f>F51/C51</f>
        <v>0.28260869565217389</v>
      </c>
      <c r="H51" s="360">
        <v>85</v>
      </c>
      <c r="I51" s="361">
        <f>H51/C51</f>
        <v>0.92391304347826086</v>
      </c>
      <c r="J51" s="60" t="s">
        <v>27</v>
      </c>
      <c r="K51" s="61">
        <v>4</v>
      </c>
      <c r="L51" s="374">
        <f>SUM(K51:K52)</f>
        <v>7</v>
      </c>
      <c r="M51" s="366">
        <f>L51/C51</f>
        <v>7.6086956521739135E-2</v>
      </c>
    </row>
    <row r="52" spans="2:13" thickBot="1" x14ac:dyDescent="0.3">
      <c r="B52" s="358"/>
      <c r="C52" s="359"/>
      <c r="D52" s="373"/>
      <c r="E52" s="332"/>
      <c r="F52" s="325"/>
      <c r="G52" s="316"/>
      <c r="H52" s="360"/>
      <c r="I52" s="361"/>
      <c r="J52" s="62" t="s">
        <v>28</v>
      </c>
      <c r="K52" s="63">
        <v>3</v>
      </c>
      <c r="L52" s="376"/>
      <c r="M52" s="367"/>
    </row>
    <row r="53" spans="2:13" thickBot="1" x14ac:dyDescent="0.3">
      <c r="B53" s="345" t="s">
        <v>101</v>
      </c>
      <c r="C53" s="347">
        <f>H53+L53</f>
        <v>42</v>
      </c>
      <c r="D53" s="386">
        <v>35</v>
      </c>
      <c r="E53" s="328">
        <f>D53/C53</f>
        <v>0.83333333333333337</v>
      </c>
      <c r="F53" s="326">
        <v>7</v>
      </c>
      <c r="G53" s="312">
        <f>F53/C53</f>
        <v>0.16666666666666666</v>
      </c>
      <c r="H53" s="349">
        <v>29</v>
      </c>
      <c r="I53" s="351">
        <f>H53/C53</f>
        <v>0.69047619047619047</v>
      </c>
      <c r="J53" s="37" t="s">
        <v>29</v>
      </c>
      <c r="K53" s="38">
        <v>0</v>
      </c>
      <c r="L53" s="378">
        <f>SUM(K53:K59)</f>
        <v>13</v>
      </c>
      <c r="M53" s="380">
        <f>L53/C53</f>
        <v>0.30952380952380953</v>
      </c>
    </row>
    <row r="54" spans="2:13" thickBot="1" x14ac:dyDescent="0.3">
      <c r="B54" s="345"/>
      <c r="C54" s="347"/>
      <c r="D54" s="388"/>
      <c r="E54" s="329"/>
      <c r="F54" s="389"/>
      <c r="G54" s="313"/>
      <c r="H54" s="349"/>
      <c r="I54" s="351"/>
      <c r="J54" s="39" t="s">
        <v>30</v>
      </c>
      <c r="K54" s="40">
        <v>4</v>
      </c>
      <c r="L54" s="382"/>
      <c r="M54" s="383"/>
    </row>
    <row r="55" spans="2:13" thickBot="1" x14ac:dyDescent="0.3">
      <c r="B55" s="345"/>
      <c r="C55" s="347"/>
      <c r="D55" s="388"/>
      <c r="E55" s="329"/>
      <c r="F55" s="389"/>
      <c r="G55" s="313"/>
      <c r="H55" s="349"/>
      <c r="I55" s="351"/>
      <c r="J55" s="39" t="s">
        <v>31</v>
      </c>
      <c r="K55" s="40">
        <v>0</v>
      </c>
      <c r="L55" s="382"/>
      <c r="M55" s="383"/>
    </row>
    <row r="56" spans="2:13" thickBot="1" x14ac:dyDescent="0.3">
      <c r="B56" s="345"/>
      <c r="C56" s="347"/>
      <c r="D56" s="388"/>
      <c r="E56" s="329"/>
      <c r="F56" s="389"/>
      <c r="G56" s="313"/>
      <c r="H56" s="349"/>
      <c r="I56" s="351"/>
      <c r="J56" s="39" t="s">
        <v>32</v>
      </c>
      <c r="K56" s="40">
        <v>0</v>
      </c>
      <c r="L56" s="382"/>
      <c r="M56" s="383"/>
    </row>
    <row r="57" spans="2:13" thickBot="1" x14ac:dyDescent="0.3">
      <c r="B57" s="345"/>
      <c r="C57" s="347"/>
      <c r="D57" s="388"/>
      <c r="E57" s="329"/>
      <c r="F57" s="389"/>
      <c r="G57" s="313"/>
      <c r="H57" s="349"/>
      <c r="I57" s="351"/>
      <c r="J57" s="39" t="s">
        <v>33</v>
      </c>
      <c r="K57" s="40">
        <v>3</v>
      </c>
      <c r="L57" s="382"/>
      <c r="M57" s="383"/>
    </row>
    <row r="58" spans="2:13" thickBot="1" x14ac:dyDescent="0.3">
      <c r="B58" s="345"/>
      <c r="C58" s="347"/>
      <c r="D58" s="388"/>
      <c r="E58" s="329"/>
      <c r="F58" s="389"/>
      <c r="G58" s="313"/>
      <c r="H58" s="349"/>
      <c r="I58" s="351"/>
      <c r="J58" s="45" t="s">
        <v>73</v>
      </c>
      <c r="K58" s="46">
        <v>5</v>
      </c>
      <c r="L58" s="382"/>
      <c r="M58" s="383"/>
    </row>
    <row r="59" spans="2:13" thickBot="1" x14ac:dyDescent="0.3">
      <c r="B59" s="345"/>
      <c r="C59" s="347"/>
      <c r="D59" s="387"/>
      <c r="E59" s="330"/>
      <c r="F59" s="327"/>
      <c r="G59" s="314"/>
      <c r="H59" s="349"/>
      <c r="I59" s="351"/>
      <c r="J59" s="41" t="s">
        <v>34</v>
      </c>
      <c r="K59" s="42">
        <v>1</v>
      </c>
      <c r="L59" s="379"/>
      <c r="M59" s="381"/>
    </row>
    <row r="60" spans="2:13" thickBot="1" x14ac:dyDescent="0.3">
      <c r="B60" s="358" t="s">
        <v>102</v>
      </c>
      <c r="C60" s="359">
        <f>H60+L60</f>
        <v>10</v>
      </c>
      <c r="D60" s="372">
        <v>9</v>
      </c>
      <c r="E60" s="331">
        <f>D60/C60</f>
        <v>0.9</v>
      </c>
      <c r="F60" s="324">
        <v>1</v>
      </c>
      <c r="G60" s="315">
        <f>F60/C60</f>
        <v>0.1</v>
      </c>
      <c r="H60" s="360">
        <v>9</v>
      </c>
      <c r="I60" s="361">
        <f>H60/C60</f>
        <v>0.9</v>
      </c>
      <c r="J60" s="362" t="s">
        <v>35</v>
      </c>
      <c r="K60" s="324">
        <v>1</v>
      </c>
      <c r="L60" s="374">
        <f>K60</f>
        <v>1</v>
      </c>
      <c r="M60" s="366">
        <f>L60/C60</f>
        <v>0.1</v>
      </c>
    </row>
    <row r="61" spans="2:13" thickBot="1" x14ac:dyDescent="0.3">
      <c r="B61" s="358"/>
      <c r="C61" s="359"/>
      <c r="D61" s="373"/>
      <c r="E61" s="332"/>
      <c r="F61" s="325"/>
      <c r="G61" s="316"/>
      <c r="H61" s="360"/>
      <c r="I61" s="361"/>
      <c r="J61" s="363"/>
      <c r="K61" s="325"/>
      <c r="L61" s="376"/>
      <c r="M61" s="367"/>
    </row>
    <row r="62" spans="2:13" thickBot="1" x14ac:dyDescent="0.3">
      <c r="B62" s="345" t="s">
        <v>103</v>
      </c>
      <c r="C62" s="347">
        <f>H62+L62</f>
        <v>19</v>
      </c>
      <c r="D62" s="386">
        <v>14</v>
      </c>
      <c r="E62" s="328">
        <f>D62/C62</f>
        <v>0.73684210526315785</v>
      </c>
      <c r="F62" s="326">
        <v>5</v>
      </c>
      <c r="G62" s="312">
        <f>F62/C62</f>
        <v>0.26315789473684209</v>
      </c>
      <c r="H62" s="349">
        <v>5</v>
      </c>
      <c r="I62" s="351">
        <f>H62/C62</f>
        <v>0.26315789473684209</v>
      </c>
      <c r="J62" s="37" t="s">
        <v>36</v>
      </c>
      <c r="K62" s="38">
        <v>0</v>
      </c>
      <c r="L62" s="378">
        <f>SUM(K62:K65)</f>
        <v>14</v>
      </c>
      <c r="M62" s="380">
        <f>L62/C62</f>
        <v>0.73684210526315785</v>
      </c>
    </row>
    <row r="63" spans="2:13" thickBot="1" x14ac:dyDescent="0.3">
      <c r="B63" s="345"/>
      <c r="C63" s="347"/>
      <c r="D63" s="388"/>
      <c r="E63" s="329"/>
      <c r="F63" s="389"/>
      <c r="G63" s="313"/>
      <c r="H63" s="349"/>
      <c r="I63" s="351"/>
      <c r="J63" s="39" t="s">
        <v>37</v>
      </c>
      <c r="K63" s="40">
        <v>5</v>
      </c>
      <c r="L63" s="382"/>
      <c r="M63" s="383"/>
    </row>
    <row r="64" spans="2:13" thickBot="1" x14ac:dyDescent="0.3">
      <c r="B64" s="345"/>
      <c r="C64" s="347"/>
      <c r="D64" s="388"/>
      <c r="E64" s="329"/>
      <c r="F64" s="389"/>
      <c r="G64" s="313"/>
      <c r="H64" s="349"/>
      <c r="I64" s="351"/>
      <c r="J64" s="39" t="s">
        <v>38</v>
      </c>
      <c r="K64" s="40">
        <v>4</v>
      </c>
      <c r="L64" s="382"/>
      <c r="M64" s="383"/>
    </row>
    <row r="65" spans="2:13" thickBot="1" x14ac:dyDescent="0.3">
      <c r="B65" s="345"/>
      <c r="C65" s="347"/>
      <c r="D65" s="387"/>
      <c r="E65" s="330"/>
      <c r="F65" s="327"/>
      <c r="G65" s="314"/>
      <c r="H65" s="349"/>
      <c r="I65" s="351"/>
      <c r="J65" s="41" t="s">
        <v>74</v>
      </c>
      <c r="K65" s="42">
        <v>5</v>
      </c>
      <c r="L65" s="379"/>
      <c r="M65" s="381"/>
    </row>
    <row r="66" spans="2:13" thickBot="1" x14ac:dyDescent="0.3">
      <c r="B66" s="358" t="s">
        <v>104</v>
      </c>
      <c r="C66" s="359">
        <f>H66+L66</f>
        <v>11</v>
      </c>
      <c r="D66" s="372">
        <v>8</v>
      </c>
      <c r="E66" s="331">
        <f>D66/C66</f>
        <v>0.72727272727272729</v>
      </c>
      <c r="F66" s="324">
        <v>3</v>
      </c>
      <c r="G66" s="315">
        <f>F66/C66</f>
        <v>0.27272727272727271</v>
      </c>
      <c r="H66" s="360">
        <v>3</v>
      </c>
      <c r="I66" s="361">
        <f>H66/C66</f>
        <v>0.27272727272727271</v>
      </c>
      <c r="J66" s="60" t="s">
        <v>39</v>
      </c>
      <c r="K66" s="61">
        <v>0</v>
      </c>
      <c r="L66" s="374">
        <f>SUM(K66:K68)</f>
        <v>8</v>
      </c>
      <c r="M66" s="366">
        <f>L66/C66</f>
        <v>0.72727272727272729</v>
      </c>
    </row>
    <row r="67" spans="2:13" thickBot="1" x14ac:dyDescent="0.3">
      <c r="B67" s="358"/>
      <c r="C67" s="359"/>
      <c r="D67" s="384"/>
      <c r="E67" s="333"/>
      <c r="F67" s="385"/>
      <c r="G67" s="323"/>
      <c r="H67" s="360"/>
      <c r="I67" s="361"/>
      <c r="J67" s="66" t="s">
        <v>40</v>
      </c>
      <c r="K67" s="67">
        <v>0</v>
      </c>
      <c r="L67" s="375"/>
      <c r="M67" s="377"/>
    </row>
    <row r="68" spans="2:13" thickBot="1" x14ac:dyDescent="0.3">
      <c r="B68" s="358"/>
      <c r="C68" s="359"/>
      <c r="D68" s="373"/>
      <c r="E68" s="332"/>
      <c r="F68" s="325"/>
      <c r="G68" s="316"/>
      <c r="H68" s="360"/>
      <c r="I68" s="361"/>
      <c r="J68" s="62" t="s">
        <v>41</v>
      </c>
      <c r="K68" s="63">
        <v>8</v>
      </c>
      <c r="L68" s="376"/>
      <c r="M68" s="367"/>
    </row>
    <row r="69" spans="2:13" thickBot="1" x14ac:dyDescent="0.3">
      <c r="B69" s="345" t="s">
        <v>105</v>
      </c>
      <c r="C69" s="347">
        <f>H69+L69</f>
        <v>49</v>
      </c>
      <c r="D69" s="386">
        <v>38</v>
      </c>
      <c r="E69" s="328">
        <f>D69/C69</f>
        <v>0.77551020408163263</v>
      </c>
      <c r="F69" s="326">
        <v>11</v>
      </c>
      <c r="G69" s="312">
        <f>F69/C69</f>
        <v>0.22448979591836735</v>
      </c>
      <c r="H69" s="349">
        <v>39</v>
      </c>
      <c r="I69" s="351">
        <f>H69/C69</f>
        <v>0.79591836734693877</v>
      </c>
      <c r="J69" s="368" t="s">
        <v>42</v>
      </c>
      <c r="K69" s="326">
        <v>10</v>
      </c>
      <c r="L69" s="378">
        <f>K69</f>
        <v>10</v>
      </c>
      <c r="M69" s="380">
        <f>L69/C69</f>
        <v>0.20408163265306123</v>
      </c>
    </row>
    <row r="70" spans="2:13" thickBot="1" x14ac:dyDescent="0.3">
      <c r="B70" s="345"/>
      <c r="C70" s="347"/>
      <c r="D70" s="387"/>
      <c r="E70" s="330"/>
      <c r="F70" s="327"/>
      <c r="G70" s="314"/>
      <c r="H70" s="349"/>
      <c r="I70" s="351"/>
      <c r="J70" s="369"/>
      <c r="K70" s="327"/>
      <c r="L70" s="379"/>
      <c r="M70" s="381"/>
    </row>
    <row r="71" spans="2:13" ht="31.5" customHeight="1" thickBot="1" x14ac:dyDescent="0.3">
      <c r="B71" s="169" t="s">
        <v>106</v>
      </c>
      <c r="C71" s="170">
        <f>H71+L71</f>
        <v>7</v>
      </c>
      <c r="D71" s="104">
        <v>7</v>
      </c>
      <c r="E71" s="132">
        <f>D71/C71</f>
        <v>1</v>
      </c>
      <c r="F71" s="73">
        <v>0</v>
      </c>
      <c r="G71" s="136">
        <f>F71/C71</f>
        <v>0</v>
      </c>
      <c r="H71" s="171">
        <v>7</v>
      </c>
      <c r="I71" s="172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thickBot="1" x14ac:dyDescent="0.3">
      <c r="B72" s="345" t="s">
        <v>107</v>
      </c>
      <c r="C72" s="347">
        <f>H72+L72</f>
        <v>50</v>
      </c>
      <c r="D72" s="386">
        <v>34</v>
      </c>
      <c r="E72" s="328">
        <f>D72/C72</f>
        <v>0.68</v>
      </c>
      <c r="F72" s="326">
        <v>16</v>
      </c>
      <c r="G72" s="312">
        <f>F72/C72</f>
        <v>0.32</v>
      </c>
      <c r="H72" s="349">
        <v>22</v>
      </c>
      <c r="I72" s="351">
        <f>H72/C72</f>
        <v>0.44</v>
      </c>
      <c r="J72" s="37" t="s">
        <v>43</v>
      </c>
      <c r="K72" s="38">
        <v>8</v>
      </c>
      <c r="L72" s="326">
        <f>SUM(K72:K78)</f>
        <v>28</v>
      </c>
      <c r="M72" s="370">
        <f>L72/C72</f>
        <v>0.56000000000000005</v>
      </c>
    </row>
    <row r="73" spans="2:13" thickBot="1" x14ac:dyDescent="0.3">
      <c r="B73" s="345"/>
      <c r="C73" s="347"/>
      <c r="D73" s="388"/>
      <c r="E73" s="329"/>
      <c r="F73" s="389"/>
      <c r="G73" s="313"/>
      <c r="H73" s="349"/>
      <c r="I73" s="351"/>
      <c r="J73" s="39" t="s">
        <v>44</v>
      </c>
      <c r="K73" s="40">
        <v>1</v>
      </c>
      <c r="L73" s="389"/>
      <c r="M73" s="391"/>
    </row>
    <row r="74" spans="2:13" thickBot="1" x14ac:dyDescent="0.3">
      <c r="B74" s="345"/>
      <c r="C74" s="347"/>
      <c r="D74" s="388"/>
      <c r="E74" s="329"/>
      <c r="F74" s="389"/>
      <c r="G74" s="313"/>
      <c r="H74" s="349"/>
      <c r="I74" s="351"/>
      <c r="J74" s="39" t="s">
        <v>45</v>
      </c>
      <c r="K74" s="40">
        <v>5</v>
      </c>
      <c r="L74" s="389"/>
      <c r="M74" s="391"/>
    </row>
    <row r="75" spans="2:13" thickBot="1" x14ac:dyDescent="0.3">
      <c r="B75" s="345"/>
      <c r="C75" s="347"/>
      <c r="D75" s="388"/>
      <c r="E75" s="329"/>
      <c r="F75" s="389"/>
      <c r="G75" s="313"/>
      <c r="H75" s="349"/>
      <c r="I75" s="351"/>
      <c r="J75" s="39" t="s">
        <v>46</v>
      </c>
      <c r="K75" s="40">
        <v>3</v>
      </c>
      <c r="L75" s="389"/>
      <c r="M75" s="391"/>
    </row>
    <row r="76" spans="2:13" thickBot="1" x14ac:dyDescent="0.3">
      <c r="B76" s="345"/>
      <c r="C76" s="347"/>
      <c r="D76" s="388"/>
      <c r="E76" s="329"/>
      <c r="F76" s="389"/>
      <c r="G76" s="313"/>
      <c r="H76" s="349"/>
      <c r="I76" s="351"/>
      <c r="J76" s="39" t="s">
        <v>47</v>
      </c>
      <c r="K76" s="40">
        <v>1</v>
      </c>
      <c r="L76" s="389"/>
      <c r="M76" s="391"/>
    </row>
    <row r="77" spans="2:13" thickBot="1" x14ac:dyDescent="0.3">
      <c r="B77" s="345"/>
      <c r="C77" s="347"/>
      <c r="D77" s="388"/>
      <c r="E77" s="329"/>
      <c r="F77" s="389"/>
      <c r="G77" s="313"/>
      <c r="H77" s="349"/>
      <c r="I77" s="351"/>
      <c r="J77" s="45" t="s">
        <v>75</v>
      </c>
      <c r="K77" s="46">
        <v>7</v>
      </c>
      <c r="L77" s="389"/>
      <c r="M77" s="391"/>
    </row>
    <row r="78" spans="2:13" thickBot="1" x14ac:dyDescent="0.3">
      <c r="B78" s="345"/>
      <c r="C78" s="347"/>
      <c r="D78" s="387"/>
      <c r="E78" s="330"/>
      <c r="F78" s="327"/>
      <c r="G78" s="314"/>
      <c r="H78" s="349"/>
      <c r="I78" s="351"/>
      <c r="J78" s="41" t="s">
        <v>48</v>
      </c>
      <c r="K78" s="42">
        <v>3</v>
      </c>
      <c r="L78" s="327"/>
      <c r="M78" s="371"/>
    </row>
    <row r="79" spans="2:13" thickBot="1" x14ac:dyDescent="0.3">
      <c r="B79" s="358" t="s">
        <v>108</v>
      </c>
      <c r="C79" s="359">
        <f>H79+L79</f>
        <v>25</v>
      </c>
      <c r="D79" s="372">
        <v>19</v>
      </c>
      <c r="E79" s="331">
        <f>D79/C79</f>
        <v>0.76</v>
      </c>
      <c r="F79" s="324">
        <v>6</v>
      </c>
      <c r="G79" s="315">
        <f>F79/C79</f>
        <v>0.24</v>
      </c>
      <c r="H79" s="360">
        <v>13</v>
      </c>
      <c r="I79" s="361">
        <f>H79/C79</f>
        <v>0.52</v>
      </c>
      <c r="J79" s="76" t="s">
        <v>49</v>
      </c>
      <c r="K79" s="61">
        <v>9</v>
      </c>
      <c r="L79" s="324">
        <f>SUM(K79:K80)</f>
        <v>12</v>
      </c>
      <c r="M79" s="317">
        <f>L79/C79</f>
        <v>0.48</v>
      </c>
    </row>
    <row r="80" spans="2:13" thickBot="1" x14ac:dyDescent="0.3">
      <c r="B80" s="358"/>
      <c r="C80" s="359"/>
      <c r="D80" s="373"/>
      <c r="E80" s="332"/>
      <c r="F80" s="325"/>
      <c r="G80" s="316"/>
      <c r="H80" s="360"/>
      <c r="I80" s="361"/>
      <c r="J80" s="174" t="s">
        <v>119</v>
      </c>
      <c r="K80" s="63">
        <v>3</v>
      </c>
      <c r="L80" s="325"/>
      <c r="M80" s="318"/>
    </row>
    <row r="81" spans="2:13" ht="31.5" customHeight="1" thickBot="1" x14ac:dyDescent="0.3">
      <c r="B81" s="162" t="s">
        <v>109</v>
      </c>
      <c r="C81" s="163">
        <f>H81+L81</f>
        <v>49</v>
      </c>
      <c r="D81" s="103">
        <v>33</v>
      </c>
      <c r="E81" s="131">
        <f>D81/C81</f>
        <v>0.67346938775510201</v>
      </c>
      <c r="F81" s="33">
        <v>16</v>
      </c>
      <c r="G81" s="135">
        <f>F81/C81</f>
        <v>0.32653061224489793</v>
      </c>
      <c r="H81" s="164">
        <v>39</v>
      </c>
      <c r="I81" s="165">
        <f>H81/C81</f>
        <v>0.79591836734693877</v>
      </c>
      <c r="J81" s="32" t="s">
        <v>76</v>
      </c>
      <c r="K81" s="33">
        <v>10</v>
      </c>
      <c r="L81" s="33">
        <f>K81</f>
        <v>10</v>
      </c>
      <c r="M81" s="34">
        <f>L81/C81</f>
        <v>0.20408163265306123</v>
      </c>
    </row>
    <row r="82" spans="2:13" thickBot="1" x14ac:dyDescent="0.3">
      <c r="B82" s="358" t="s">
        <v>110</v>
      </c>
      <c r="C82" s="359">
        <f>H82+L82</f>
        <v>0</v>
      </c>
      <c r="D82" s="372">
        <v>0</v>
      </c>
      <c r="E82" s="331">
        <v>0</v>
      </c>
      <c r="F82" s="324">
        <v>0</v>
      </c>
      <c r="G82" s="315">
        <v>0</v>
      </c>
      <c r="H82" s="360">
        <v>0</v>
      </c>
      <c r="I82" s="361">
        <v>0</v>
      </c>
      <c r="J82" s="173" t="s">
        <v>77</v>
      </c>
      <c r="K82" s="161">
        <v>0</v>
      </c>
      <c r="L82" s="324">
        <f>SUM(K82:K83)</f>
        <v>0</v>
      </c>
      <c r="M82" s="317">
        <v>0</v>
      </c>
    </row>
    <row r="83" spans="2:13" thickBot="1" x14ac:dyDescent="0.3">
      <c r="B83" s="358"/>
      <c r="C83" s="359"/>
      <c r="D83" s="373"/>
      <c r="E83" s="332"/>
      <c r="F83" s="325"/>
      <c r="G83" s="316"/>
      <c r="H83" s="360"/>
      <c r="I83" s="361"/>
      <c r="J83" s="62" t="s">
        <v>50</v>
      </c>
      <c r="K83" s="63">
        <v>0</v>
      </c>
      <c r="L83" s="325"/>
      <c r="M83" s="318"/>
    </row>
    <row r="84" spans="2:13" thickBot="1" x14ac:dyDescent="0.3">
      <c r="B84" s="345" t="s">
        <v>111</v>
      </c>
      <c r="C84" s="347">
        <f>H84+L84</f>
        <v>9</v>
      </c>
      <c r="D84" s="386">
        <v>8</v>
      </c>
      <c r="E84" s="328">
        <f>D84/C84</f>
        <v>0.88888888888888884</v>
      </c>
      <c r="F84" s="326">
        <v>1</v>
      </c>
      <c r="G84" s="312">
        <f>F84/C84</f>
        <v>0.1111111111111111</v>
      </c>
      <c r="H84" s="349">
        <v>7</v>
      </c>
      <c r="I84" s="351">
        <f>H84/C84</f>
        <v>0.77777777777777779</v>
      </c>
      <c r="J84" s="37" t="s">
        <v>51</v>
      </c>
      <c r="K84" s="38">
        <v>0</v>
      </c>
      <c r="L84" s="326">
        <f>SUM(K84:K86)</f>
        <v>2</v>
      </c>
      <c r="M84" s="370">
        <f>L84/C84</f>
        <v>0.22222222222222221</v>
      </c>
    </row>
    <row r="85" spans="2:13" thickBot="1" x14ac:dyDescent="0.3">
      <c r="B85" s="345"/>
      <c r="C85" s="347"/>
      <c r="D85" s="388"/>
      <c r="E85" s="329"/>
      <c r="F85" s="389"/>
      <c r="G85" s="313"/>
      <c r="H85" s="349"/>
      <c r="I85" s="351"/>
      <c r="J85" s="39" t="s">
        <v>52</v>
      </c>
      <c r="K85" s="40">
        <v>0</v>
      </c>
      <c r="L85" s="389"/>
      <c r="M85" s="391"/>
    </row>
    <row r="86" spans="2:13" thickBot="1" x14ac:dyDescent="0.3">
      <c r="B86" s="345"/>
      <c r="C86" s="347"/>
      <c r="D86" s="387"/>
      <c r="E86" s="330"/>
      <c r="F86" s="327"/>
      <c r="G86" s="314"/>
      <c r="H86" s="349"/>
      <c r="I86" s="351"/>
      <c r="J86" s="41" t="s">
        <v>53</v>
      </c>
      <c r="K86" s="42">
        <v>2</v>
      </c>
      <c r="L86" s="327"/>
      <c r="M86" s="371"/>
    </row>
    <row r="87" spans="2:13" ht="15.75" customHeight="1" x14ac:dyDescent="0.25">
      <c r="B87" s="421" t="s">
        <v>112</v>
      </c>
      <c r="C87" s="407">
        <f>H87+L87</f>
        <v>26</v>
      </c>
      <c r="D87" s="372">
        <v>19</v>
      </c>
      <c r="E87" s="331">
        <f>D87/C87</f>
        <v>0.73076923076923073</v>
      </c>
      <c r="F87" s="324">
        <v>7</v>
      </c>
      <c r="G87" s="315">
        <f>F87/C87</f>
        <v>0.26923076923076922</v>
      </c>
      <c r="H87" s="410">
        <v>14</v>
      </c>
      <c r="I87" s="413">
        <f>H87/C87</f>
        <v>0.53846153846153844</v>
      </c>
      <c r="J87" s="60" t="s">
        <v>54</v>
      </c>
      <c r="K87" s="61">
        <v>8</v>
      </c>
      <c r="L87" s="324">
        <f>SUM(K87:K89)</f>
        <v>12</v>
      </c>
      <c r="M87" s="416">
        <f>L87/C87</f>
        <v>0.46153846153846156</v>
      </c>
    </row>
    <row r="88" spans="2:13" ht="15.75" customHeight="1" x14ac:dyDescent="0.25">
      <c r="B88" s="422"/>
      <c r="C88" s="408"/>
      <c r="D88" s="384"/>
      <c r="E88" s="333"/>
      <c r="F88" s="385"/>
      <c r="G88" s="323"/>
      <c r="H88" s="411"/>
      <c r="I88" s="414"/>
      <c r="J88" s="80" t="s">
        <v>55</v>
      </c>
      <c r="K88" s="175">
        <v>4</v>
      </c>
      <c r="L88" s="385"/>
      <c r="M88" s="417"/>
    </row>
    <row r="89" spans="2:13" ht="15.75" customHeight="1" thickBot="1" x14ac:dyDescent="0.3">
      <c r="B89" s="423"/>
      <c r="C89" s="409"/>
      <c r="D89" s="373"/>
      <c r="E89" s="332"/>
      <c r="F89" s="325"/>
      <c r="G89" s="316"/>
      <c r="H89" s="412"/>
      <c r="I89" s="415"/>
      <c r="J89" s="62" t="s">
        <v>121</v>
      </c>
      <c r="K89" s="63">
        <v>0</v>
      </c>
      <c r="L89" s="325"/>
      <c r="M89" s="418"/>
    </row>
    <row r="90" spans="2:13" thickBot="1" x14ac:dyDescent="0.3">
      <c r="B90" s="345" t="s">
        <v>113</v>
      </c>
      <c r="C90" s="347">
        <f>H90+L90</f>
        <v>30</v>
      </c>
      <c r="D90" s="386">
        <v>27</v>
      </c>
      <c r="E90" s="328">
        <f>D90/C90</f>
        <v>0.9</v>
      </c>
      <c r="F90" s="326">
        <v>3</v>
      </c>
      <c r="G90" s="312">
        <f>F90/C90</f>
        <v>0.1</v>
      </c>
      <c r="H90" s="349">
        <v>15</v>
      </c>
      <c r="I90" s="351">
        <f>H90/C90</f>
        <v>0.5</v>
      </c>
      <c r="J90" s="37" t="s">
        <v>56</v>
      </c>
      <c r="K90" s="38">
        <v>1</v>
      </c>
      <c r="L90" s="326">
        <f>SUM(K90:K93)</f>
        <v>15</v>
      </c>
      <c r="M90" s="370">
        <f>L90/C90</f>
        <v>0.5</v>
      </c>
    </row>
    <row r="91" spans="2:13" thickBot="1" x14ac:dyDescent="0.3">
      <c r="B91" s="345"/>
      <c r="C91" s="347"/>
      <c r="D91" s="388"/>
      <c r="E91" s="329"/>
      <c r="F91" s="389"/>
      <c r="G91" s="313"/>
      <c r="H91" s="349"/>
      <c r="I91" s="351"/>
      <c r="J91" s="39" t="s">
        <v>57</v>
      </c>
      <c r="K91" s="40">
        <v>2</v>
      </c>
      <c r="L91" s="389"/>
      <c r="M91" s="391"/>
    </row>
    <row r="92" spans="2:13" thickBot="1" x14ac:dyDescent="0.3">
      <c r="B92" s="345"/>
      <c r="C92" s="347"/>
      <c r="D92" s="388"/>
      <c r="E92" s="329"/>
      <c r="F92" s="389"/>
      <c r="G92" s="313"/>
      <c r="H92" s="349"/>
      <c r="I92" s="351"/>
      <c r="J92" s="39" t="s">
        <v>58</v>
      </c>
      <c r="K92" s="40">
        <v>3</v>
      </c>
      <c r="L92" s="389"/>
      <c r="M92" s="391"/>
    </row>
    <row r="93" spans="2:13" thickBot="1" x14ac:dyDescent="0.3">
      <c r="B93" s="345"/>
      <c r="C93" s="347"/>
      <c r="D93" s="387"/>
      <c r="E93" s="330"/>
      <c r="F93" s="327"/>
      <c r="G93" s="314"/>
      <c r="H93" s="349"/>
      <c r="I93" s="351"/>
      <c r="J93" s="41" t="s">
        <v>59</v>
      </c>
      <c r="K93" s="42">
        <v>9</v>
      </c>
      <c r="L93" s="327"/>
      <c r="M93" s="371"/>
    </row>
    <row r="94" spans="2:13" thickBot="1" x14ac:dyDescent="0.3">
      <c r="B94" s="358" t="s">
        <v>114</v>
      </c>
      <c r="C94" s="359">
        <f>H94+L94</f>
        <v>25</v>
      </c>
      <c r="D94" s="372">
        <v>19</v>
      </c>
      <c r="E94" s="331">
        <f>D94/C94</f>
        <v>0.76</v>
      </c>
      <c r="F94" s="324">
        <v>6</v>
      </c>
      <c r="G94" s="315">
        <f>F94/C94</f>
        <v>0.24</v>
      </c>
      <c r="H94" s="360">
        <v>9</v>
      </c>
      <c r="I94" s="361">
        <f>H94/C94</f>
        <v>0.36</v>
      </c>
      <c r="J94" s="60" t="s">
        <v>60</v>
      </c>
      <c r="K94" s="61">
        <v>1</v>
      </c>
      <c r="L94" s="324">
        <f>SUM(K94:K95)</f>
        <v>16</v>
      </c>
      <c r="M94" s="317">
        <f>L94/C94</f>
        <v>0.64</v>
      </c>
    </row>
    <row r="95" spans="2:13" thickBot="1" x14ac:dyDescent="0.3">
      <c r="B95" s="358"/>
      <c r="C95" s="359"/>
      <c r="D95" s="373"/>
      <c r="E95" s="332"/>
      <c r="F95" s="325"/>
      <c r="G95" s="316"/>
      <c r="H95" s="360"/>
      <c r="I95" s="361"/>
      <c r="J95" s="62" t="s">
        <v>61</v>
      </c>
      <c r="K95" s="63">
        <v>15</v>
      </c>
      <c r="L95" s="325"/>
      <c r="M95" s="318"/>
    </row>
    <row r="96" spans="2:13" thickBot="1" x14ac:dyDescent="0.3">
      <c r="B96" s="345" t="s">
        <v>115</v>
      </c>
      <c r="C96" s="347">
        <f>H96+L96</f>
        <v>24</v>
      </c>
      <c r="D96" s="386">
        <v>19</v>
      </c>
      <c r="E96" s="328">
        <f>D96/C96</f>
        <v>0.79166666666666663</v>
      </c>
      <c r="F96" s="326">
        <v>5</v>
      </c>
      <c r="G96" s="312">
        <f>F96/C96</f>
        <v>0.20833333333333334</v>
      </c>
      <c r="H96" s="349">
        <v>13</v>
      </c>
      <c r="I96" s="351">
        <f>H96/C96</f>
        <v>0.54166666666666663</v>
      </c>
      <c r="J96" s="37" t="s">
        <v>62</v>
      </c>
      <c r="K96" s="38">
        <v>3</v>
      </c>
      <c r="L96" s="326">
        <f>SUM(K96:K101)</f>
        <v>11</v>
      </c>
      <c r="M96" s="370">
        <f>L96/C96</f>
        <v>0.45833333333333331</v>
      </c>
    </row>
    <row r="97" spans="2:13" thickBot="1" x14ac:dyDescent="0.3">
      <c r="B97" s="345"/>
      <c r="C97" s="347"/>
      <c r="D97" s="388"/>
      <c r="E97" s="329"/>
      <c r="F97" s="389"/>
      <c r="G97" s="313"/>
      <c r="H97" s="349"/>
      <c r="I97" s="351"/>
      <c r="J97" s="39" t="s">
        <v>63</v>
      </c>
      <c r="K97" s="40">
        <v>2</v>
      </c>
      <c r="L97" s="389"/>
      <c r="M97" s="391"/>
    </row>
    <row r="98" spans="2:13" thickBot="1" x14ac:dyDescent="0.3">
      <c r="B98" s="345"/>
      <c r="C98" s="347"/>
      <c r="D98" s="388"/>
      <c r="E98" s="329"/>
      <c r="F98" s="389"/>
      <c r="G98" s="313"/>
      <c r="H98" s="349"/>
      <c r="I98" s="351"/>
      <c r="J98" s="39" t="s">
        <v>64</v>
      </c>
      <c r="K98" s="40">
        <v>1</v>
      </c>
      <c r="L98" s="389"/>
      <c r="M98" s="391"/>
    </row>
    <row r="99" spans="2:13" thickBot="1" x14ac:dyDescent="0.3">
      <c r="B99" s="345"/>
      <c r="C99" s="347"/>
      <c r="D99" s="388"/>
      <c r="E99" s="329"/>
      <c r="F99" s="389"/>
      <c r="G99" s="313"/>
      <c r="H99" s="349"/>
      <c r="I99" s="351"/>
      <c r="J99" s="39" t="s">
        <v>65</v>
      </c>
      <c r="K99" s="40">
        <v>1</v>
      </c>
      <c r="L99" s="389"/>
      <c r="M99" s="391"/>
    </row>
    <row r="100" spans="2:13" thickBot="1" x14ac:dyDescent="0.3">
      <c r="B100" s="345"/>
      <c r="C100" s="347"/>
      <c r="D100" s="388"/>
      <c r="E100" s="329"/>
      <c r="F100" s="389"/>
      <c r="G100" s="313"/>
      <c r="H100" s="349"/>
      <c r="I100" s="351"/>
      <c r="J100" s="39" t="s">
        <v>66</v>
      </c>
      <c r="K100" s="40">
        <v>0</v>
      </c>
      <c r="L100" s="389"/>
      <c r="M100" s="391"/>
    </row>
    <row r="101" spans="2:13" thickBot="1" x14ac:dyDescent="0.3">
      <c r="B101" s="419"/>
      <c r="C101" s="420"/>
      <c r="D101" s="429"/>
      <c r="E101" s="400"/>
      <c r="F101" s="430"/>
      <c r="G101" s="401"/>
      <c r="H101" s="405"/>
      <c r="I101" s="406"/>
      <c r="J101" s="45" t="s">
        <v>78</v>
      </c>
      <c r="K101" s="46">
        <v>4</v>
      </c>
      <c r="L101" s="389"/>
      <c r="M101" s="398"/>
    </row>
    <row r="102" spans="2:13" ht="19.5" customHeight="1" thickTop="1" thickBot="1" x14ac:dyDescent="0.3">
      <c r="B102" s="111" t="s">
        <v>68</v>
      </c>
      <c r="C102" s="112">
        <f>SUM(C5:C101)</f>
        <v>1229</v>
      </c>
      <c r="D102" s="119">
        <f>SUM(D5:D101)</f>
        <v>919</v>
      </c>
      <c r="E102" s="133">
        <f>D102/C102</f>
        <v>0.74776240846216435</v>
      </c>
      <c r="F102" s="134">
        <f>SUM(F5:F101)</f>
        <v>310</v>
      </c>
      <c r="G102" s="137">
        <f>F102/C102</f>
        <v>0.25223759153783565</v>
      </c>
      <c r="H102" s="113">
        <f>SUM(H5:H101)</f>
        <v>949</v>
      </c>
      <c r="I102" s="114">
        <f>H102/C102</f>
        <v>0.77217249796582588</v>
      </c>
      <c r="J102" s="402"/>
      <c r="K102" s="403"/>
      <c r="L102" s="117">
        <f>SUM(L5:L101)</f>
        <v>280</v>
      </c>
      <c r="M102" s="114">
        <f>L102/C102</f>
        <v>0.22782750203417412</v>
      </c>
    </row>
    <row r="103" spans="2:13" thickTop="1" x14ac:dyDescent="0.25">
      <c r="D103" s="128"/>
      <c r="E103" s="128"/>
      <c r="M103" s="4"/>
    </row>
    <row r="104" spans="2:13" ht="15" x14ac:dyDescent="0.25">
      <c r="M104" s="4"/>
    </row>
    <row r="105" spans="2:13" ht="15" x14ac:dyDescent="0.25">
      <c r="M105" s="4"/>
    </row>
    <row r="106" spans="2:13" ht="15" x14ac:dyDescent="0.25">
      <c r="M106" s="4"/>
    </row>
    <row r="107" spans="2:13" ht="15" x14ac:dyDescent="0.25">
      <c r="M107" s="4"/>
    </row>
    <row r="108" spans="2:13" ht="15" x14ac:dyDescent="0.25">
      <c r="M108" s="4"/>
    </row>
    <row r="109" spans="2:13" ht="15" x14ac:dyDescent="0.25">
      <c r="M109" s="4"/>
    </row>
    <row r="110" spans="2:13" ht="15" x14ac:dyDescent="0.25">
      <c r="M110" s="4"/>
    </row>
    <row r="111" spans="2:13" ht="15" x14ac:dyDescent="0.25">
      <c r="M111" s="4"/>
    </row>
    <row r="112" spans="2:13" ht="15" x14ac:dyDescent="0.25">
      <c r="M112" s="4"/>
    </row>
    <row r="113" spans="2:13" ht="15" x14ac:dyDescent="0.25">
      <c r="M113" s="4"/>
    </row>
    <row r="114" spans="2:13" ht="15" x14ac:dyDescent="0.25">
      <c r="M114" s="4"/>
    </row>
    <row r="115" spans="2:13" ht="15" x14ac:dyDescent="0.25">
      <c r="M115" s="4"/>
    </row>
    <row r="116" spans="2:13" ht="15" x14ac:dyDescent="0.25">
      <c r="B116"/>
      <c r="C116"/>
      <c r="D116"/>
      <c r="E116"/>
      <c r="F116"/>
      <c r="G116"/>
      <c r="H116"/>
      <c r="J116"/>
      <c r="K116"/>
      <c r="L116"/>
      <c r="M116" s="4"/>
    </row>
    <row r="117" spans="2:13" ht="15" x14ac:dyDescent="0.25">
      <c r="B117"/>
      <c r="C117"/>
      <c r="D117"/>
      <c r="E117"/>
      <c r="F117"/>
      <c r="G117"/>
      <c r="H117"/>
      <c r="J117"/>
      <c r="K117"/>
      <c r="L117"/>
      <c r="M117" s="4"/>
    </row>
    <row r="118" spans="2:13" ht="15" x14ac:dyDescent="0.25">
      <c r="B118"/>
      <c r="C118"/>
      <c r="D118"/>
      <c r="E118"/>
      <c r="F118"/>
      <c r="G118"/>
      <c r="H118"/>
      <c r="J118"/>
      <c r="K118"/>
      <c r="L118"/>
      <c r="M118" s="4"/>
    </row>
    <row r="119" spans="2:13" ht="15" x14ac:dyDescent="0.25">
      <c r="B119"/>
      <c r="C119"/>
      <c r="D119"/>
      <c r="E119"/>
      <c r="F119"/>
      <c r="G119"/>
      <c r="H119"/>
      <c r="J119"/>
      <c r="K119"/>
      <c r="L119"/>
      <c r="M119" s="4"/>
    </row>
    <row r="120" spans="2:13" ht="15" x14ac:dyDescent="0.25">
      <c r="B120"/>
      <c r="C120"/>
      <c r="D120"/>
      <c r="E120"/>
      <c r="F120"/>
      <c r="G120"/>
      <c r="H120"/>
      <c r="J120"/>
      <c r="K120"/>
      <c r="L120"/>
      <c r="M120" s="4"/>
    </row>
    <row r="121" spans="2:13" ht="15" x14ac:dyDescent="0.25">
      <c r="B121"/>
      <c r="C121"/>
      <c r="D121"/>
      <c r="E121"/>
      <c r="F121"/>
      <c r="G121"/>
      <c r="H121"/>
      <c r="J121"/>
      <c r="K121"/>
      <c r="L121"/>
      <c r="M121" s="4"/>
    </row>
    <row r="122" spans="2:13" ht="15" x14ac:dyDescent="0.25">
      <c r="B122"/>
      <c r="C122"/>
      <c r="D122"/>
      <c r="E122"/>
      <c r="F122"/>
      <c r="G122"/>
      <c r="H122"/>
      <c r="J122"/>
      <c r="K122"/>
      <c r="L122"/>
      <c r="M122" s="4"/>
    </row>
    <row r="123" spans="2:13" ht="15" x14ac:dyDescent="0.25">
      <c r="B123"/>
      <c r="C123"/>
      <c r="D123"/>
      <c r="E123"/>
      <c r="F123"/>
      <c r="G123"/>
      <c r="H123"/>
      <c r="J123"/>
      <c r="K123"/>
      <c r="L123"/>
      <c r="M123" s="4"/>
    </row>
    <row r="124" spans="2:13" ht="15" x14ac:dyDescent="0.25">
      <c r="B124"/>
      <c r="C124"/>
      <c r="D124"/>
      <c r="E124"/>
      <c r="F124"/>
      <c r="G124"/>
      <c r="H124"/>
      <c r="J124"/>
      <c r="K124"/>
      <c r="L124"/>
      <c r="M124" s="4"/>
    </row>
    <row r="125" spans="2:13" ht="15" x14ac:dyDescent="0.25">
      <c r="B125"/>
      <c r="C125"/>
      <c r="D125"/>
      <c r="E125"/>
      <c r="F125"/>
      <c r="G125"/>
      <c r="H125"/>
      <c r="J125"/>
      <c r="K125"/>
      <c r="L125"/>
      <c r="M125" s="4"/>
    </row>
    <row r="126" spans="2:13" ht="15" x14ac:dyDescent="0.25">
      <c r="B126"/>
      <c r="C126"/>
      <c r="D126"/>
      <c r="E126"/>
      <c r="F126"/>
      <c r="G126"/>
      <c r="H126"/>
      <c r="J126"/>
      <c r="K126"/>
      <c r="L126"/>
      <c r="M126" s="4"/>
    </row>
    <row r="127" spans="2:13" ht="15" x14ac:dyDescent="0.25">
      <c r="B127"/>
      <c r="C127"/>
      <c r="D127"/>
      <c r="E127"/>
      <c r="F127"/>
      <c r="G127"/>
      <c r="H127"/>
      <c r="J127"/>
      <c r="K127"/>
      <c r="L127"/>
      <c r="M127" s="4"/>
    </row>
    <row r="128" spans="2:13" ht="15" x14ac:dyDescent="0.25">
      <c r="B128"/>
      <c r="C128"/>
      <c r="D128"/>
      <c r="E128"/>
      <c r="F128"/>
      <c r="G128"/>
      <c r="H128"/>
      <c r="J128"/>
      <c r="K128"/>
      <c r="L128"/>
      <c r="M128" s="4"/>
    </row>
    <row r="129" spans="2:13" ht="15" x14ac:dyDescent="0.25">
      <c r="B129"/>
      <c r="C129"/>
      <c r="D129"/>
      <c r="E129"/>
      <c r="F129"/>
      <c r="G129"/>
      <c r="H129"/>
      <c r="J129"/>
      <c r="K129"/>
      <c r="L129"/>
      <c r="M129" s="4"/>
    </row>
    <row r="130" spans="2:13" ht="15" x14ac:dyDescent="0.25">
      <c r="B130"/>
      <c r="C130"/>
      <c r="D130"/>
      <c r="E130"/>
      <c r="F130"/>
      <c r="G130"/>
      <c r="H130"/>
      <c r="J130"/>
      <c r="K130"/>
      <c r="L130"/>
      <c r="M130" s="4"/>
    </row>
    <row r="131" spans="2:13" ht="15" x14ac:dyDescent="0.25">
      <c r="B131"/>
      <c r="C131"/>
      <c r="D131"/>
      <c r="E131"/>
      <c r="F131"/>
      <c r="G131"/>
      <c r="H131"/>
      <c r="J131"/>
      <c r="K131"/>
      <c r="L131"/>
      <c r="M131" s="4"/>
    </row>
    <row r="132" spans="2:13" ht="15" x14ac:dyDescent="0.25">
      <c r="B132"/>
      <c r="C132"/>
      <c r="D132"/>
      <c r="E132"/>
      <c r="F132"/>
      <c r="G132"/>
      <c r="H132"/>
      <c r="J132"/>
      <c r="K132"/>
      <c r="L132"/>
      <c r="M132" s="4"/>
    </row>
    <row r="133" spans="2:13" ht="15" x14ac:dyDescent="0.25">
      <c r="B133"/>
      <c r="C133"/>
      <c r="D133"/>
      <c r="E133"/>
      <c r="F133"/>
      <c r="G133"/>
      <c r="H133"/>
      <c r="J133"/>
      <c r="K133"/>
      <c r="L133"/>
      <c r="M133" s="4"/>
    </row>
    <row r="134" spans="2:13" ht="15" x14ac:dyDescent="0.25">
      <c r="B134"/>
      <c r="C134"/>
      <c r="D134"/>
      <c r="E134"/>
      <c r="F134"/>
      <c r="G134"/>
      <c r="H134"/>
      <c r="J134"/>
      <c r="K134"/>
      <c r="L134"/>
      <c r="M134" s="4"/>
    </row>
    <row r="135" spans="2:13" ht="15" x14ac:dyDescent="0.25">
      <c r="B135"/>
      <c r="C135"/>
      <c r="D135"/>
      <c r="E135"/>
      <c r="F135"/>
      <c r="G135"/>
      <c r="H135"/>
      <c r="J135"/>
      <c r="K135"/>
      <c r="L135"/>
      <c r="M135" s="4"/>
    </row>
    <row r="136" spans="2:13" ht="15" x14ac:dyDescent="0.25">
      <c r="B136"/>
      <c r="C136"/>
      <c r="D136"/>
      <c r="E136"/>
      <c r="F136"/>
      <c r="G136"/>
      <c r="H136"/>
      <c r="J136"/>
      <c r="K136"/>
      <c r="L136"/>
      <c r="M136" s="4"/>
    </row>
    <row r="137" spans="2:13" ht="15" x14ac:dyDescent="0.25">
      <c r="B137"/>
      <c r="C137"/>
      <c r="D137"/>
      <c r="E137"/>
      <c r="F137"/>
      <c r="G137"/>
      <c r="H137"/>
      <c r="J137"/>
      <c r="K137"/>
      <c r="L137"/>
      <c r="M137" s="4"/>
    </row>
    <row r="138" spans="2:13" ht="15" x14ac:dyDescent="0.25">
      <c r="B138"/>
      <c r="C138"/>
      <c r="D138"/>
      <c r="E138"/>
      <c r="F138"/>
      <c r="G138"/>
      <c r="H138"/>
      <c r="J138"/>
      <c r="K138"/>
      <c r="L138"/>
      <c r="M138" s="4"/>
    </row>
    <row r="139" spans="2:13" ht="15" x14ac:dyDescent="0.25">
      <c r="B139"/>
      <c r="C139"/>
      <c r="D139"/>
      <c r="E139"/>
      <c r="F139"/>
      <c r="G139"/>
      <c r="H139"/>
      <c r="J139"/>
      <c r="K139"/>
      <c r="L139"/>
      <c r="M139" s="4"/>
    </row>
    <row r="140" spans="2:13" ht="15" x14ac:dyDescent="0.25">
      <c r="B140"/>
      <c r="C140"/>
      <c r="D140"/>
      <c r="E140"/>
      <c r="F140"/>
      <c r="G140"/>
      <c r="H140"/>
      <c r="J140"/>
      <c r="K140"/>
      <c r="L140"/>
      <c r="M140" s="4"/>
    </row>
    <row r="141" spans="2:13" ht="15" x14ac:dyDescent="0.25">
      <c r="B141"/>
      <c r="C141"/>
      <c r="D141"/>
      <c r="E141"/>
      <c r="F141"/>
      <c r="G141"/>
      <c r="H141"/>
      <c r="J141"/>
      <c r="K141"/>
      <c r="L141"/>
      <c r="M141" s="4"/>
    </row>
    <row r="142" spans="2:13" ht="15" x14ac:dyDescent="0.25">
      <c r="B142"/>
      <c r="C142"/>
      <c r="D142"/>
      <c r="E142"/>
      <c r="F142"/>
      <c r="G142"/>
      <c r="H142"/>
      <c r="J142"/>
      <c r="K142"/>
      <c r="L142"/>
      <c r="M142" s="4"/>
    </row>
    <row r="143" spans="2:13" ht="15" x14ac:dyDescent="0.25">
      <c r="B143"/>
      <c r="C143"/>
      <c r="D143"/>
      <c r="E143"/>
      <c r="F143"/>
      <c r="G143"/>
      <c r="H143"/>
      <c r="J143"/>
      <c r="K143"/>
      <c r="L143"/>
      <c r="M143" s="4"/>
    </row>
    <row r="144" spans="2:13" ht="15" x14ac:dyDescent="0.25">
      <c r="B144"/>
      <c r="C144"/>
      <c r="D144"/>
      <c r="E144"/>
      <c r="F144"/>
      <c r="G144"/>
      <c r="H144"/>
      <c r="J144"/>
      <c r="K144"/>
      <c r="L144"/>
      <c r="M144" s="4"/>
    </row>
    <row r="145" spans="2:13" ht="15" x14ac:dyDescent="0.25">
      <c r="B145"/>
      <c r="C145"/>
      <c r="D145"/>
      <c r="E145"/>
      <c r="F145"/>
      <c r="G145"/>
      <c r="H145"/>
      <c r="J145"/>
      <c r="K145"/>
      <c r="L145"/>
      <c r="M145" s="4"/>
    </row>
    <row r="146" spans="2:13" ht="15" x14ac:dyDescent="0.25">
      <c r="B146"/>
      <c r="C146"/>
      <c r="D146"/>
      <c r="E146"/>
      <c r="F146"/>
      <c r="G146"/>
      <c r="H146"/>
      <c r="J146"/>
      <c r="K146"/>
      <c r="L146"/>
      <c r="M146" s="4"/>
    </row>
    <row r="147" spans="2:13" ht="15" x14ac:dyDescent="0.25">
      <c r="B147"/>
      <c r="C147"/>
      <c r="D147"/>
      <c r="E147"/>
      <c r="F147"/>
      <c r="G147"/>
      <c r="H147"/>
      <c r="J147"/>
      <c r="K147"/>
      <c r="L147"/>
      <c r="M147" s="4"/>
    </row>
    <row r="148" spans="2:13" ht="15" x14ac:dyDescent="0.25">
      <c r="B148"/>
      <c r="C148"/>
      <c r="D148"/>
      <c r="E148"/>
      <c r="F148"/>
      <c r="G148"/>
      <c r="H148"/>
      <c r="J148"/>
      <c r="K148"/>
      <c r="L148"/>
      <c r="M148" s="4"/>
    </row>
    <row r="149" spans="2:13" ht="15" x14ac:dyDescent="0.25">
      <c r="B149"/>
      <c r="C149"/>
      <c r="D149"/>
      <c r="E149"/>
      <c r="F149"/>
      <c r="G149"/>
      <c r="H149"/>
      <c r="J149"/>
      <c r="K149"/>
      <c r="L149"/>
      <c r="M149" s="4"/>
    </row>
    <row r="150" spans="2:13" ht="15" x14ac:dyDescent="0.25">
      <c r="B150"/>
      <c r="C150"/>
      <c r="D150"/>
      <c r="E150"/>
      <c r="F150"/>
      <c r="G150"/>
      <c r="H150"/>
      <c r="J150"/>
      <c r="K150"/>
      <c r="L150"/>
      <c r="M150" s="4"/>
    </row>
    <row r="151" spans="2:13" ht="15" x14ac:dyDescent="0.25">
      <c r="B151"/>
      <c r="C151"/>
      <c r="D151"/>
      <c r="E151"/>
      <c r="F151"/>
      <c r="G151"/>
      <c r="H151"/>
      <c r="J151"/>
      <c r="K151"/>
      <c r="L151"/>
      <c r="M151" s="4"/>
    </row>
    <row r="152" spans="2:13" ht="15" x14ac:dyDescent="0.25">
      <c r="B152"/>
      <c r="C152"/>
      <c r="D152"/>
      <c r="E152"/>
      <c r="F152"/>
      <c r="G152"/>
      <c r="H152"/>
      <c r="J152"/>
      <c r="K152"/>
      <c r="L152"/>
      <c r="M152" s="4"/>
    </row>
    <row r="153" spans="2:13" ht="15" x14ac:dyDescent="0.25">
      <c r="B153"/>
      <c r="C153"/>
      <c r="D153"/>
      <c r="E153"/>
      <c r="F153"/>
      <c r="G153"/>
      <c r="H153"/>
      <c r="J153"/>
      <c r="K153"/>
      <c r="L153"/>
      <c r="M153" s="4"/>
    </row>
    <row r="154" spans="2:13" ht="15" x14ac:dyDescent="0.25">
      <c r="B154"/>
      <c r="C154"/>
      <c r="D154"/>
      <c r="E154"/>
      <c r="F154"/>
      <c r="G154"/>
      <c r="H154"/>
      <c r="J154"/>
      <c r="K154"/>
      <c r="L154"/>
      <c r="M154" s="4"/>
    </row>
    <row r="155" spans="2:13" ht="15" x14ac:dyDescent="0.25">
      <c r="B155"/>
      <c r="C155"/>
      <c r="D155"/>
      <c r="E155"/>
      <c r="F155"/>
      <c r="G155"/>
      <c r="H155"/>
      <c r="J155"/>
      <c r="K155"/>
      <c r="L155"/>
      <c r="M155" s="4"/>
    </row>
    <row r="156" spans="2:13" ht="15" x14ac:dyDescent="0.25">
      <c r="B156"/>
      <c r="C156"/>
      <c r="D156"/>
      <c r="E156"/>
      <c r="F156"/>
      <c r="G156"/>
      <c r="H156"/>
      <c r="J156"/>
      <c r="K156"/>
      <c r="L156"/>
      <c r="M156" s="4"/>
    </row>
    <row r="157" spans="2:13" ht="15" x14ac:dyDescent="0.25">
      <c r="B157"/>
      <c r="C157"/>
      <c r="D157"/>
      <c r="E157"/>
      <c r="F157"/>
      <c r="G157"/>
      <c r="H157"/>
      <c r="J157"/>
      <c r="K157"/>
      <c r="L157"/>
      <c r="M157" s="4"/>
    </row>
    <row r="158" spans="2:13" ht="15" x14ac:dyDescent="0.25">
      <c r="B158"/>
      <c r="C158"/>
      <c r="D158"/>
      <c r="E158"/>
      <c r="F158"/>
      <c r="G158"/>
      <c r="H158"/>
      <c r="J158"/>
      <c r="K158"/>
      <c r="L158"/>
      <c r="M158" s="4"/>
    </row>
    <row r="159" spans="2:13" ht="15" x14ac:dyDescent="0.25">
      <c r="B159"/>
      <c r="C159"/>
      <c r="D159"/>
      <c r="E159"/>
      <c r="F159"/>
      <c r="G159"/>
      <c r="H159"/>
      <c r="J159"/>
      <c r="K159"/>
      <c r="L159"/>
      <c r="M159" s="4"/>
    </row>
    <row r="160" spans="2:13" ht="15" x14ac:dyDescent="0.25">
      <c r="B160"/>
      <c r="C160"/>
      <c r="D160"/>
      <c r="E160"/>
      <c r="F160"/>
      <c r="G160"/>
      <c r="H160"/>
      <c r="J160"/>
      <c r="K160"/>
      <c r="L160"/>
      <c r="M160" s="4"/>
    </row>
    <row r="161" spans="2:13" ht="15" x14ac:dyDescent="0.25">
      <c r="B161"/>
      <c r="C161"/>
      <c r="D161"/>
      <c r="E161"/>
      <c r="F161"/>
      <c r="G161"/>
      <c r="H161"/>
      <c r="J161"/>
      <c r="K161"/>
      <c r="L161"/>
      <c r="M161" s="4"/>
    </row>
    <row r="162" spans="2:13" ht="15" x14ac:dyDescent="0.25">
      <c r="B162"/>
      <c r="C162"/>
      <c r="D162"/>
      <c r="E162"/>
      <c r="F162"/>
      <c r="G162"/>
      <c r="H162"/>
      <c r="J162"/>
      <c r="K162"/>
      <c r="L162"/>
      <c r="M162" s="4"/>
    </row>
    <row r="163" spans="2:13" ht="15" x14ac:dyDescent="0.25">
      <c r="B163"/>
      <c r="C163"/>
      <c r="D163"/>
      <c r="E163"/>
      <c r="F163"/>
      <c r="G163"/>
      <c r="H163"/>
      <c r="J163"/>
      <c r="K163"/>
      <c r="L163"/>
      <c r="M163" s="4"/>
    </row>
    <row r="164" spans="2:13" ht="15" x14ac:dyDescent="0.25">
      <c r="B164"/>
      <c r="C164"/>
      <c r="D164"/>
      <c r="E164"/>
      <c r="F164"/>
      <c r="G164"/>
      <c r="H164"/>
      <c r="J164"/>
      <c r="K164"/>
      <c r="L164"/>
      <c r="M164" s="4"/>
    </row>
    <row r="165" spans="2:13" ht="15" x14ac:dyDescent="0.25">
      <c r="B165"/>
      <c r="C165"/>
      <c r="D165"/>
      <c r="E165"/>
      <c r="F165"/>
      <c r="G165"/>
      <c r="H165"/>
      <c r="J165"/>
      <c r="K165"/>
      <c r="L165"/>
      <c r="M165" s="4"/>
    </row>
    <row r="166" spans="2:13" ht="15" x14ac:dyDescent="0.25">
      <c r="B166"/>
      <c r="C166"/>
      <c r="D166"/>
      <c r="E166"/>
      <c r="F166"/>
      <c r="G166"/>
      <c r="H166"/>
      <c r="J166"/>
      <c r="K166"/>
      <c r="L166"/>
      <c r="M166" s="4"/>
    </row>
    <row r="167" spans="2:13" ht="15" x14ac:dyDescent="0.25">
      <c r="B167"/>
      <c r="C167"/>
      <c r="D167"/>
      <c r="E167"/>
      <c r="F167"/>
      <c r="G167"/>
      <c r="H167"/>
      <c r="J167"/>
      <c r="K167"/>
      <c r="L167"/>
      <c r="M167" s="4"/>
    </row>
    <row r="168" spans="2:13" ht="15" x14ac:dyDescent="0.25">
      <c r="B168"/>
      <c r="C168"/>
      <c r="D168"/>
      <c r="E168"/>
      <c r="F168"/>
      <c r="G168"/>
      <c r="H168"/>
      <c r="J168"/>
      <c r="K168"/>
      <c r="L168"/>
      <c r="M168" s="4"/>
    </row>
    <row r="169" spans="2:13" ht="15" x14ac:dyDescent="0.25">
      <c r="B169"/>
      <c r="C169"/>
      <c r="D169"/>
      <c r="E169"/>
      <c r="F169"/>
      <c r="G169"/>
      <c r="H169"/>
      <c r="J169"/>
      <c r="K169"/>
      <c r="L169"/>
      <c r="M169" s="4"/>
    </row>
    <row r="170" spans="2:13" ht="15" x14ac:dyDescent="0.25">
      <c r="B170"/>
      <c r="C170"/>
      <c r="D170"/>
      <c r="E170"/>
      <c r="F170"/>
      <c r="G170"/>
      <c r="H170"/>
      <c r="J170"/>
      <c r="K170"/>
      <c r="L170"/>
      <c r="M170" s="4"/>
    </row>
    <row r="171" spans="2:13" ht="15" x14ac:dyDescent="0.25">
      <c r="M171" s="4"/>
    </row>
    <row r="172" spans="2:13" ht="15" x14ac:dyDescent="0.25">
      <c r="M172" s="4"/>
    </row>
    <row r="173" spans="2:13" ht="15" x14ac:dyDescent="0.25">
      <c r="M173" s="4"/>
    </row>
    <row r="174" spans="2:13" ht="15" x14ac:dyDescent="0.25">
      <c r="M174" s="4"/>
    </row>
    <row r="175" spans="2:13" ht="15" x14ac:dyDescent="0.25">
      <c r="M175" s="4"/>
    </row>
    <row r="176" spans="2:13" ht="15" x14ac:dyDescent="0.25">
      <c r="M176" s="4"/>
    </row>
    <row r="177" spans="13:13" ht="15" x14ac:dyDescent="0.25">
      <c r="M177" s="4"/>
    </row>
    <row r="178" spans="13:13" ht="15" x14ac:dyDescent="0.25">
      <c r="M178" s="4"/>
    </row>
    <row r="179" spans="13:13" ht="15" x14ac:dyDescent="0.25">
      <c r="M179" s="4"/>
    </row>
    <row r="180" spans="13:13" ht="15" x14ac:dyDescent="0.25">
      <c r="M180" s="4"/>
    </row>
    <row r="181" spans="13:13" ht="15" x14ac:dyDescent="0.25">
      <c r="M181" s="4"/>
    </row>
    <row r="182" spans="13:13" ht="15" x14ac:dyDescent="0.25">
      <c r="M182" s="4"/>
    </row>
    <row r="183" spans="13:13" ht="15" x14ac:dyDescent="0.25">
      <c r="M183" s="4"/>
    </row>
    <row r="184" spans="13:13" ht="15" x14ac:dyDescent="0.25">
      <c r="M184" s="4"/>
    </row>
    <row r="185" spans="13:13" ht="15" x14ac:dyDescent="0.25">
      <c r="M185" s="4"/>
    </row>
    <row r="186" spans="13:13" ht="15" x14ac:dyDescent="0.25">
      <c r="M186" s="4"/>
    </row>
    <row r="187" spans="13:13" ht="15" x14ac:dyDescent="0.25">
      <c r="M187" s="4"/>
    </row>
    <row r="188" spans="13:13" ht="15" x14ac:dyDescent="0.25">
      <c r="M188" s="4"/>
    </row>
    <row r="189" spans="13:13" ht="15" x14ac:dyDescent="0.25">
      <c r="M189" s="4"/>
    </row>
    <row r="190" spans="13:13" ht="15" x14ac:dyDescent="0.25">
      <c r="M190" s="4"/>
    </row>
    <row r="191" spans="13:13" ht="15" x14ac:dyDescent="0.25">
      <c r="M191" s="4"/>
    </row>
    <row r="192" spans="13:13" ht="15" x14ac:dyDescent="0.25">
      <c r="M192" s="4"/>
    </row>
    <row r="193" spans="13:13" ht="15" x14ac:dyDescent="0.25">
      <c r="M193" s="4"/>
    </row>
    <row r="194" spans="13:13" ht="15" x14ac:dyDescent="0.25">
      <c r="M194" s="4"/>
    </row>
    <row r="195" spans="13:13" ht="15" x14ac:dyDescent="0.25">
      <c r="M195" s="4"/>
    </row>
    <row r="196" spans="13:13" ht="15" x14ac:dyDescent="0.25">
      <c r="M196" s="4"/>
    </row>
    <row r="197" spans="13:13" ht="15" x14ac:dyDescent="0.25">
      <c r="M197" s="4"/>
    </row>
    <row r="198" spans="13:13" ht="15" x14ac:dyDescent="0.25">
      <c r="M198" s="4"/>
    </row>
    <row r="199" spans="13:13" ht="15" x14ac:dyDescent="0.25">
      <c r="M199" s="4"/>
    </row>
    <row r="200" spans="13:13" ht="15" x14ac:dyDescent="0.25">
      <c r="M200" s="4"/>
    </row>
    <row r="201" spans="13:13" ht="15" x14ac:dyDescent="0.25">
      <c r="M201" s="4"/>
    </row>
    <row r="202" spans="13:13" ht="15" x14ac:dyDescent="0.25">
      <c r="M202" s="4"/>
    </row>
    <row r="203" spans="13:13" ht="15" x14ac:dyDescent="0.25">
      <c r="M203" s="4"/>
    </row>
    <row r="204" spans="13:13" ht="15" x14ac:dyDescent="0.25">
      <c r="M204" s="4"/>
    </row>
    <row r="205" spans="13:13" ht="15" x14ac:dyDescent="0.25">
      <c r="M205" s="4"/>
    </row>
    <row r="206" spans="13:13" ht="15" x14ac:dyDescent="0.25">
      <c r="M206" s="4"/>
    </row>
    <row r="207" spans="13:13" ht="15" x14ac:dyDescent="0.25">
      <c r="M207" s="4"/>
    </row>
    <row r="208" spans="13:13" ht="15" x14ac:dyDescent="0.25">
      <c r="M208" s="4"/>
    </row>
    <row r="209" spans="13:13" ht="15" x14ac:dyDescent="0.25">
      <c r="M209" s="4"/>
    </row>
    <row r="210" spans="13:13" ht="15" x14ac:dyDescent="0.25">
      <c r="M210" s="4"/>
    </row>
    <row r="211" spans="13:13" ht="15" x14ac:dyDescent="0.25">
      <c r="M211" s="4"/>
    </row>
    <row r="212" spans="13:13" ht="15" x14ac:dyDescent="0.25">
      <c r="M212" s="4"/>
    </row>
    <row r="213" spans="13:13" ht="15" x14ac:dyDescent="0.25">
      <c r="M213" s="4"/>
    </row>
    <row r="214" spans="13:13" ht="15" x14ac:dyDescent="0.25">
      <c r="M214" s="4"/>
    </row>
    <row r="215" spans="13:13" ht="15" x14ac:dyDescent="0.25">
      <c r="M215" s="4"/>
    </row>
    <row r="216" spans="13:13" ht="15" x14ac:dyDescent="0.25">
      <c r="M216" s="4"/>
    </row>
    <row r="217" spans="13:13" ht="15" x14ac:dyDescent="0.25">
      <c r="M217" s="4"/>
    </row>
    <row r="218" spans="13:13" ht="15" x14ac:dyDescent="0.25">
      <c r="M218" s="4"/>
    </row>
    <row r="219" spans="13:13" ht="15" x14ac:dyDescent="0.25">
      <c r="M219" s="4"/>
    </row>
    <row r="220" spans="13:13" ht="15" x14ac:dyDescent="0.25">
      <c r="M220" s="4"/>
    </row>
    <row r="221" spans="13:13" ht="15" x14ac:dyDescent="0.25">
      <c r="M221" s="4"/>
    </row>
    <row r="222" spans="13:13" ht="15" x14ac:dyDescent="0.25">
      <c r="M222" s="4"/>
    </row>
    <row r="223" spans="13:13" ht="15" x14ac:dyDescent="0.25">
      <c r="M223" s="4"/>
    </row>
    <row r="224" spans="13:13" ht="15" x14ac:dyDescent="0.25">
      <c r="M224" s="4"/>
    </row>
    <row r="225" spans="13:13" ht="15" x14ac:dyDescent="0.25">
      <c r="M225" s="4"/>
    </row>
    <row r="226" spans="13:13" ht="15" x14ac:dyDescent="0.25">
      <c r="M226" s="4"/>
    </row>
    <row r="227" spans="13:13" ht="15" x14ac:dyDescent="0.25">
      <c r="M227" s="4"/>
    </row>
    <row r="228" spans="13:13" ht="15" x14ac:dyDescent="0.25">
      <c r="M228" s="4"/>
    </row>
    <row r="229" spans="13:13" ht="15" x14ac:dyDescent="0.25">
      <c r="M229" s="4"/>
    </row>
    <row r="230" spans="13:13" ht="15" x14ac:dyDescent="0.25">
      <c r="M230" s="4"/>
    </row>
    <row r="231" spans="13:13" ht="15" x14ac:dyDescent="0.25">
      <c r="M231" s="4"/>
    </row>
    <row r="232" spans="13:13" ht="15" x14ac:dyDescent="0.25">
      <c r="M232" s="4"/>
    </row>
    <row r="233" spans="13:13" ht="15" x14ac:dyDescent="0.25">
      <c r="M233" s="4"/>
    </row>
    <row r="234" spans="13:13" ht="15" x14ac:dyDescent="0.25">
      <c r="M234" s="4"/>
    </row>
    <row r="235" spans="13:13" ht="15" x14ac:dyDescent="0.25">
      <c r="M235" s="4"/>
    </row>
    <row r="236" spans="13:13" ht="15" x14ac:dyDescent="0.25">
      <c r="M236" s="4"/>
    </row>
    <row r="237" spans="13:13" ht="15" x14ac:dyDescent="0.25">
      <c r="M237" s="4"/>
    </row>
    <row r="238" spans="13:13" ht="15" x14ac:dyDescent="0.25">
      <c r="M238" s="4"/>
    </row>
    <row r="239" spans="13:13" ht="15" x14ac:dyDescent="0.25">
      <c r="M239" s="4"/>
    </row>
    <row r="240" spans="13:13" ht="15" x14ac:dyDescent="0.25">
      <c r="M240" s="4"/>
    </row>
    <row r="241" spans="13:13" ht="15" x14ac:dyDescent="0.25">
      <c r="M241" s="4"/>
    </row>
    <row r="242" spans="13:13" ht="15" x14ac:dyDescent="0.25">
      <c r="M242" s="4"/>
    </row>
    <row r="243" spans="13:13" ht="15" x14ac:dyDescent="0.25">
      <c r="M243" s="4"/>
    </row>
    <row r="244" spans="13:13" ht="15" x14ac:dyDescent="0.25">
      <c r="M244" s="4"/>
    </row>
    <row r="245" spans="13:13" ht="15" x14ac:dyDescent="0.25">
      <c r="M245" s="4"/>
    </row>
    <row r="246" spans="13:13" ht="15" x14ac:dyDescent="0.25">
      <c r="M246" s="4"/>
    </row>
    <row r="247" spans="13:13" ht="15" x14ac:dyDescent="0.25">
      <c r="M247" s="4"/>
    </row>
    <row r="248" spans="13:13" ht="15" x14ac:dyDescent="0.25">
      <c r="M248" s="4"/>
    </row>
    <row r="249" spans="13:13" ht="15" x14ac:dyDescent="0.25">
      <c r="M249" s="4"/>
    </row>
    <row r="250" spans="13:13" ht="15" x14ac:dyDescent="0.25">
      <c r="M250" s="4"/>
    </row>
    <row r="251" spans="13:13" ht="15" x14ac:dyDescent="0.25">
      <c r="M251" s="4"/>
    </row>
    <row r="252" spans="13:13" ht="15" x14ac:dyDescent="0.25">
      <c r="M252" s="4"/>
    </row>
    <row r="253" spans="13:13" ht="15" x14ac:dyDescent="0.25">
      <c r="M253" s="4"/>
    </row>
    <row r="254" spans="13:13" ht="15" x14ac:dyDescent="0.25">
      <c r="M254" s="4"/>
    </row>
    <row r="255" spans="13:13" ht="15" x14ac:dyDescent="0.25">
      <c r="M255" s="4"/>
    </row>
    <row r="256" spans="13:13" ht="15" x14ac:dyDescent="0.25">
      <c r="M256" s="4"/>
    </row>
    <row r="257" spans="13:13" ht="15" x14ac:dyDescent="0.25">
      <c r="M257" s="4"/>
    </row>
    <row r="258" spans="13:13" ht="15" x14ac:dyDescent="0.25">
      <c r="M258" s="4"/>
    </row>
    <row r="259" spans="13:13" ht="15" x14ac:dyDescent="0.25">
      <c r="M259" s="4"/>
    </row>
    <row r="260" spans="13:13" ht="15" x14ac:dyDescent="0.25">
      <c r="M260" s="4"/>
    </row>
    <row r="261" spans="13:13" ht="15" x14ac:dyDescent="0.25">
      <c r="M261" s="4"/>
    </row>
    <row r="262" spans="13:13" ht="15" x14ac:dyDescent="0.25">
      <c r="M262" s="4"/>
    </row>
    <row r="263" spans="13:13" ht="15" x14ac:dyDescent="0.25">
      <c r="M263" s="4"/>
    </row>
    <row r="264" spans="13:13" ht="15" x14ac:dyDescent="0.25">
      <c r="M264" s="4"/>
    </row>
    <row r="265" spans="13:13" ht="15" x14ac:dyDescent="0.25">
      <c r="M265" s="4"/>
    </row>
    <row r="266" spans="13:13" ht="15" x14ac:dyDescent="0.25">
      <c r="M266" s="4"/>
    </row>
    <row r="267" spans="13:13" ht="15" x14ac:dyDescent="0.25">
      <c r="M267" s="4"/>
    </row>
    <row r="268" spans="13:13" ht="15" x14ac:dyDescent="0.25">
      <c r="M268" s="4"/>
    </row>
    <row r="269" spans="13:13" ht="15" x14ac:dyDescent="0.25">
      <c r="M269" s="4"/>
    </row>
    <row r="270" spans="13:13" ht="15" x14ac:dyDescent="0.25">
      <c r="M270" s="4"/>
    </row>
    <row r="271" spans="13:13" ht="15" x14ac:dyDescent="0.25">
      <c r="M271" s="4"/>
    </row>
    <row r="272" spans="13:13" ht="15" x14ac:dyDescent="0.25">
      <c r="M272" s="4"/>
    </row>
    <row r="273" spans="13:13" ht="15" x14ac:dyDescent="0.25">
      <c r="M273" s="4"/>
    </row>
    <row r="274" spans="13:13" ht="15" x14ac:dyDescent="0.25">
      <c r="M274" s="4"/>
    </row>
    <row r="275" spans="13:13" ht="15" x14ac:dyDescent="0.25">
      <c r="M275" s="4"/>
    </row>
    <row r="276" spans="13:13" ht="15" x14ac:dyDescent="0.25">
      <c r="M276" s="4"/>
    </row>
    <row r="277" spans="13:13" ht="15" x14ac:dyDescent="0.25">
      <c r="M277" s="4"/>
    </row>
    <row r="278" spans="13:13" ht="15" x14ac:dyDescent="0.25">
      <c r="M278" s="4"/>
    </row>
    <row r="279" spans="13:13" ht="15" x14ac:dyDescent="0.25">
      <c r="M279" s="4"/>
    </row>
    <row r="280" spans="13:13" ht="15" x14ac:dyDescent="0.25">
      <c r="M280" s="4"/>
    </row>
    <row r="281" spans="13:13" ht="15" x14ac:dyDescent="0.25">
      <c r="M281" s="4"/>
    </row>
    <row r="282" spans="13:13" ht="15" x14ac:dyDescent="0.25">
      <c r="M282" s="4"/>
    </row>
    <row r="283" spans="13:13" ht="15" x14ac:dyDescent="0.25">
      <c r="M283" s="4"/>
    </row>
    <row r="284" spans="13:13" ht="15" x14ac:dyDescent="0.25">
      <c r="M284" s="4"/>
    </row>
    <row r="285" spans="13:13" ht="15" x14ac:dyDescent="0.25">
      <c r="M285" s="4"/>
    </row>
    <row r="286" spans="13:13" ht="15" x14ac:dyDescent="0.25">
      <c r="M286" s="4"/>
    </row>
    <row r="287" spans="13:13" ht="15" x14ac:dyDescent="0.25">
      <c r="M287" s="4"/>
    </row>
    <row r="288" spans="13:13" ht="15" x14ac:dyDescent="0.25">
      <c r="M288" s="4"/>
    </row>
    <row r="289" spans="13:13" ht="15" x14ac:dyDescent="0.25">
      <c r="M289" s="4"/>
    </row>
    <row r="290" spans="13:13" ht="15" x14ac:dyDescent="0.25">
      <c r="M290" s="4"/>
    </row>
    <row r="291" spans="13:13" ht="15" x14ac:dyDescent="0.25">
      <c r="M291" s="4"/>
    </row>
    <row r="292" spans="13:13" ht="15" x14ac:dyDescent="0.25">
      <c r="M292" s="4"/>
    </row>
    <row r="293" spans="13:13" ht="15" x14ac:dyDescent="0.25">
      <c r="M293" s="4"/>
    </row>
    <row r="294" spans="13:13" ht="15" x14ac:dyDescent="0.25">
      <c r="M294" s="4"/>
    </row>
    <row r="295" spans="13:13" ht="15" x14ac:dyDescent="0.25">
      <c r="M295" s="4"/>
    </row>
    <row r="296" spans="13:13" ht="15" x14ac:dyDescent="0.25">
      <c r="M296" s="4"/>
    </row>
    <row r="297" spans="13:13" ht="15" x14ac:dyDescent="0.25">
      <c r="M297" s="4"/>
    </row>
    <row r="298" spans="13:13" ht="15" x14ac:dyDescent="0.25">
      <c r="M298" s="4"/>
    </row>
    <row r="299" spans="13:13" ht="15" x14ac:dyDescent="0.25">
      <c r="M299" s="4"/>
    </row>
    <row r="300" spans="13:13" ht="15" x14ac:dyDescent="0.25">
      <c r="M300" s="4"/>
    </row>
    <row r="301" spans="13:13" ht="15" x14ac:dyDescent="0.25">
      <c r="M301" s="4"/>
    </row>
    <row r="302" spans="13:13" ht="15" x14ac:dyDescent="0.25">
      <c r="M302" s="4"/>
    </row>
    <row r="303" spans="13:13" ht="15" x14ac:dyDescent="0.25">
      <c r="M303" s="4"/>
    </row>
    <row r="304" spans="13:13" ht="15" x14ac:dyDescent="0.25">
      <c r="M304" s="4"/>
    </row>
    <row r="305" spans="13:13" ht="15" x14ac:dyDescent="0.25">
      <c r="M305" s="4"/>
    </row>
    <row r="306" spans="13:13" ht="15" x14ac:dyDescent="0.25">
      <c r="M306" s="4"/>
    </row>
    <row r="307" spans="13:13" ht="15" x14ac:dyDescent="0.25">
      <c r="M307" s="4"/>
    </row>
    <row r="308" spans="13:13" ht="15" x14ac:dyDescent="0.25">
      <c r="M308" s="4"/>
    </row>
    <row r="309" spans="13:13" ht="15" x14ac:dyDescent="0.25">
      <c r="M309" s="4"/>
    </row>
    <row r="310" spans="13:13" ht="15" x14ac:dyDescent="0.25">
      <c r="M310" s="4"/>
    </row>
    <row r="311" spans="13:13" ht="15" x14ac:dyDescent="0.25">
      <c r="M311" s="4"/>
    </row>
    <row r="312" spans="13:13" ht="15" x14ac:dyDescent="0.25">
      <c r="M312" s="4"/>
    </row>
    <row r="313" spans="13:13" ht="15" x14ac:dyDescent="0.25">
      <c r="M313" s="4"/>
    </row>
    <row r="314" spans="13:13" ht="15" x14ac:dyDescent="0.25">
      <c r="M314" s="4"/>
    </row>
    <row r="315" spans="13:13" ht="15" x14ac:dyDescent="0.25">
      <c r="M315" s="4"/>
    </row>
    <row r="316" spans="13:13" ht="15" x14ac:dyDescent="0.25">
      <c r="M316" s="4"/>
    </row>
    <row r="317" spans="13:13" ht="15" x14ac:dyDescent="0.25">
      <c r="M317" s="4"/>
    </row>
    <row r="318" spans="13:13" ht="15" x14ac:dyDescent="0.25">
      <c r="M318" s="4"/>
    </row>
    <row r="319" spans="13:13" ht="15" x14ac:dyDescent="0.25">
      <c r="M319" s="4"/>
    </row>
    <row r="320" spans="13:13" ht="15" x14ac:dyDescent="0.25">
      <c r="M320" s="4"/>
    </row>
    <row r="321" spans="13:13" ht="15" x14ac:dyDescent="0.25">
      <c r="M321" s="4"/>
    </row>
    <row r="322" spans="13:13" ht="15" x14ac:dyDescent="0.25">
      <c r="M322" s="4"/>
    </row>
    <row r="323" spans="13:13" ht="15" x14ac:dyDescent="0.25">
      <c r="M323" s="4"/>
    </row>
    <row r="324" spans="13:13" ht="15" x14ac:dyDescent="0.25">
      <c r="M324" s="4"/>
    </row>
    <row r="325" spans="13:13" ht="15" x14ac:dyDescent="0.25">
      <c r="M325" s="4"/>
    </row>
    <row r="326" spans="13:13" ht="15" x14ac:dyDescent="0.25">
      <c r="M326" s="4"/>
    </row>
    <row r="327" spans="13:13" ht="15" x14ac:dyDescent="0.25">
      <c r="M327" s="4"/>
    </row>
    <row r="328" spans="13:13" ht="15" x14ac:dyDescent="0.25">
      <c r="M328" s="4"/>
    </row>
    <row r="329" spans="13:13" ht="15" x14ac:dyDescent="0.25">
      <c r="M329" s="4"/>
    </row>
    <row r="330" spans="13:13" ht="15" x14ac:dyDescent="0.25">
      <c r="M330" s="4"/>
    </row>
    <row r="331" spans="13:13" ht="15" x14ac:dyDescent="0.25">
      <c r="M331" s="4"/>
    </row>
    <row r="332" spans="13:13" ht="15" x14ac:dyDescent="0.25">
      <c r="M332" s="4"/>
    </row>
    <row r="333" spans="13:13" ht="15" x14ac:dyDescent="0.25">
      <c r="M333" s="4"/>
    </row>
    <row r="334" spans="13:13" ht="15" x14ac:dyDescent="0.25">
      <c r="M334" s="4"/>
    </row>
    <row r="335" spans="13:13" ht="15" x14ac:dyDescent="0.25">
      <c r="M335" s="4"/>
    </row>
    <row r="336" spans="13:13" ht="15" x14ac:dyDescent="0.25">
      <c r="M336" s="4"/>
    </row>
    <row r="337" spans="13:13" ht="15" x14ac:dyDescent="0.25">
      <c r="M337" s="4"/>
    </row>
    <row r="338" spans="13:13" ht="15" x14ac:dyDescent="0.25">
      <c r="M338" s="4"/>
    </row>
    <row r="339" spans="13:13" ht="15" x14ac:dyDescent="0.25">
      <c r="M339" s="4"/>
    </row>
    <row r="340" spans="13:13" ht="15" x14ac:dyDescent="0.25">
      <c r="M340" s="4"/>
    </row>
    <row r="341" spans="13:13" ht="15" x14ac:dyDescent="0.25">
      <c r="M341" s="4"/>
    </row>
    <row r="342" spans="13:13" ht="15" x14ac:dyDescent="0.25">
      <c r="M342" s="4"/>
    </row>
    <row r="343" spans="13:13" ht="15" x14ac:dyDescent="0.25">
      <c r="M343" s="4"/>
    </row>
    <row r="344" spans="13:13" ht="15" x14ac:dyDescent="0.25">
      <c r="M344" s="4"/>
    </row>
    <row r="345" spans="13:13" ht="15" x14ac:dyDescent="0.25">
      <c r="M345" s="4"/>
    </row>
    <row r="346" spans="13:13" ht="15" x14ac:dyDescent="0.25">
      <c r="M346" s="4"/>
    </row>
    <row r="347" spans="13:13" ht="15" x14ac:dyDescent="0.25">
      <c r="M347" s="4"/>
    </row>
    <row r="348" spans="13:13" ht="15" x14ac:dyDescent="0.25">
      <c r="M348" s="4"/>
    </row>
    <row r="349" spans="13:13" ht="15" x14ac:dyDescent="0.25">
      <c r="M349" s="4"/>
    </row>
    <row r="350" spans="13:13" ht="15" x14ac:dyDescent="0.25">
      <c r="M350" s="4"/>
    </row>
    <row r="351" spans="13:13" ht="15" x14ac:dyDescent="0.25">
      <c r="M351" s="4"/>
    </row>
    <row r="352" spans="13:13" ht="15" x14ac:dyDescent="0.25">
      <c r="M352" s="4"/>
    </row>
    <row r="353" spans="13:13" ht="15" x14ac:dyDescent="0.25">
      <c r="M353" s="4"/>
    </row>
    <row r="354" spans="13:13" ht="15" x14ac:dyDescent="0.25">
      <c r="M354" s="4"/>
    </row>
    <row r="355" spans="13:13" ht="15" x14ac:dyDescent="0.25">
      <c r="M355" s="4"/>
    </row>
    <row r="356" spans="13:13" ht="15" x14ac:dyDescent="0.25">
      <c r="M356" s="4"/>
    </row>
    <row r="357" spans="13:13" ht="15" x14ac:dyDescent="0.25">
      <c r="M357" s="4"/>
    </row>
    <row r="358" spans="13:13" ht="15" x14ac:dyDescent="0.25">
      <c r="M358" s="4"/>
    </row>
    <row r="359" spans="13:13" ht="15" x14ac:dyDescent="0.25">
      <c r="M359" s="4"/>
    </row>
    <row r="360" spans="13:13" ht="15" x14ac:dyDescent="0.25">
      <c r="M360" s="4"/>
    </row>
    <row r="361" spans="13:13" ht="15" x14ac:dyDescent="0.25">
      <c r="M361" s="4"/>
    </row>
    <row r="362" spans="13:13" ht="15" x14ac:dyDescent="0.25">
      <c r="M362" s="4"/>
    </row>
    <row r="363" spans="13:13" ht="15" x14ac:dyDescent="0.25">
      <c r="M363" s="4"/>
    </row>
    <row r="364" spans="13:13" ht="15" x14ac:dyDescent="0.25">
      <c r="M364" s="4"/>
    </row>
    <row r="365" spans="13:13" ht="15" x14ac:dyDescent="0.25">
      <c r="M365" s="4"/>
    </row>
    <row r="366" spans="13:13" ht="15" x14ac:dyDescent="0.25">
      <c r="M366" s="4"/>
    </row>
    <row r="367" spans="13:13" ht="15" x14ac:dyDescent="0.25">
      <c r="M367" s="4"/>
    </row>
    <row r="368" spans="13:13" ht="15" x14ac:dyDescent="0.25">
      <c r="M368" s="4"/>
    </row>
    <row r="369" spans="13:13" ht="15" x14ac:dyDescent="0.25">
      <c r="M369" s="4"/>
    </row>
    <row r="370" spans="13:13" ht="15" x14ac:dyDescent="0.25">
      <c r="M370" s="4"/>
    </row>
    <row r="371" spans="13:13" ht="15" x14ac:dyDescent="0.25">
      <c r="M371" s="4"/>
    </row>
    <row r="372" spans="13:13" ht="15" x14ac:dyDescent="0.25">
      <c r="M372" s="4"/>
    </row>
    <row r="373" spans="13:13" ht="15" x14ac:dyDescent="0.25">
      <c r="M373" s="4"/>
    </row>
    <row r="374" spans="13:13" ht="15" x14ac:dyDescent="0.25">
      <c r="M374" s="4"/>
    </row>
    <row r="375" spans="13:13" ht="15" x14ac:dyDescent="0.25">
      <c r="M375" s="4"/>
    </row>
    <row r="376" spans="13:13" ht="15" x14ac:dyDescent="0.25">
      <c r="M376" s="4"/>
    </row>
    <row r="377" spans="13:13" ht="15" x14ac:dyDescent="0.25">
      <c r="M377" s="4"/>
    </row>
    <row r="378" spans="13:13" ht="15" x14ac:dyDescent="0.25">
      <c r="M378" s="4"/>
    </row>
    <row r="379" spans="13:13" ht="15" x14ac:dyDescent="0.25">
      <c r="M379" s="4"/>
    </row>
    <row r="380" spans="13:13" ht="15" x14ac:dyDescent="0.25">
      <c r="M380" s="4"/>
    </row>
    <row r="381" spans="13:13" ht="15" x14ac:dyDescent="0.25">
      <c r="M381" s="4"/>
    </row>
    <row r="382" spans="13:13" ht="15" x14ac:dyDescent="0.25">
      <c r="M382" s="4"/>
    </row>
    <row r="383" spans="13:13" ht="15" x14ac:dyDescent="0.25">
      <c r="M383" s="4"/>
    </row>
    <row r="384" spans="13:13" ht="15" x14ac:dyDescent="0.25">
      <c r="M384" s="4"/>
    </row>
    <row r="385" spans="13:13" ht="15" x14ac:dyDescent="0.25">
      <c r="M385" s="4"/>
    </row>
    <row r="386" spans="13:13" ht="15" x14ac:dyDescent="0.25">
      <c r="M386" s="4"/>
    </row>
    <row r="387" spans="13:13" ht="15" x14ac:dyDescent="0.25">
      <c r="M387" s="4"/>
    </row>
    <row r="388" spans="13:13" ht="15" x14ac:dyDescent="0.25">
      <c r="M388" s="4"/>
    </row>
    <row r="389" spans="13:13" ht="15" x14ac:dyDescent="0.25">
      <c r="M389" s="4"/>
    </row>
    <row r="390" spans="13:13" ht="15" x14ac:dyDescent="0.25">
      <c r="M390" s="4"/>
    </row>
    <row r="391" spans="13:13" ht="15" x14ac:dyDescent="0.25">
      <c r="M391" s="4"/>
    </row>
    <row r="392" spans="13:13" ht="15" x14ac:dyDescent="0.25">
      <c r="M392" s="4"/>
    </row>
    <row r="393" spans="13:13" ht="15" x14ac:dyDescent="0.25">
      <c r="M393" s="4"/>
    </row>
    <row r="394" spans="13:13" ht="15" x14ac:dyDescent="0.25">
      <c r="M394" s="4"/>
    </row>
    <row r="395" spans="13:13" ht="15" x14ac:dyDescent="0.25">
      <c r="M395" s="4"/>
    </row>
    <row r="396" spans="13:13" ht="15" x14ac:dyDescent="0.25">
      <c r="M396" s="4"/>
    </row>
    <row r="397" spans="13:13" ht="15" x14ac:dyDescent="0.25">
      <c r="M397" s="4"/>
    </row>
    <row r="398" spans="13:13" ht="15" x14ac:dyDescent="0.25">
      <c r="M398" s="4"/>
    </row>
    <row r="399" spans="13:13" ht="15" x14ac:dyDescent="0.25">
      <c r="M399" s="4"/>
    </row>
    <row r="400" spans="13:13" ht="15" x14ac:dyDescent="0.25">
      <c r="M400" s="4"/>
    </row>
    <row r="401" spans="13:13" ht="15" x14ac:dyDescent="0.25">
      <c r="M401" s="4"/>
    </row>
    <row r="402" spans="13:13" ht="15" x14ac:dyDescent="0.25">
      <c r="M402" s="4"/>
    </row>
    <row r="403" spans="13:13" ht="15" x14ac:dyDescent="0.25">
      <c r="M403" s="4"/>
    </row>
    <row r="404" spans="13:13" ht="15" x14ac:dyDescent="0.25">
      <c r="M404" s="4"/>
    </row>
    <row r="405" spans="13:13" ht="15" x14ac:dyDescent="0.25">
      <c r="M405" s="4"/>
    </row>
    <row r="406" spans="13:13" ht="15" x14ac:dyDescent="0.25">
      <c r="M406" s="4"/>
    </row>
    <row r="407" spans="13:13" ht="15" x14ac:dyDescent="0.25">
      <c r="M407" s="4"/>
    </row>
    <row r="408" spans="13:13" ht="15" x14ac:dyDescent="0.25">
      <c r="M408" s="4"/>
    </row>
    <row r="409" spans="13:13" ht="15" x14ac:dyDescent="0.25">
      <c r="M409" s="4"/>
    </row>
    <row r="410" spans="13:13" ht="15" x14ac:dyDescent="0.25">
      <c r="M410" s="4"/>
    </row>
    <row r="411" spans="13:13" ht="15" x14ac:dyDescent="0.25">
      <c r="M411" s="4"/>
    </row>
    <row r="412" spans="13:13" ht="15" x14ac:dyDescent="0.25">
      <c r="M412" s="4"/>
    </row>
    <row r="413" spans="13:13" ht="15" x14ac:dyDescent="0.25">
      <c r="M413" s="4"/>
    </row>
    <row r="414" spans="13:13" ht="15" x14ac:dyDescent="0.25">
      <c r="M414" s="4"/>
    </row>
    <row r="415" spans="13:13" ht="15" x14ac:dyDescent="0.25">
      <c r="M415" s="4"/>
    </row>
    <row r="416" spans="13:13" ht="15" x14ac:dyDescent="0.25">
      <c r="M416" s="4"/>
    </row>
    <row r="417" spans="13:13" ht="15" x14ac:dyDescent="0.25">
      <c r="M417" s="4"/>
    </row>
    <row r="418" spans="13:13" ht="15" x14ac:dyDescent="0.25">
      <c r="M418" s="4"/>
    </row>
    <row r="419" spans="13:13" ht="15" x14ac:dyDescent="0.25">
      <c r="M419" s="4"/>
    </row>
    <row r="420" spans="13:13" ht="15" x14ac:dyDescent="0.25">
      <c r="M420" s="4"/>
    </row>
    <row r="421" spans="13:13" ht="15" x14ac:dyDescent="0.25">
      <c r="M421" s="4"/>
    </row>
    <row r="422" spans="13:13" ht="15" x14ac:dyDescent="0.25">
      <c r="M422" s="4"/>
    </row>
    <row r="423" spans="13:13" ht="15" x14ac:dyDescent="0.25">
      <c r="M423" s="4"/>
    </row>
    <row r="424" spans="13:13" ht="15" x14ac:dyDescent="0.25">
      <c r="M424" s="4"/>
    </row>
    <row r="425" spans="13:13" ht="15" x14ac:dyDescent="0.25">
      <c r="M425" s="4"/>
    </row>
    <row r="426" spans="13:13" ht="15" x14ac:dyDescent="0.25">
      <c r="M426" s="4"/>
    </row>
    <row r="427" spans="13:13" ht="15" x14ac:dyDescent="0.25">
      <c r="M427" s="4"/>
    </row>
    <row r="428" spans="13:13" ht="15" x14ac:dyDescent="0.25">
      <c r="M428" s="4"/>
    </row>
    <row r="429" spans="13:13" ht="15" x14ac:dyDescent="0.25">
      <c r="M429" s="4"/>
    </row>
    <row r="430" spans="13:13" ht="15" x14ac:dyDescent="0.25">
      <c r="M430" s="4"/>
    </row>
    <row r="431" spans="13:13" ht="15" x14ac:dyDescent="0.25">
      <c r="M431" s="4"/>
    </row>
    <row r="432" spans="13:13" ht="15" x14ac:dyDescent="0.25">
      <c r="M432" s="4"/>
    </row>
    <row r="433" spans="13:13" ht="15" x14ac:dyDescent="0.25">
      <c r="M433" s="4"/>
    </row>
    <row r="434" spans="13:13" ht="15" x14ac:dyDescent="0.25">
      <c r="M434" s="4"/>
    </row>
    <row r="435" spans="13:13" ht="15" x14ac:dyDescent="0.25">
      <c r="M435" s="4"/>
    </row>
    <row r="436" spans="13:13" ht="15" x14ac:dyDescent="0.25">
      <c r="M436" s="4"/>
    </row>
    <row r="437" spans="13:13" ht="15" x14ac:dyDescent="0.25">
      <c r="M437" s="4"/>
    </row>
    <row r="438" spans="13:13" ht="15" x14ac:dyDescent="0.25">
      <c r="M438" s="4"/>
    </row>
    <row r="439" spans="13:13" ht="15" x14ac:dyDescent="0.25">
      <c r="M439" s="4"/>
    </row>
    <row r="440" spans="13:13" ht="15" x14ac:dyDescent="0.25">
      <c r="M440" s="4"/>
    </row>
    <row r="441" spans="13:13" ht="15" x14ac:dyDescent="0.25">
      <c r="M441" s="4"/>
    </row>
    <row r="442" spans="13:13" ht="15" x14ac:dyDescent="0.25">
      <c r="M442" s="4"/>
    </row>
    <row r="443" spans="13:13" ht="15" x14ac:dyDescent="0.25">
      <c r="M443" s="4"/>
    </row>
    <row r="444" spans="13:13" ht="15" x14ac:dyDescent="0.25">
      <c r="M444" s="4"/>
    </row>
    <row r="445" spans="13:13" ht="15" x14ac:dyDescent="0.25">
      <c r="M445" s="4"/>
    </row>
    <row r="446" spans="13:13" ht="15" x14ac:dyDescent="0.25">
      <c r="M446" s="4"/>
    </row>
    <row r="447" spans="13:13" ht="15" x14ac:dyDescent="0.25">
      <c r="M447" s="4"/>
    </row>
    <row r="448" spans="13:13" ht="15" x14ac:dyDescent="0.25">
      <c r="M448" s="4"/>
    </row>
    <row r="449" spans="13:13" ht="15" x14ac:dyDescent="0.25">
      <c r="M449" s="4"/>
    </row>
    <row r="450" spans="13:13" ht="15" x14ac:dyDescent="0.25">
      <c r="M450" s="4"/>
    </row>
    <row r="451" spans="13:13" ht="15" x14ac:dyDescent="0.25">
      <c r="M451" s="4"/>
    </row>
    <row r="452" spans="13:13" ht="15" x14ac:dyDescent="0.25">
      <c r="M452" s="4"/>
    </row>
    <row r="453" spans="13:13" ht="15" x14ac:dyDescent="0.25">
      <c r="M453" s="4"/>
    </row>
    <row r="454" spans="13:13" ht="15" x14ac:dyDescent="0.25">
      <c r="M454" s="4"/>
    </row>
    <row r="455" spans="13:13" ht="15" x14ac:dyDescent="0.25">
      <c r="M455" s="4"/>
    </row>
    <row r="456" spans="13:13" ht="15" x14ac:dyDescent="0.25">
      <c r="M456" s="4"/>
    </row>
    <row r="457" spans="13:13" ht="15" x14ac:dyDescent="0.25">
      <c r="M457" s="4"/>
    </row>
    <row r="458" spans="13:13" ht="15" x14ac:dyDescent="0.25">
      <c r="M458" s="4"/>
    </row>
    <row r="459" spans="13:13" ht="15" x14ac:dyDescent="0.25">
      <c r="M459" s="4"/>
    </row>
    <row r="460" spans="13:13" ht="15" x14ac:dyDescent="0.25">
      <c r="M460" s="4"/>
    </row>
    <row r="461" spans="13:13" ht="15" x14ac:dyDescent="0.25">
      <c r="M461" s="4"/>
    </row>
    <row r="462" spans="13:13" ht="15" x14ac:dyDescent="0.25">
      <c r="M462" s="4"/>
    </row>
    <row r="463" spans="13:13" ht="15" x14ac:dyDescent="0.25">
      <c r="M463" s="4"/>
    </row>
    <row r="464" spans="13:13" ht="15" x14ac:dyDescent="0.25">
      <c r="M464" s="4"/>
    </row>
    <row r="465" spans="13:13" ht="15" x14ac:dyDescent="0.25">
      <c r="M465" s="4"/>
    </row>
    <row r="466" spans="13:13" ht="15" x14ac:dyDescent="0.25">
      <c r="M466" s="4"/>
    </row>
    <row r="467" spans="13:13" ht="15" x14ac:dyDescent="0.25">
      <c r="M467" s="4"/>
    </row>
    <row r="468" spans="13:13" ht="15" x14ac:dyDescent="0.25">
      <c r="M468" s="4"/>
    </row>
    <row r="469" spans="13:13" ht="15" x14ac:dyDescent="0.25">
      <c r="M469" s="4"/>
    </row>
    <row r="470" spans="13:13" ht="15" x14ac:dyDescent="0.25">
      <c r="M470" s="4"/>
    </row>
    <row r="471" spans="13:13" ht="15" x14ac:dyDescent="0.25">
      <c r="M471" s="4"/>
    </row>
    <row r="472" spans="13:13" ht="15" x14ac:dyDescent="0.25">
      <c r="M472" s="4"/>
    </row>
    <row r="473" spans="13:13" ht="15" x14ac:dyDescent="0.25">
      <c r="M473" s="4"/>
    </row>
    <row r="474" spans="13:13" ht="15" x14ac:dyDescent="0.25">
      <c r="M474" s="4"/>
    </row>
    <row r="475" spans="13:13" ht="15" x14ac:dyDescent="0.25">
      <c r="M475" s="4"/>
    </row>
    <row r="476" spans="13:13" ht="15" x14ac:dyDescent="0.25">
      <c r="M476" s="4"/>
    </row>
    <row r="477" spans="13:13" ht="15" x14ac:dyDescent="0.25">
      <c r="M477" s="4"/>
    </row>
    <row r="478" spans="13:13" ht="15" x14ac:dyDescent="0.25">
      <c r="M478" s="4"/>
    </row>
    <row r="479" spans="13:13" ht="15" x14ac:dyDescent="0.25">
      <c r="M479" s="4"/>
    </row>
    <row r="480" spans="13:13" ht="15" x14ac:dyDescent="0.25">
      <c r="M480" s="4"/>
    </row>
    <row r="481" spans="13:13" ht="15" x14ac:dyDescent="0.25">
      <c r="M481" s="4"/>
    </row>
    <row r="482" spans="13:13" ht="15" x14ac:dyDescent="0.25">
      <c r="M482" s="4"/>
    </row>
    <row r="483" spans="13:13" ht="15" x14ac:dyDescent="0.25">
      <c r="M483" s="4"/>
    </row>
    <row r="484" spans="13:13" ht="15" x14ac:dyDescent="0.25">
      <c r="M484" s="4"/>
    </row>
    <row r="485" spans="13:13" ht="15" x14ac:dyDescent="0.25">
      <c r="M485" s="4"/>
    </row>
    <row r="486" spans="13:13" ht="15" x14ac:dyDescent="0.25">
      <c r="M486" s="4"/>
    </row>
    <row r="487" spans="13:13" ht="15" x14ac:dyDescent="0.25">
      <c r="M487" s="4"/>
    </row>
    <row r="488" spans="13:13" ht="15" x14ac:dyDescent="0.25">
      <c r="M488" s="4"/>
    </row>
    <row r="489" spans="13:13" ht="15" x14ac:dyDescent="0.25">
      <c r="M489" s="4"/>
    </row>
    <row r="490" spans="13:13" ht="15" x14ac:dyDescent="0.25">
      <c r="M490" s="4"/>
    </row>
    <row r="491" spans="13:13" ht="15" x14ac:dyDescent="0.25">
      <c r="M491" s="4"/>
    </row>
    <row r="492" spans="13:13" ht="15" x14ac:dyDescent="0.25">
      <c r="M492" s="4"/>
    </row>
    <row r="493" spans="13:13" ht="15" x14ac:dyDescent="0.25">
      <c r="M493" s="4"/>
    </row>
    <row r="494" spans="13:13" ht="15" x14ac:dyDescent="0.25">
      <c r="M494" s="4"/>
    </row>
    <row r="495" spans="13:13" ht="15" x14ac:dyDescent="0.25">
      <c r="M495" s="4"/>
    </row>
    <row r="496" spans="13:13" ht="15" x14ac:dyDescent="0.25">
      <c r="M496" s="4"/>
    </row>
    <row r="497" spans="13:13" ht="15" x14ac:dyDescent="0.25">
      <c r="M497" s="4"/>
    </row>
    <row r="498" spans="13:13" ht="15" x14ac:dyDescent="0.25">
      <c r="M498" s="4"/>
    </row>
    <row r="499" spans="13:13" ht="15" x14ac:dyDescent="0.25">
      <c r="M499" s="4"/>
    </row>
    <row r="500" spans="13:13" ht="15" x14ac:dyDescent="0.25">
      <c r="M500" s="4"/>
    </row>
    <row r="501" spans="13:13" ht="15" x14ac:dyDescent="0.25">
      <c r="M501" s="4"/>
    </row>
    <row r="502" spans="13:13" ht="15" x14ac:dyDescent="0.25">
      <c r="M502" s="4"/>
    </row>
    <row r="503" spans="13:13" ht="15" x14ac:dyDescent="0.25">
      <c r="M503" s="4"/>
    </row>
    <row r="504" spans="13:13" ht="15" x14ac:dyDescent="0.25">
      <c r="M504" s="4"/>
    </row>
    <row r="505" spans="13:13" ht="15" x14ac:dyDescent="0.25">
      <c r="M505" s="4"/>
    </row>
    <row r="506" spans="13:13" ht="15" x14ac:dyDescent="0.25">
      <c r="M506" s="4"/>
    </row>
    <row r="507" spans="13:13" ht="15" x14ac:dyDescent="0.25">
      <c r="M507" s="4"/>
    </row>
    <row r="508" spans="13:13" ht="15" x14ac:dyDescent="0.25">
      <c r="M508" s="4"/>
    </row>
    <row r="509" spans="13:13" ht="15" x14ac:dyDescent="0.25">
      <c r="M509" s="4"/>
    </row>
    <row r="510" spans="13:13" ht="15" x14ac:dyDescent="0.25">
      <c r="M510" s="4"/>
    </row>
    <row r="511" spans="13:13" ht="15" x14ac:dyDescent="0.25">
      <c r="M511" s="4"/>
    </row>
    <row r="512" spans="13:13" ht="15" x14ac:dyDescent="0.25">
      <c r="M512" s="4"/>
    </row>
    <row r="513" spans="13:13" ht="15" x14ac:dyDescent="0.25">
      <c r="M513" s="4"/>
    </row>
    <row r="514" spans="13:13" ht="15" x14ac:dyDescent="0.25">
      <c r="M514" s="4"/>
    </row>
    <row r="515" spans="13:13" ht="15" x14ac:dyDescent="0.25">
      <c r="M515" s="4"/>
    </row>
    <row r="516" spans="13:13" ht="15" x14ac:dyDescent="0.25">
      <c r="M516" s="4"/>
    </row>
    <row r="517" spans="13:13" ht="15" x14ac:dyDescent="0.25">
      <c r="M517" s="4"/>
    </row>
    <row r="518" spans="13:13" ht="15" x14ac:dyDescent="0.25">
      <c r="M518" s="4"/>
    </row>
    <row r="519" spans="13:13" ht="15" x14ac:dyDescent="0.25">
      <c r="M519" s="4"/>
    </row>
    <row r="520" spans="13:13" ht="15" x14ac:dyDescent="0.25">
      <c r="M520" s="4"/>
    </row>
    <row r="521" spans="13:13" ht="15" x14ac:dyDescent="0.25">
      <c r="M521" s="4"/>
    </row>
    <row r="522" spans="13:13" ht="15" x14ac:dyDescent="0.25">
      <c r="M522" s="4"/>
    </row>
    <row r="523" spans="13:13" ht="15" x14ac:dyDescent="0.25">
      <c r="M523" s="4"/>
    </row>
    <row r="524" spans="13:13" ht="15" x14ac:dyDescent="0.25">
      <c r="M524" s="4"/>
    </row>
    <row r="525" spans="13:13" ht="15" x14ac:dyDescent="0.25">
      <c r="M525" s="4"/>
    </row>
    <row r="526" spans="13:13" ht="15" x14ac:dyDescent="0.25">
      <c r="M526" s="4"/>
    </row>
    <row r="527" spans="13:13" ht="15" x14ac:dyDescent="0.25">
      <c r="M527" s="4"/>
    </row>
    <row r="528" spans="13:13" ht="15" x14ac:dyDescent="0.25">
      <c r="M528" s="4"/>
    </row>
    <row r="529" spans="13:13" ht="15" x14ac:dyDescent="0.25">
      <c r="M529" s="4"/>
    </row>
    <row r="530" spans="13:13" ht="15" x14ac:dyDescent="0.25">
      <c r="M530" s="4"/>
    </row>
    <row r="531" spans="13:13" ht="15" x14ac:dyDescent="0.25">
      <c r="M531" s="4"/>
    </row>
    <row r="532" spans="13:13" ht="15" x14ac:dyDescent="0.25">
      <c r="M532" s="4"/>
    </row>
    <row r="533" spans="13:13" ht="15" x14ac:dyDescent="0.25">
      <c r="M533" s="4"/>
    </row>
    <row r="534" spans="13:13" ht="15" x14ac:dyDescent="0.25">
      <c r="M534" s="4"/>
    </row>
    <row r="535" spans="13:13" ht="15" x14ac:dyDescent="0.25">
      <c r="M535" s="4"/>
    </row>
    <row r="536" spans="13:13" ht="15" x14ac:dyDescent="0.25">
      <c r="M536" s="4"/>
    </row>
    <row r="537" spans="13:13" ht="15" x14ac:dyDescent="0.25">
      <c r="M537" s="4"/>
    </row>
    <row r="538" spans="13:13" ht="15" x14ac:dyDescent="0.25">
      <c r="M538" s="4"/>
    </row>
    <row r="539" spans="13:13" ht="15" x14ac:dyDescent="0.25">
      <c r="M539" s="4"/>
    </row>
    <row r="540" spans="13:13" ht="15" x14ac:dyDescent="0.25">
      <c r="M540" s="4"/>
    </row>
    <row r="541" spans="13:13" ht="15" x14ac:dyDescent="0.25">
      <c r="M541" s="4"/>
    </row>
    <row r="542" spans="13:13" ht="15" x14ac:dyDescent="0.25">
      <c r="M542" s="4"/>
    </row>
    <row r="543" spans="13:13" ht="15" x14ac:dyDescent="0.25">
      <c r="M543" s="4"/>
    </row>
    <row r="544" spans="13:13" ht="15" x14ac:dyDescent="0.25">
      <c r="M544" s="4"/>
    </row>
    <row r="545" spans="13:13" ht="15" x14ac:dyDescent="0.25">
      <c r="M545" s="4"/>
    </row>
    <row r="546" spans="13:13" ht="15" x14ac:dyDescent="0.25">
      <c r="M546" s="4"/>
    </row>
    <row r="547" spans="13:13" ht="15" x14ac:dyDescent="0.25">
      <c r="M547" s="4"/>
    </row>
    <row r="548" spans="13:13" ht="15" x14ac:dyDescent="0.25">
      <c r="M548" s="4"/>
    </row>
    <row r="549" spans="13:13" ht="15" x14ac:dyDescent="0.25">
      <c r="M549" s="4"/>
    </row>
    <row r="550" spans="13:13" ht="15" x14ac:dyDescent="0.25">
      <c r="M550" s="4"/>
    </row>
    <row r="551" spans="13:13" ht="15" x14ac:dyDescent="0.25">
      <c r="M551" s="4"/>
    </row>
    <row r="552" spans="13:13" ht="15" x14ac:dyDescent="0.25">
      <c r="M552" s="4"/>
    </row>
    <row r="553" spans="13:13" ht="15" x14ac:dyDescent="0.25">
      <c r="M553" s="4"/>
    </row>
    <row r="554" spans="13:13" ht="15" x14ac:dyDescent="0.25">
      <c r="M554" s="4"/>
    </row>
    <row r="555" spans="13:13" ht="15" x14ac:dyDescent="0.25">
      <c r="M555" s="4"/>
    </row>
    <row r="556" spans="13:13" ht="15" x14ac:dyDescent="0.25">
      <c r="M556" s="4"/>
    </row>
    <row r="557" spans="13:13" ht="15" x14ac:dyDescent="0.25">
      <c r="M557" s="4"/>
    </row>
    <row r="558" spans="13:13" ht="15" x14ac:dyDescent="0.25">
      <c r="M558" s="4"/>
    </row>
    <row r="559" spans="13:13" ht="15" x14ac:dyDescent="0.25">
      <c r="M559" s="4"/>
    </row>
    <row r="560" spans="13:13" ht="15" x14ac:dyDescent="0.25">
      <c r="M560" s="4"/>
    </row>
    <row r="561" spans="13:13" ht="15" x14ac:dyDescent="0.25">
      <c r="M561" s="4"/>
    </row>
    <row r="562" spans="13:13" ht="15" x14ac:dyDescent="0.25">
      <c r="M562" s="4"/>
    </row>
    <row r="563" spans="13:13" ht="15" x14ac:dyDescent="0.25">
      <c r="M563" s="4"/>
    </row>
    <row r="564" spans="13:13" ht="15" x14ac:dyDescent="0.25">
      <c r="M564" s="4"/>
    </row>
    <row r="565" spans="13:13" ht="15" x14ac:dyDescent="0.25">
      <c r="M565" s="4"/>
    </row>
    <row r="566" spans="13:13" ht="15" x14ac:dyDescent="0.25">
      <c r="M566" s="4"/>
    </row>
    <row r="567" spans="13:13" ht="15" x14ac:dyDescent="0.25">
      <c r="M567" s="4"/>
    </row>
    <row r="568" spans="13:13" ht="15" x14ac:dyDescent="0.25">
      <c r="M568" s="4"/>
    </row>
    <row r="569" spans="13:13" ht="15" x14ac:dyDescent="0.25">
      <c r="M569" s="4"/>
    </row>
    <row r="570" spans="13:13" ht="15" x14ac:dyDescent="0.25">
      <c r="M570" s="4"/>
    </row>
    <row r="571" spans="13:13" ht="15" x14ac:dyDescent="0.25">
      <c r="M571" s="4"/>
    </row>
    <row r="572" spans="13:13" ht="15" x14ac:dyDescent="0.25">
      <c r="M572" s="4"/>
    </row>
    <row r="573" spans="13:13" ht="15" x14ac:dyDescent="0.25">
      <c r="M573" s="4"/>
    </row>
    <row r="574" spans="13:13" ht="15" x14ac:dyDescent="0.25">
      <c r="M574" s="4"/>
    </row>
    <row r="575" spans="13:13" ht="15" x14ac:dyDescent="0.25">
      <c r="M575" s="4"/>
    </row>
    <row r="576" spans="13:13" ht="15" x14ac:dyDescent="0.25">
      <c r="M576" s="4"/>
    </row>
    <row r="577" spans="13:13" ht="15" x14ac:dyDescent="0.25">
      <c r="M577" s="4"/>
    </row>
    <row r="578" spans="13:13" ht="15" x14ac:dyDescent="0.25">
      <c r="M578" s="4"/>
    </row>
    <row r="579" spans="13:13" ht="15" x14ac:dyDescent="0.25">
      <c r="M579" s="4"/>
    </row>
    <row r="580" spans="13:13" ht="15" x14ac:dyDescent="0.25">
      <c r="M580" s="4"/>
    </row>
    <row r="581" spans="13:13" ht="15" x14ac:dyDescent="0.25">
      <c r="M581" s="4"/>
    </row>
    <row r="582" spans="13:13" ht="15" x14ac:dyDescent="0.25">
      <c r="M582" s="4"/>
    </row>
    <row r="583" spans="13:13" ht="15" x14ac:dyDescent="0.25">
      <c r="M583" s="4"/>
    </row>
    <row r="584" spans="13:13" ht="15" x14ac:dyDescent="0.25">
      <c r="M584" s="4"/>
    </row>
    <row r="585" spans="13:13" ht="15" x14ac:dyDescent="0.25">
      <c r="M585" s="4"/>
    </row>
    <row r="586" spans="13:13" ht="15" x14ac:dyDescent="0.25">
      <c r="M586" s="4"/>
    </row>
    <row r="587" spans="13:13" ht="15" x14ac:dyDescent="0.25">
      <c r="M587" s="4"/>
    </row>
    <row r="588" spans="13:13" ht="15" x14ac:dyDescent="0.25">
      <c r="M588" s="4"/>
    </row>
    <row r="589" spans="13:13" ht="15" x14ac:dyDescent="0.25">
      <c r="M589" s="4"/>
    </row>
    <row r="590" spans="13:13" ht="15" x14ac:dyDescent="0.25">
      <c r="M590" s="4"/>
    </row>
    <row r="591" spans="13:13" ht="15" x14ac:dyDescent="0.25">
      <c r="M591" s="4"/>
    </row>
    <row r="592" spans="13:13" ht="15" x14ac:dyDescent="0.25">
      <c r="M592" s="4"/>
    </row>
    <row r="593" spans="13:13" ht="15" x14ac:dyDescent="0.25">
      <c r="M593" s="4"/>
    </row>
    <row r="594" spans="13:13" ht="15" x14ac:dyDescent="0.25">
      <c r="M594" s="4"/>
    </row>
    <row r="595" spans="13:13" ht="15" x14ac:dyDescent="0.25">
      <c r="M595" s="4"/>
    </row>
    <row r="596" spans="13:13" ht="15" x14ac:dyDescent="0.25">
      <c r="M596" s="4"/>
    </row>
    <row r="597" spans="13:13" ht="15" x14ac:dyDescent="0.25">
      <c r="M597" s="4"/>
    </row>
    <row r="598" spans="13:13" ht="15" x14ac:dyDescent="0.25">
      <c r="M598" s="4"/>
    </row>
    <row r="599" spans="13:13" ht="15" x14ac:dyDescent="0.25">
      <c r="M599" s="4"/>
    </row>
    <row r="600" spans="13:13" ht="15" x14ac:dyDescent="0.25">
      <c r="M600" s="4"/>
    </row>
    <row r="601" spans="13:13" ht="15" x14ac:dyDescent="0.25">
      <c r="M601" s="4"/>
    </row>
    <row r="602" spans="13:13" ht="15" x14ac:dyDescent="0.25">
      <c r="M602" s="4"/>
    </row>
    <row r="603" spans="13:13" ht="15" x14ac:dyDescent="0.25">
      <c r="M603" s="4"/>
    </row>
    <row r="604" spans="13:13" ht="15" x14ac:dyDescent="0.25">
      <c r="M604" s="4"/>
    </row>
    <row r="605" spans="13:13" ht="15" x14ac:dyDescent="0.25">
      <c r="M605" s="4"/>
    </row>
    <row r="606" spans="13:13" ht="15" x14ac:dyDescent="0.25">
      <c r="M606" s="4"/>
    </row>
    <row r="607" spans="13:13" ht="15" x14ac:dyDescent="0.25">
      <c r="M607" s="4"/>
    </row>
    <row r="608" spans="13:13" ht="15" x14ac:dyDescent="0.25">
      <c r="M608" s="4"/>
    </row>
    <row r="609" spans="13:13" ht="15" x14ac:dyDescent="0.25">
      <c r="M609" s="4"/>
    </row>
    <row r="610" spans="13:13" ht="15" x14ac:dyDescent="0.25">
      <c r="M610" s="4"/>
    </row>
    <row r="611" spans="13:13" ht="15" x14ac:dyDescent="0.25">
      <c r="M611" s="4"/>
    </row>
    <row r="612" spans="13:13" ht="15" x14ac:dyDescent="0.25">
      <c r="M612" s="4"/>
    </row>
    <row r="613" spans="13:13" ht="15" x14ac:dyDescent="0.25">
      <c r="M613" s="4"/>
    </row>
    <row r="614" spans="13:13" ht="15" x14ac:dyDescent="0.25">
      <c r="M614" s="4"/>
    </row>
    <row r="615" spans="13:13" ht="15" x14ac:dyDescent="0.25">
      <c r="M615" s="4"/>
    </row>
    <row r="616" spans="13:13" ht="15" x14ac:dyDescent="0.25">
      <c r="M616" s="4"/>
    </row>
    <row r="617" spans="13:13" ht="15" x14ac:dyDescent="0.25">
      <c r="M617" s="4"/>
    </row>
    <row r="618" spans="13:13" ht="15" x14ac:dyDescent="0.25">
      <c r="M618" s="4"/>
    </row>
    <row r="619" spans="13:13" ht="15" x14ac:dyDescent="0.25">
      <c r="M619" s="4"/>
    </row>
    <row r="620" spans="13:13" ht="15" x14ac:dyDescent="0.25">
      <c r="M620" s="4"/>
    </row>
    <row r="621" spans="13:13" ht="15" x14ac:dyDescent="0.25">
      <c r="M621" s="4"/>
    </row>
    <row r="622" spans="13:13" ht="15" x14ac:dyDescent="0.25">
      <c r="M622" s="4"/>
    </row>
    <row r="623" spans="13:13" ht="15" x14ac:dyDescent="0.25">
      <c r="M623" s="4"/>
    </row>
    <row r="624" spans="13:13" ht="15" x14ac:dyDescent="0.25">
      <c r="M624" s="4"/>
    </row>
    <row r="625" spans="13:13" ht="15" x14ac:dyDescent="0.25">
      <c r="M625" s="4"/>
    </row>
    <row r="626" spans="13:13" ht="15" x14ac:dyDescent="0.25">
      <c r="M626" s="4"/>
    </row>
    <row r="627" spans="13:13" ht="15" x14ac:dyDescent="0.25">
      <c r="M627" s="4"/>
    </row>
    <row r="628" spans="13:13" ht="15" x14ac:dyDescent="0.25">
      <c r="M628" s="4"/>
    </row>
    <row r="629" spans="13:13" ht="15" x14ac:dyDescent="0.25">
      <c r="M629" s="4"/>
    </row>
    <row r="630" spans="13:13" ht="15" x14ac:dyDescent="0.25">
      <c r="M630" s="4"/>
    </row>
    <row r="631" spans="13:13" ht="15" x14ac:dyDescent="0.25">
      <c r="M631" s="4"/>
    </row>
    <row r="632" spans="13:13" ht="15" x14ac:dyDescent="0.25">
      <c r="M632" s="4"/>
    </row>
    <row r="633" spans="13:13" ht="15" x14ac:dyDescent="0.25">
      <c r="M633" s="4"/>
    </row>
    <row r="634" spans="13:13" ht="15" x14ac:dyDescent="0.25">
      <c r="M634" s="4"/>
    </row>
    <row r="635" spans="13:13" ht="15" x14ac:dyDescent="0.25">
      <c r="M635" s="4"/>
    </row>
    <row r="636" spans="13:13" ht="15" x14ac:dyDescent="0.25">
      <c r="M636" s="4"/>
    </row>
    <row r="637" spans="13:13" ht="15" x14ac:dyDescent="0.25">
      <c r="M637" s="4"/>
    </row>
    <row r="638" spans="13:13" ht="15" x14ac:dyDescent="0.25">
      <c r="M638" s="4"/>
    </row>
    <row r="639" spans="13:13" ht="15" x14ac:dyDescent="0.25">
      <c r="M639" s="4"/>
    </row>
    <row r="640" spans="13:13" ht="15" x14ac:dyDescent="0.25">
      <c r="M640" s="4"/>
    </row>
    <row r="641" spans="13:13" ht="15" x14ac:dyDescent="0.25">
      <c r="M641" s="4"/>
    </row>
    <row r="642" spans="13:13" ht="15" x14ac:dyDescent="0.25">
      <c r="M642" s="4"/>
    </row>
    <row r="643" spans="13:13" ht="15" x14ac:dyDescent="0.25">
      <c r="M643" s="4"/>
    </row>
    <row r="644" spans="13:13" ht="15" x14ac:dyDescent="0.25">
      <c r="M644" s="4"/>
    </row>
    <row r="645" spans="13:13" ht="15" x14ac:dyDescent="0.25">
      <c r="M645" s="4"/>
    </row>
    <row r="646" spans="13:13" ht="15" x14ac:dyDescent="0.25">
      <c r="M646" s="4"/>
    </row>
    <row r="647" spans="13:13" ht="15" x14ac:dyDescent="0.25">
      <c r="M647" s="4"/>
    </row>
    <row r="648" spans="13:13" ht="15" x14ac:dyDescent="0.25">
      <c r="M648" s="4"/>
    </row>
    <row r="649" spans="13:13" ht="15" x14ac:dyDescent="0.25">
      <c r="M649" s="4"/>
    </row>
    <row r="650" spans="13:13" ht="15" x14ac:dyDescent="0.25">
      <c r="M650" s="4"/>
    </row>
    <row r="651" spans="13:13" ht="15" x14ac:dyDescent="0.25">
      <c r="M651" s="4"/>
    </row>
    <row r="652" spans="13:13" ht="15" x14ac:dyDescent="0.25">
      <c r="M652" s="4"/>
    </row>
    <row r="653" spans="13:13" ht="15" x14ac:dyDescent="0.25">
      <c r="M653" s="4"/>
    </row>
    <row r="654" spans="13:13" ht="15" x14ac:dyDescent="0.25">
      <c r="M654" s="4"/>
    </row>
    <row r="655" spans="13:13" ht="15" x14ac:dyDescent="0.25">
      <c r="M655" s="4"/>
    </row>
    <row r="656" spans="13:13" ht="15" x14ac:dyDescent="0.25">
      <c r="M656" s="4"/>
    </row>
    <row r="657" spans="13:13" ht="15" x14ac:dyDescent="0.25">
      <c r="M657" s="4"/>
    </row>
    <row r="658" spans="13:13" ht="15" x14ac:dyDescent="0.25">
      <c r="M658" s="4"/>
    </row>
    <row r="659" spans="13:13" ht="15" x14ac:dyDescent="0.25">
      <c r="M659" s="4"/>
    </row>
    <row r="660" spans="13:13" ht="15" x14ac:dyDescent="0.25">
      <c r="M660" s="4"/>
    </row>
    <row r="661" spans="13:13" ht="15" x14ac:dyDescent="0.25">
      <c r="M661" s="4"/>
    </row>
    <row r="662" spans="13:13" ht="15" x14ac:dyDescent="0.25">
      <c r="M662" s="4"/>
    </row>
    <row r="663" spans="13:13" ht="15" x14ac:dyDescent="0.25">
      <c r="M663" s="4"/>
    </row>
    <row r="664" spans="13:13" ht="15" x14ac:dyDescent="0.25">
      <c r="M664" s="4"/>
    </row>
    <row r="665" spans="13:13" ht="15" x14ac:dyDescent="0.25">
      <c r="M665" s="4"/>
    </row>
    <row r="666" spans="13:13" ht="15" x14ac:dyDescent="0.25">
      <c r="M666" s="4"/>
    </row>
    <row r="667" spans="13:13" ht="15" x14ac:dyDescent="0.25">
      <c r="M667" s="4"/>
    </row>
    <row r="668" spans="13:13" ht="15" x14ac:dyDescent="0.25">
      <c r="M668" s="4"/>
    </row>
    <row r="669" spans="13:13" ht="15" x14ac:dyDescent="0.25">
      <c r="M669" s="4"/>
    </row>
    <row r="670" spans="13:13" ht="15" x14ac:dyDescent="0.25">
      <c r="M670" s="4"/>
    </row>
    <row r="671" spans="13:13" ht="15" x14ac:dyDescent="0.25">
      <c r="M671" s="4"/>
    </row>
    <row r="672" spans="13:13" ht="15" x14ac:dyDescent="0.25">
      <c r="M672" s="4"/>
    </row>
    <row r="673" spans="13:13" ht="15" x14ac:dyDescent="0.25">
      <c r="M673" s="4"/>
    </row>
    <row r="674" spans="13:13" ht="15" x14ac:dyDescent="0.25">
      <c r="M674" s="4"/>
    </row>
    <row r="675" spans="13:13" ht="15" x14ac:dyDescent="0.25">
      <c r="M675" s="4"/>
    </row>
    <row r="676" spans="13:13" ht="15" x14ac:dyDescent="0.25">
      <c r="M676" s="4"/>
    </row>
    <row r="677" spans="13:13" ht="15" x14ac:dyDescent="0.25">
      <c r="M677" s="4"/>
    </row>
    <row r="678" spans="13:13" ht="15" x14ac:dyDescent="0.25">
      <c r="M678" s="4"/>
    </row>
    <row r="679" spans="13:13" ht="15" x14ac:dyDescent="0.25">
      <c r="M679" s="4"/>
    </row>
    <row r="680" spans="13:13" ht="15" x14ac:dyDescent="0.25">
      <c r="M680" s="4"/>
    </row>
    <row r="681" spans="13:13" ht="15" x14ac:dyDescent="0.25">
      <c r="M681" s="4"/>
    </row>
    <row r="682" spans="13:13" ht="15" x14ac:dyDescent="0.25">
      <c r="M682" s="4"/>
    </row>
    <row r="683" spans="13:13" ht="15" x14ac:dyDescent="0.25">
      <c r="M683" s="4"/>
    </row>
    <row r="684" spans="13:13" ht="15" x14ac:dyDescent="0.25">
      <c r="M684" s="4"/>
    </row>
    <row r="685" spans="13:13" ht="15" x14ac:dyDescent="0.25">
      <c r="M685" s="4"/>
    </row>
    <row r="686" spans="13:13" ht="15" x14ac:dyDescent="0.25">
      <c r="M686" s="4"/>
    </row>
    <row r="687" spans="13:13" ht="15" x14ac:dyDescent="0.25">
      <c r="M687" s="4"/>
    </row>
    <row r="688" spans="13:13" ht="15" x14ac:dyDescent="0.25">
      <c r="M688" s="4"/>
    </row>
    <row r="689" spans="13:13" ht="15" x14ac:dyDescent="0.25">
      <c r="M689" s="4"/>
    </row>
    <row r="690" spans="13:13" ht="15" x14ac:dyDescent="0.25">
      <c r="M690" s="4"/>
    </row>
    <row r="691" spans="13:13" ht="15" x14ac:dyDescent="0.25">
      <c r="M691" s="4"/>
    </row>
    <row r="692" spans="13:13" ht="15" x14ac:dyDescent="0.25">
      <c r="M692" s="4"/>
    </row>
    <row r="693" spans="13:13" ht="15" x14ac:dyDescent="0.25">
      <c r="M693" s="4"/>
    </row>
    <row r="694" spans="13:13" ht="15" x14ac:dyDescent="0.25">
      <c r="M694" s="4"/>
    </row>
    <row r="695" spans="13:13" ht="15" x14ac:dyDescent="0.25">
      <c r="M695" s="4"/>
    </row>
    <row r="696" spans="13:13" ht="15" x14ac:dyDescent="0.25">
      <c r="M696" s="4"/>
    </row>
    <row r="697" spans="13:13" ht="15" x14ac:dyDescent="0.25">
      <c r="M697" s="4"/>
    </row>
    <row r="698" spans="13:13" ht="15" x14ac:dyDescent="0.25">
      <c r="M698" s="4"/>
    </row>
    <row r="699" spans="13:13" ht="15" x14ac:dyDescent="0.25">
      <c r="M699" s="4"/>
    </row>
    <row r="700" spans="13:13" ht="15" x14ac:dyDescent="0.25">
      <c r="M700" s="4"/>
    </row>
    <row r="701" spans="13:13" ht="15" x14ac:dyDescent="0.25">
      <c r="M701" s="4"/>
    </row>
    <row r="702" spans="13:13" ht="15" x14ac:dyDescent="0.25">
      <c r="M702" s="4"/>
    </row>
    <row r="703" spans="13:13" ht="15" x14ac:dyDescent="0.25">
      <c r="M703" s="4"/>
    </row>
    <row r="704" spans="13:13" ht="15" x14ac:dyDescent="0.25">
      <c r="M704" s="4"/>
    </row>
    <row r="705" spans="13:13" ht="15" x14ac:dyDescent="0.25">
      <c r="M705" s="4"/>
    </row>
    <row r="706" spans="13:13" ht="15" x14ac:dyDescent="0.25">
      <c r="M706" s="4"/>
    </row>
    <row r="707" spans="13:13" ht="15" x14ac:dyDescent="0.25">
      <c r="M707" s="4"/>
    </row>
    <row r="708" spans="13:13" ht="15" x14ac:dyDescent="0.25">
      <c r="M708" s="4"/>
    </row>
    <row r="709" spans="13:13" ht="15" x14ac:dyDescent="0.25">
      <c r="M709" s="4"/>
    </row>
    <row r="710" spans="13:13" ht="15" x14ac:dyDescent="0.25">
      <c r="M710" s="4"/>
    </row>
    <row r="711" spans="13:13" ht="15" x14ac:dyDescent="0.25">
      <c r="M711" s="4"/>
    </row>
    <row r="712" spans="13:13" ht="15" x14ac:dyDescent="0.25">
      <c r="M712" s="4"/>
    </row>
    <row r="713" spans="13:13" ht="15" x14ac:dyDescent="0.25">
      <c r="M713" s="4"/>
    </row>
    <row r="714" spans="13:13" ht="15" x14ac:dyDescent="0.25">
      <c r="M714" s="4"/>
    </row>
    <row r="715" spans="13:13" ht="15" x14ac:dyDescent="0.25">
      <c r="M715" s="4"/>
    </row>
    <row r="716" spans="13:13" ht="15" x14ac:dyDescent="0.25">
      <c r="M716" s="4"/>
    </row>
    <row r="717" spans="13:13" ht="15" x14ac:dyDescent="0.25">
      <c r="M717" s="4"/>
    </row>
    <row r="718" spans="13:13" ht="15" x14ac:dyDescent="0.25">
      <c r="M718" s="4"/>
    </row>
    <row r="719" spans="13:13" ht="15" x14ac:dyDescent="0.25">
      <c r="M719" s="4"/>
    </row>
    <row r="720" spans="13:13" ht="15" x14ac:dyDescent="0.25">
      <c r="M720" s="4"/>
    </row>
    <row r="721" spans="13:13" ht="15" x14ac:dyDescent="0.25">
      <c r="M721" s="4"/>
    </row>
    <row r="722" spans="13:13" ht="15" x14ac:dyDescent="0.25">
      <c r="M722" s="4"/>
    </row>
    <row r="723" spans="13:13" ht="15" x14ac:dyDescent="0.25">
      <c r="M723" s="4"/>
    </row>
    <row r="724" spans="13:13" ht="15" x14ac:dyDescent="0.25">
      <c r="M724" s="4"/>
    </row>
    <row r="725" spans="13:13" ht="15" x14ac:dyDescent="0.25">
      <c r="M725" s="4"/>
    </row>
    <row r="726" spans="13:13" ht="15" x14ac:dyDescent="0.25">
      <c r="M726" s="4"/>
    </row>
    <row r="727" spans="13:13" ht="15" x14ac:dyDescent="0.25">
      <c r="M727" s="4"/>
    </row>
    <row r="728" spans="13:13" ht="15" x14ac:dyDescent="0.25">
      <c r="M728" s="4"/>
    </row>
    <row r="729" spans="13:13" ht="15" x14ac:dyDescent="0.25">
      <c r="M729" s="4"/>
    </row>
    <row r="730" spans="13:13" ht="15" x14ac:dyDescent="0.25">
      <c r="M730" s="4"/>
    </row>
    <row r="731" spans="13:13" ht="15" x14ac:dyDescent="0.25">
      <c r="M731" s="4"/>
    </row>
    <row r="732" spans="13:13" ht="15" x14ac:dyDescent="0.25">
      <c r="M732" s="4"/>
    </row>
    <row r="733" spans="13:13" ht="15" x14ac:dyDescent="0.25">
      <c r="M733" s="4"/>
    </row>
    <row r="734" spans="13:13" ht="15" x14ac:dyDescent="0.25">
      <c r="M734" s="4"/>
    </row>
    <row r="735" spans="13:13" ht="15" x14ac:dyDescent="0.25">
      <c r="M735" s="4"/>
    </row>
    <row r="736" spans="13:13" ht="15" x14ac:dyDescent="0.25">
      <c r="M736" s="4"/>
    </row>
    <row r="737" spans="13:13" ht="15" x14ac:dyDescent="0.25">
      <c r="M737" s="4"/>
    </row>
    <row r="738" spans="13:13" ht="15" x14ac:dyDescent="0.25">
      <c r="M738" s="4"/>
    </row>
    <row r="739" spans="13:13" ht="15" x14ac:dyDescent="0.25">
      <c r="M739" s="4"/>
    </row>
    <row r="740" spans="13:13" ht="15" x14ac:dyDescent="0.25">
      <c r="M740" s="4"/>
    </row>
    <row r="741" spans="13:13" ht="15" x14ac:dyDescent="0.25">
      <c r="M741" s="4"/>
    </row>
    <row r="742" spans="13:13" ht="15" x14ac:dyDescent="0.25">
      <c r="M742" s="4"/>
    </row>
    <row r="743" spans="13:13" ht="15" x14ac:dyDescent="0.25">
      <c r="M743" s="4"/>
    </row>
    <row r="744" spans="13:13" ht="15" x14ac:dyDescent="0.25">
      <c r="M744" s="4"/>
    </row>
    <row r="745" spans="13:13" ht="15" x14ac:dyDescent="0.25">
      <c r="M745" s="4"/>
    </row>
    <row r="746" spans="13:13" ht="15" x14ac:dyDescent="0.25">
      <c r="M746" s="4"/>
    </row>
    <row r="747" spans="13:13" ht="15" x14ac:dyDescent="0.25">
      <c r="M747" s="4"/>
    </row>
    <row r="748" spans="13:13" ht="15" x14ac:dyDescent="0.25">
      <c r="M748" s="4"/>
    </row>
    <row r="749" spans="13:13" ht="15" x14ac:dyDescent="0.25">
      <c r="M749" s="4"/>
    </row>
    <row r="750" spans="13:13" ht="15" x14ac:dyDescent="0.25">
      <c r="M750" s="4"/>
    </row>
    <row r="751" spans="13:13" ht="15" x14ac:dyDescent="0.25">
      <c r="M751" s="4"/>
    </row>
    <row r="752" spans="13:13" ht="15" x14ac:dyDescent="0.25">
      <c r="M752" s="4"/>
    </row>
    <row r="753" spans="13:13" ht="15" x14ac:dyDescent="0.25">
      <c r="M753" s="4"/>
    </row>
    <row r="754" spans="13:13" ht="15" x14ac:dyDescent="0.25">
      <c r="M754" s="4"/>
    </row>
    <row r="755" spans="13:13" ht="15" x14ac:dyDescent="0.25">
      <c r="M755" s="4"/>
    </row>
    <row r="756" spans="13:13" ht="15" x14ac:dyDescent="0.25">
      <c r="M756" s="4"/>
    </row>
    <row r="757" spans="13:13" ht="15" x14ac:dyDescent="0.25">
      <c r="M757" s="4"/>
    </row>
    <row r="758" spans="13:13" ht="15" x14ac:dyDescent="0.25">
      <c r="M758" s="4"/>
    </row>
    <row r="759" spans="13:13" ht="15" x14ac:dyDescent="0.25">
      <c r="M759" s="4"/>
    </row>
    <row r="760" spans="13:13" ht="15" x14ac:dyDescent="0.25">
      <c r="M760" s="4"/>
    </row>
    <row r="761" spans="13:13" ht="15" x14ac:dyDescent="0.25">
      <c r="M761" s="4"/>
    </row>
    <row r="762" spans="13:13" ht="15" x14ac:dyDescent="0.25">
      <c r="M762" s="4"/>
    </row>
    <row r="763" spans="13:13" ht="15" x14ac:dyDescent="0.25">
      <c r="M763" s="4"/>
    </row>
    <row r="764" spans="13:13" ht="15" x14ac:dyDescent="0.25">
      <c r="M764" s="4"/>
    </row>
    <row r="765" spans="13:13" ht="15" x14ac:dyDescent="0.25">
      <c r="M765" s="4"/>
    </row>
    <row r="766" spans="13:13" ht="15" x14ac:dyDescent="0.25">
      <c r="M766" s="4"/>
    </row>
    <row r="767" spans="13:13" ht="15" x14ac:dyDescent="0.25">
      <c r="M767" s="4"/>
    </row>
    <row r="768" spans="13:13" ht="15" x14ac:dyDescent="0.25">
      <c r="M768" s="4"/>
    </row>
    <row r="769" spans="13:13" ht="15" x14ac:dyDescent="0.25">
      <c r="M769" s="4"/>
    </row>
    <row r="770" spans="13:13" ht="15" x14ac:dyDescent="0.25">
      <c r="M770" s="4"/>
    </row>
    <row r="771" spans="13:13" ht="15" x14ac:dyDescent="0.25">
      <c r="M771" s="4"/>
    </row>
    <row r="772" spans="13:13" ht="15" x14ac:dyDescent="0.25">
      <c r="M772" s="4"/>
    </row>
    <row r="773" spans="13:13" ht="15" x14ac:dyDescent="0.25">
      <c r="M773" s="4"/>
    </row>
    <row r="774" spans="13:13" ht="15" x14ac:dyDescent="0.25">
      <c r="M774" s="4"/>
    </row>
    <row r="775" spans="13:13" ht="15" x14ac:dyDescent="0.25">
      <c r="M775" s="4"/>
    </row>
    <row r="776" spans="13:13" ht="15" x14ac:dyDescent="0.25">
      <c r="M776" s="4"/>
    </row>
    <row r="777" spans="13:13" ht="15" x14ac:dyDescent="0.25">
      <c r="M777" s="4"/>
    </row>
    <row r="778" spans="13:13" ht="15" x14ac:dyDescent="0.25">
      <c r="M778" s="4"/>
    </row>
    <row r="779" spans="13:13" ht="15" x14ac:dyDescent="0.25">
      <c r="M779" s="4"/>
    </row>
    <row r="780" spans="13:13" ht="15" x14ac:dyDescent="0.25">
      <c r="M780" s="4"/>
    </row>
    <row r="781" spans="13:13" ht="15" x14ac:dyDescent="0.25">
      <c r="M781" s="4"/>
    </row>
    <row r="782" spans="13:13" ht="15" x14ac:dyDescent="0.25">
      <c r="M782" s="4"/>
    </row>
    <row r="783" spans="13:13" ht="15" x14ac:dyDescent="0.25">
      <c r="M783" s="4"/>
    </row>
    <row r="784" spans="13:13" ht="15" x14ac:dyDescent="0.25">
      <c r="M784" s="4"/>
    </row>
    <row r="785" spans="13:13" ht="15" x14ac:dyDescent="0.25">
      <c r="M785" s="4"/>
    </row>
    <row r="786" spans="13:13" ht="15" x14ac:dyDescent="0.25">
      <c r="M786" s="4"/>
    </row>
    <row r="787" spans="13:13" ht="15" x14ac:dyDescent="0.25">
      <c r="M787" s="4"/>
    </row>
    <row r="788" spans="13:13" ht="15" x14ac:dyDescent="0.25">
      <c r="M788" s="4"/>
    </row>
    <row r="789" spans="13:13" ht="15" x14ac:dyDescent="0.25">
      <c r="M789" s="4"/>
    </row>
    <row r="790" spans="13:13" ht="15" x14ac:dyDescent="0.25">
      <c r="M790" s="4"/>
    </row>
    <row r="791" spans="13:13" ht="15" x14ac:dyDescent="0.25">
      <c r="M791" s="4"/>
    </row>
    <row r="792" spans="13:13" ht="15" x14ac:dyDescent="0.25">
      <c r="M792" s="4"/>
    </row>
    <row r="793" spans="13:13" ht="15" x14ac:dyDescent="0.25">
      <c r="M793" s="4"/>
    </row>
    <row r="794" spans="13:13" ht="15" x14ac:dyDescent="0.25">
      <c r="M794" s="4"/>
    </row>
    <row r="795" spans="13:13" ht="15" x14ac:dyDescent="0.25">
      <c r="M795" s="4"/>
    </row>
    <row r="796" spans="13:13" ht="15" x14ac:dyDescent="0.25">
      <c r="M796" s="4"/>
    </row>
    <row r="797" spans="13:13" ht="15" x14ac:dyDescent="0.25">
      <c r="M797" s="4"/>
    </row>
    <row r="798" spans="13:13" ht="15" x14ac:dyDescent="0.25">
      <c r="M798" s="4"/>
    </row>
    <row r="799" spans="13:13" ht="15" x14ac:dyDescent="0.25">
      <c r="M799" s="4"/>
    </row>
    <row r="800" spans="13:13" ht="15" x14ac:dyDescent="0.25">
      <c r="M800" s="4"/>
    </row>
    <row r="801" spans="13:13" ht="15" x14ac:dyDescent="0.25">
      <c r="M801" s="4"/>
    </row>
    <row r="802" spans="13:13" ht="15" x14ac:dyDescent="0.25">
      <c r="M802" s="4"/>
    </row>
    <row r="803" spans="13:13" ht="15" x14ac:dyDescent="0.25">
      <c r="M803" s="4"/>
    </row>
    <row r="804" spans="13:13" ht="15" x14ac:dyDescent="0.25">
      <c r="M804" s="4"/>
    </row>
    <row r="805" spans="13:13" ht="15" x14ac:dyDescent="0.25">
      <c r="M805" s="4"/>
    </row>
    <row r="806" spans="13:13" ht="15" x14ac:dyDescent="0.25">
      <c r="M806" s="4"/>
    </row>
    <row r="807" spans="13:13" ht="15" x14ac:dyDescent="0.25">
      <c r="M807" s="4"/>
    </row>
    <row r="808" spans="13:13" ht="15" x14ac:dyDescent="0.25">
      <c r="M808" s="4"/>
    </row>
    <row r="809" spans="13:13" ht="15" x14ac:dyDescent="0.25">
      <c r="M809" s="4"/>
    </row>
    <row r="810" spans="13:13" ht="15" x14ac:dyDescent="0.25">
      <c r="M810" s="4"/>
    </row>
    <row r="811" spans="13:13" ht="15" x14ac:dyDescent="0.25">
      <c r="M811" s="4"/>
    </row>
    <row r="812" spans="13:13" ht="15" x14ac:dyDescent="0.25">
      <c r="M812" s="4"/>
    </row>
    <row r="813" spans="13:13" ht="15" x14ac:dyDescent="0.25">
      <c r="M813" s="4"/>
    </row>
    <row r="814" spans="13:13" ht="15" x14ac:dyDescent="0.25">
      <c r="M814" s="4"/>
    </row>
    <row r="815" spans="13:13" ht="15" x14ac:dyDescent="0.25">
      <c r="M815" s="4"/>
    </row>
    <row r="816" spans="13:13" ht="15" x14ac:dyDescent="0.25">
      <c r="M816" s="4"/>
    </row>
    <row r="817" spans="13:13" thickBot="1" x14ac:dyDescent="0.3">
      <c r="M817" s="4"/>
    </row>
  </sheetData>
  <mergeCells count="330">
    <mergeCell ref="B1:M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H62:H65"/>
    <mergeCell ref="I62:I65"/>
    <mergeCell ref="L62:L65"/>
    <mergeCell ref="H69:H70"/>
    <mergeCell ref="I69:I70"/>
    <mergeCell ref="J69:J70"/>
    <mergeCell ref="K69:K70"/>
    <mergeCell ref="L69:L70"/>
    <mergeCell ref="M62:M65"/>
    <mergeCell ref="B72:B78"/>
    <mergeCell ref="C72:C78"/>
    <mergeCell ref="D72:D78"/>
    <mergeCell ref="E72:E78"/>
    <mergeCell ref="F72:F78"/>
    <mergeCell ref="G72:G78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69:B70"/>
    <mergeCell ref="C69:C70"/>
    <mergeCell ref="D69:D70"/>
    <mergeCell ref="E69:E70"/>
    <mergeCell ref="F69:F70"/>
    <mergeCell ref="G69:G70"/>
    <mergeCell ref="B66:B68"/>
    <mergeCell ref="C66:C68"/>
    <mergeCell ref="D66:D68"/>
    <mergeCell ref="H84:H86"/>
    <mergeCell ref="I84:I86"/>
    <mergeCell ref="L84:L86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79:B80"/>
    <mergeCell ref="C79:C80"/>
    <mergeCell ref="D79:D80"/>
    <mergeCell ref="E79:E80"/>
    <mergeCell ref="F79:F80"/>
    <mergeCell ref="G79:G80"/>
    <mergeCell ref="B90:B93"/>
    <mergeCell ref="C90:C93"/>
    <mergeCell ref="D90:D93"/>
    <mergeCell ref="E90:E93"/>
    <mergeCell ref="F90:F93"/>
    <mergeCell ref="G90:G93"/>
    <mergeCell ref="B84:B86"/>
    <mergeCell ref="C84:C86"/>
    <mergeCell ref="D84:D86"/>
    <mergeCell ref="E84:E86"/>
    <mergeCell ref="F84:F86"/>
    <mergeCell ref="G84:G86"/>
    <mergeCell ref="H90:H93"/>
    <mergeCell ref="I90:I93"/>
    <mergeCell ref="L90:L93"/>
    <mergeCell ref="H96:H101"/>
    <mergeCell ref="I96:I101"/>
    <mergeCell ref="L96:L101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M96:M101"/>
    <mergeCell ref="J102:K102"/>
    <mergeCell ref="H94:H95"/>
    <mergeCell ref="I94:I95"/>
    <mergeCell ref="L94:L95"/>
    <mergeCell ref="M94:M95"/>
    <mergeCell ref="B96:B101"/>
    <mergeCell ref="C96:C101"/>
    <mergeCell ref="D96:D101"/>
    <mergeCell ref="E96:E101"/>
    <mergeCell ref="F96:F101"/>
    <mergeCell ref="G96:G101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17"/>
  <sheetViews>
    <sheetView topLeftCell="A76" zoomScaleNormal="100" zoomScaleSheetLayoutView="50" workbookViewId="0">
      <selection activeCell="P91" sqref="P91"/>
    </sheetView>
  </sheetViews>
  <sheetFormatPr defaultRowHeight="15.75" thickBottom="1" x14ac:dyDescent="0.3"/>
  <cols>
    <col min="1" max="1" width="3.7109375" customWidth="1"/>
    <col min="2" max="2" width="25.7109375" style="1" customWidth="1"/>
    <col min="3" max="3" width="23.5703125" style="1" customWidth="1"/>
    <col min="4" max="4" width="11.85546875" style="1" customWidth="1"/>
    <col min="5" max="5" width="11.85546875" style="213" customWidth="1"/>
    <col min="6" max="6" width="11.85546875" style="1" customWidth="1"/>
    <col min="7" max="7" width="11.85546875" style="213" customWidth="1"/>
    <col min="8" max="8" width="8.7109375" style="2" customWidth="1"/>
    <col min="9" max="9" width="8.7109375" style="208" customWidth="1"/>
    <col min="10" max="10" width="20.7109375" style="1" customWidth="1"/>
    <col min="11" max="12" width="6.5703125" style="1" customWidth="1"/>
    <col min="13" max="13" width="7.42578125" style="5" bestFit="1" customWidth="1"/>
    <col min="14" max="14" width="9.140625" style="209"/>
  </cols>
  <sheetData>
    <row r="1" spans="2:21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S1" s="518"/>
      <c r="T1" s="518"/>
      <c r="U1" s="518"/>
    </row>
    <row r="2" spans="2:21" ht="36.75" customHeight="1" thickTop="1" thickBot="1" x14ac:dyDescent="0.3">
      <c r="B2" s="424" t="s">
        <v>157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21" ht="18.75" customHeight="1" thickBot="1" x14ac:dyDescent="0.3">
      <c r="B3" s="283" t="s">
        <v>124</v>
      </c>
      <c r="C3" s="285" t="s">
        <v>129</v>
      </c>
      <c r="D3" s="293" t="s">
        <v>147</v>
      </c>
      <c r="E3" s="294"/>
      <c r="F3" s="293" t="s">
        <v>138</v>
      </c>
      <c r="G3" s="294"/>
      <c r="H3" s="427" t="s">
        <v>79</v>
      </c>
      <c r="I3" s="427"/>
      <c r="J3" s="427"/>
      <c r="K3" s="427"/>
      <c r="L3" s="427"/>
      <c r="M3" s="428"/>
    </row>
    <row r="4" spans="2:21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21" thickBot="1" x14ac:dyDescent="0.3">
      <c r="B5" s="345" t="s">
        <v>82</v>
      </c>
      <c r="C5" s="347">
        <f>H5+L5</f>
        <v>36</v>
      </c>
      <c r="D5" s="386">
        <v>25</v>
      </c>
      <c r="E5" s="510">
        <f>D5/C5</f>
        <v>0.69444444444444442</v>
      </c>
      <c r="F5" s="326">
        <v>11</v>
      </c>
      <c r="G5" s="513">
        <f>F5/C5</f>
        <v>0.30555555555555558</v>
      </c>
      <c r="H5" s="349">
        <v>13</v>
      </c>
      <c r="I5" s="351">
        <f>H5/C5</f>
        <v>0.3611111111111111</v>
      </c>
      <c r="J5" s="22" t="s">
        <v>0</v>
      </c>
      <c r="K5" s="196">
        <v>0</v>
      </c>
      <c r="L5" s="352">
        <f>SUM(K5:K8)</f>
        <v>23</v>
      </c>
      <c r="M5" s="355">
        <f>L5/C5</f>
        <v>0.63888888888888884</v>
      </c>
    </row>
    <row r="6" spans="2:21" thickBot="1" x14ac:dyDescent="0.3">
      <c r="B6" s="345"/>
      <c r="C6" s="347"/>
      <c r="D6" s="388"/>
      <c r="E6" s="511"/>
      <c r="F6" s="389"/>
      <c r="G6" s="514"/>
      <c r="H6" s="349"/>
      <c r="I6" s="351"/>
      <c r="J6" s="24" t="s">
        <v>1</v>
      </c>
      <c r="K6" s="197">
        <v>6</v>
      </c>
      <c r="L6" s="353"/>
      <c r="M6" s="356"/>
    </row>
    <row r="7" spans="2:21" thickBot="1" x14ac:dyDescent="0.3">
      <c r="B7" s="345"/>
      <c r="C7" s="347"/>
      <c r="D7" s="388"/>
      <c r="E7" s="511"/>
      <c r="F7" s="389"/>
      <c r="G7" s="514"/>
      <c r="H7" s="349"/>
      <c r="I7" s="351"/>
      <c r="J7" s="24" t="s">
        <v>69</v>
      </c>
      <c r="K7" s="197">
        <v>13</v>
      </c>
      <c r="L7" s="353"/>
      <c r="M7" s="356"/>
    </row>
    <row r="8" spans="2:21" thickBot="1" x14ac:dyDescent="0.3">
      <c r="B8" s="345"/>
      <c r="C8" s="347"/>
      <c r="D8" s="387"/>
      <c r="E8" s="512"/>
      <c r="F8" s="327"/>
      <c r="G8" s="515"/>
      <c r="H8" s="349"/>
      <c r="I8" s="351"/>
      <c r="J8" s="26" t="s">
        <v>2</v>
      </c>
      <c r="K8" s="198">
        <v>4</v>
      </c>
      <c r="L8" s="354"/>
      <c r="M8" s="357"/>
    </row>
    <row r="9" spans="2:21" thickBot="1" x14ac:dyDescent="0.3">
      <c r="B9" s="358" t="s">
        <v>84</v>
      </c>
      <c r="C9" s="359">
        <f>H9+L9</f>
        <v>57</v>
      </c>
      <c r="D9" s="372">
        <v>30</v>
      </c>
      <c r="E9" s="506">
        <f>D9/C9</f>
        <v>0.52631578947368418</v>
      </c>
      <c r="F9" s="324">
        <v>23</v>
      </c>
      <c r="G9" s="508">
        <f>F9/C9</f>
        <v>0.40350877192982454</v>
      </c>
      <c r="H9" s="360">
        <v>33</v>
      </c>
      <c r="I9" s="361">
        <f>H9/C9</f>
        <v>0.57894736842105265</v>
      </c>
      <c r="J9" s="362" t="s">
        <v>3</v>
      </c>
      <c r="K9" s="324">
        <v>24</v>
      </c>
      <c r="L9" s="324">
        <f>K9</f>
        <v>24</v>
      </c>
      <c r="M9" s="317">
        <f>L9/C9</f>
        <v>0.42105263157894735</v>
      </c>
    </row>
    <row r="10" spans="2:21" thickBot="1" x14ac:dyDescent="0.3">
      <c r="B10" s="358"/>
      <c r="C10" s="359"/>
      <c r="D10" s="373"/>
      <c r="E10" s="507"/>
      <c r="F10" s="325"/>
      <c r="G10" s="509"/>
      <c r="H10" s="360"/>
      <c r="I10" s="361"/>
      <c r="J10" s="363"/>
      <c r="K10" s="325"/>
      <c r="L10" s="325"/>
      <c r="M10" s="318"/>
    </row>
    <row r="11" spans="2:21" ht="31.5" customHeight="1" thickBot="1" x14ac:dyDescent="0.3">
      <c r="B11" s="188" t="s">
        <v>83</v>
      </c>
      <c r="C11" s="189">
        <f>H11+L11</f>
        <v>6</v>
      </c>
      <c r="D11" s="103">
        <v>6</v>
      </c>
      <c r="E11" s="210">
        <f>D11/C11</f>
        <v>1</v>
      </c>
      <c r="F11" s="33">
        <v>0</v>
      </c>
      <c r="G11" s="215">
        <f>F11/C11</f>
        <v>0</v>
      </c>
      <c r="H11" s="190">
        <v>6</v>
      </c>
      <c r="I11" s="199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21" thickBot="1" x14ac:dyDescent="0.3">
      <c r="B12" s="358" t="s">
        <v>85</v>
      </c>
      <c r="C12" s="359">
        <f>H12+L12</f>
        <v>84</v>
      </c>
      <c r="D12" s="372">
        <v>48</v>
      </c>
      <c r="E12" s="506">
        <f>D12/C12</f>
        <v>0.5714285714285714</v>
      </c>
      <c r="F12" s="324">
        <v>36</v>
      </c>
      <c r="G12" s="508">
        <f>F12/C12</f>
        <v>0.42857142857142855</v>
      </c>
      <c r="H12" s="360">
        <v>75</v>
      </c>
      <c r="I12" s="361">
        <f>H12/C12</f>
        <v>0.8928571428571429</v>
      </c>
      <c r="J12" s="362" t="s">
        <v>5</v>
      </c>
      <c r="K12" s="324">
        <v>9</v>
      </c>
      <c r="L12" s="324">
        <f>K12</f>
        <v>9</v>
      </c>
      <c r="M12" s="317">
        <f>L12/C12</f>
        <v>0.10714285714285714</v>
      </c>
    </row>
    <row r="13" spans="2:21" thickBot="1" x14ac:dyDescent="0.3">
      <c r="B13" s="358"/>
      <c r="C13" s="359"/>
      <c r="D13" s="373"/>
      <c r="E13" s="507"/>
      <c r="F13" s="325"/>
      <c r="G13" s="509"/>
      <c r="H13" s="360"/>
      <c r="I13" s="361"/>
      <c r="J13" s="363"/>
      <c r="K13" s="325"/>
      <c r="L13" s="325"/>
      <c r="M13" s="318"/>
    </row>
    <row r="14" spans="2:21" thickBot="1" x14ac:dyDescent="0.3">
      <c r="B14" s="345" t="s">
        <v>86</v>
      </c>
      <c r="C14" s="347">
        <f>H14+L14</f>
        <v>22</v>
      </c>
      <c r="D14" s="386">
        <v>14</v>
      </c>
      <c r="E14" s="510">
        <f>D14/C14</f>
        <v>0.63636363636363635</v>
      </c>
      <c r="F14" s="326">
        <v>8</v>
      </c>
      <c r="G14" s="513">
        <f>F14/C14</f>
        <v>0.36363636363636365</v>
      </c>
      <c r="H14" s="349">
        <v>22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21" thickBot="1" x14ac:dyDescent="0.3">
      <c r="B15" s="345"/>
      <c r="C15" s="347"/>
      <c r="D15" s="387"/>
      <c r="E15" s="512"/>
      <c r="F15" s="327"/>
      <c r="G15" s="515"/>
      <c r="H15" s="349"/>
      <c r="I15" s="351"/>
      <c r="J15" s="369"/>
      <c r="K15" s="327"/>
      <c r="L15" s="327"/>
      <c r="M15" s="371"/>
    </row>
    <row r="16" spans="2:21" thickBot="1" x14ac:dyDescent="0.3">
      <c r="B16" s="358" t="s">
        <v>87</v>
      </c>
      <c r="C16" s="359">
        <f>H16+L16</f>
        <v>33</v>
      </c>
      <c r="D16" s="372">
        <v>18</v>
      </c>
      <c r="E16" s="506">
        <f>D16/C16</f>
        <v>0.54545454545454541</v>
      </c>
      <c r="F16" s="324">
        <v>15</v>
      </c>
      <c r="G16" s="508">
        <f>F16/C16</f>
        <v>0.45454545454545453</v>
      </c>
      <c r="H16" s="360">
        <v>29</v>
      </c>
      <c r="I16" s="361">
        <f>H16/C16</f>
        <v>0.87878787878787878</v>
      </c>
      <c r="J16" s="60" t="s">
        <v>6</v>
      </c>
      <c r="K16" s="61">
        <v>2</v>
      </c>
      <c r="L16" s="324">
        <f>SUM(K16:K17)</f>
        <v>4</v>
      </c>
      <c r="M16" s="366">
        <f>L16/C16</f>
        <v>0.12121212121212122</v>
      </c>
    </row>
    <row r="17" spans="2:15" thickBot="1" x14ac:dyDescent="0.3">
      <c r="B17" s="358"/>
      <c r="C17" s="359"/>
      <c r="D17" s="373"/>
      <c r="E17" s="507"/>
      <c r="F17" s="325"/>
      <c r="G17" s="509"/>
      <c r="H17" s="360"/>
      <c r="I17" s="361"/>
      <c r="J17" s="62" t="s">
        <v>7</v>
      </c>
      <c r="K17" s="63">
        <v>2</v>
      </c>
      <c r="L17" s="325"/>
      <c r="M17" s="367"/>
    </row>
    <row r="18" spans="2:15" ht="31.5" customHeight="1" thickBot="1" x14ac:dyDescent="0.3">
      <c r="B18" s="188" t="s">
        <v>88</v>
      </c>
      <c r="C18" s="189">
        <v>4</v>
      </c>
      <c r="D18" s="103">
        <v>4</v>
      </c>
      <c r="E18" s="210">
        <f>D18/C18</f>
        <v>1</v>
      </c>
      <c r="F18" s="33">
        <v>0</v>
      </c>
      <c r="G18" s="215">
        <f>F18/C18</f>
        <v>0</v>
      </c>
      <c r="H18" s="190">
        <v>4</v>
      </c>
      <c r="I18" s="199">
        <v>0</v>
      </c>
      <c r="J18" s="32" t="s">
        <v>4</v>
      </c>
      <c r="K18" s="33">
        <v>0</v>
      </c>
      <c r="L18" s="35">
        <f>K18</f>
        <v>0</v>
      </c>
      <c r="M18" s="36">
        <v>0</v>
      </c>
    </row>
    <row r="19" spans="2:15" thickBot="1" x14ac:dyDescent="0.3">
      <c r="B19" s="358" t="s">
        <v>89</v>
      </c>
      <c r="C19" s="359">
        <f>H19+L19</f>
        <v>10</v>
      </c>
      <c r="D19" s="372">
        <v>7</v>
      </c>
      <c r="E19" s="506">
        <f>D19/C19</f>
        <v>0.7</v>
      </c>
      <c r="F19" s="324">
        <v>3</v>
      </c>
      <c r="G19" s="508">
        <f>F19/C19</f>
        <v>0.3</v>
      </c>
      <c r="H19" s="360">
        <v>9</v>
      </c>
      <c r="I19" s="361">
        <f>H19/C19</f>
        <v>0.9</v>
      </c>
      <c r="J19" s="362" t="s">
        <v>120</v>
      </c>
      <c r="K19" s="324">
        <v>1</v>
      </c>
      <c r="L19" s="374">
        <f>K19</f>
        <v>1</v>
      </c>
      <c r="M19" s="366">
        <f>L19/C19</f>
        <v>0.1</v>
      </c>
    </row>
    <row r="20" spans="2:15" thickBot="1" x14ac:dyDescent="0.3">
      <c r="B20" s="358"/>
      <c r="C20" s="359"/>
      <c r="D20" s="373"/>
      <c r="E20" s="507"/>
      <c r="F20" s="325"/>
      <c r="G20" s="509"/>
      <c r="H20" s="360"/>
      <c r="I20" s="361"/>
      <c r="J20" s="363"/>
      <c r="K20" s="325"/>
      <c r="L20" s="376"/>
      <c r="M20" s="367"/>
      <c r="O20" s="209"/>
    </row>
    <row r="21" spans="2:15" thickBot="1" x14ac:dyDescent="0.3">
      <c r="B21" s="345" t="s">
        <v>90</v>
      </c>
      <c r="C21" s="347">
        <f>H21+L21</f>
        <v>158</v>
      </c>
      <c r="D21" s="386">
        <v>93</v>
      </c>
      <c r="E21" s="510">
        <f>D21/C21</f>
        <v>0.58860759493670889</v>
      </c>
      <c r="F21" s="326">
        <v>65</v>
      </c>
      <c r="G21" s="513">
        <f>F21/C21</f>
        <v>0.41139240506329117</v>
      </c>
      <c r="H21" s="349">
        <v>158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5" thickBot="1" x14ac:dyDescent="0.3">
      <c r="B22" s="345"/>
      <c r="C22" s="347"/>
      <c r="D22" s="387"/>
      <c r="E22" s="512"/>
      <c r="F22" s="327"/>
      <c r="G22" s="515"/>
      <c r="H22" s="349"/>
      <c r="I22" s="351"/>
      <c r="J22" s="369"/>
      <c r="K22" s="327"/>
      <c r="L22" s="379"/>
      <c r="M22" s="381"/>
    </row>
    <row r="23" spans="2:15" thickBot="1" x14ac:dyDescent="0.3">
      <c r="B23" s="358" t="s">
        <v>91</v>
      </c>
      <c r="C23" s="359">
        <f>H23+L23</f>
        <v>32</v>
      </c>
      <c r="D23" s="372">
        <v>24</v>
      </c>
      <c r="E23" s="506">
        <f>D23/C23</f>
        <v>0.75</v>
      </c>
      <c r="F23" s="324">
        <v>8</v>
      </c>
      <c r="G23" s="508">
        <f>F23/C23</f>
        <v>0.25</v>
      </c>
      <c r="H23" s="360">
        <v>30</v>
      </c>
      <c r="I23" s="361">
        <f>H23/C23</f>
        <v>0.9375</v>
      </c>
      <c r="J23" s="60" t="s">
        <v>8</v>
      </c>
      <c r="K23" s="61">
        <v>0</v>
      </c>
      <c r="L23" s="374">
        <f>SUM(K23:K26)</f>
        <v>2</v>
      </c>
      <c r="M23" s="366">
        <f>L23/C23</f>
        <v>6.25E-2</v>
      </c>
    </row>
    <row r="24" spans="2:15" thickBot="1" x14ac:dyDescent="0.3">
      <c r="B24" s="358"/>
      <c r="C24" s="359"/>
      <c r="D24" s="384"/>
      <c r="E24" s="516"/>
      <c r="F24" s="385"/>
      <c r="G24" s="517"/>
      <c r="H24" s="360"/>
      <c r="I24" s="361"/>
      <c r="J24" s="64" t="s">
        <v>70</v>
      </c>
      <c r="K24" s="65">
        <v>1</v>
      </c>
      <c r="L24" s="375"/>
      <c r="M24" s="377"/>
    </row>
    <row r="25" spans="2:15" thickBot="1" x14ac:dyDescent="0.3">
      <c r="B25" s="358"/>
      <c r="C25" s="359"/>
      <c r="D25" s="384"/>
      <c r="E25" s="516"/>
      <c r="F25" s="385"/>
      <c r="G25" s="517"/>
      <c r="H25" s="360"/>
      <c r="I25" s="361"/>
      <c r="J25" s="66" t="s">
        <v>9</v>
      </c>
      <c r="K25" s="67">
        <v>1</v>
      </c>
      <c r="L25" s="375"/>
      <c r="M25" s="377"/>
    </row>
    <row r="26" spans="2:15" thickBot="1" x14ac:dyDescent="0.3">
      <c r="B26" s="358"/>
      <c r="C26" s="359"/>
      <c r="D26" s="373"/>
      <c r="E26" s="507"/>
      <c r="F26" s="325"/>
      <c r="G26" s="509"/>
      <c r="H26" s="360"/>
      <c r="I26" s="361"/>
      <c r="J26" s="62" t="s">
        <v>10</v>
      </c>
      <c r="K26" s="63">
        <v>0</v>
      </c>
      <c r="L26" s="376"/>
      <c r="M26" s="367"/>
    </row>
    <row r="27" spans="2:15" thickBot="1" x14ac:dyDescent="0.3">
      <c r="B27" s="345" t="s">
        <v>92</v>
      </c>
      <c r="C27" s="347">
        <f>H27+L27</f>
        <v>13</v>
      </c>
      <c r="D27" s="386">
        <v>11</v>
      </c>
      <c r="E27" s="510">
        <f>D27/C27</f>
        <v>0.84615384615384615</v>
      </c>
      <c r="F27" s="326">
        <v>2</v>
      </c>
      <c r="G27" s="513">
        <f>F27/C27</f>
        <v>0.15384615384615385</v>
      </c>
      <c r="H27" s="349">
        <v>10</v>
      </c>
      <c r="I27" s="351">
        <f>H27/C27</f>
        <v>0.76923076923076927</v>
      </c>
      <c r="J27" s="37" t="s">
        <v>11</v>
      </c>
      <c r="K27" s="38">
        <v>1</v>
      </c>
      <c r="L27" s="378">
        <f>SUM(K27:K29)</f>
        <v>3</v>
      </c>
      <c r="M27" s="380">
        <f>L27/C27</f>
        <v>0.23076923076923078</v>
      </c>
    </row>
    <row r="28" spans="2:15" thickBot="1" x14ac:dyDescent="0.3">
      <c r="B28" s="345"/>
      <c r="C28" s="347"/>
      <c r="D28" s="388"/>
      <c r="E28" s="511"/>
      <c r="F28" s="389"/>
      <c r="G28" s="514"/>
      <c r="H28" s="349"/>
      <c r="I28" s="351"/>
      <c r="J28" s="39" t="s">
        <v>12</v>
      </c>
      <c r="K28" s="40">
        <v>2</v>
      </c>
      <c r="L28" s="382"/>
      <c r="M28" s="383"/>
    </row>
    <row r="29" spans="2:15" thickBot="1" x14ac:dyDescent="0.3">
      <c r="B29" s="345"/>
      <c r="C29" s="347"/>
      <c r="D29" s="387"/>
      <c r="E29" s="512"/>
      <c r="F29" s="327"/>
      <c r="G29" s="515"/>
      <c r="H29" s="349"/>
      <c r="I29" s="351"/>
      <c r="J29" s="41" t="s">
        <v>13</v>
      </c>
      <c r="K29" s="42">
        <v>0</v>
      </c>
      <c r="L29" s="379"/>
      <c r="M29" s="381"/>
    </row>
    <row r="30" spans="2:15" thickBot="1" x14ac:dyDescent="0.3">
      <c r="B30" s="358" t="s">
        <v>93</v>
      </c>
      <c r="C30" s="359">
        <f>H30+L30</f>
        <v>72</v>
      </c>
      <c r="D30" s="372">
        <v>42</v>
      </c>
      <c r="E30" s="506">
        <f>D30/C30</f>
        <v>0.58333333333333337</v>
      </c>
      <c r="F30" s="324">
        <v>30</v>
      </c>
      <c r="G30" s="508">
        <f>F30/C30</f>
        <v>0.41666666666666669</v>
      </c>
      <c r="H30" s="360">
        <v>44</v>
      </c>
      <c r="I30" s="361">
        <f>H30/C30</f>
        <v>0.61111111111111116</v>
      </c>
      <c r="J30" s="60" t="s">
        <v>14</v>
      </c>
      <c r="K30" s="61">
        <v>2</v>
      </c>
      <c r="L30" s="374">
        <f>SUM(K30:K34)</f>
        <v>28</v>
      </c>
      <c r="M30" s="366">
        <f>L30/C30</f>
        <v>0.3888888888888889</v>
      </c>
    </row>
    <row r="31" spans="2:15" thickBot="1" x14ac:dyDescent="0.3">
      <c r="B31" s="358"/>
      <c r="C31" s="359"/>
      <c r="D31" s="384"/>
      <c r="E31" s="516"/>
      <c r="F31" s="385"/>
      <c r="G31" s="517"/>
      <c r="H31" s="360"/>
      <c r="I31" s="361"/>
      <c r="J31" s="66" t="s">
        <v>15</v>
      </c>
      <c r="K31" s="67">
        <v>14</v>
      </c>
      <c r="L31" s="375"/>
      <c r="M31" s="377"/>
    </row>
    <row r="32" spans="2:15" thickBot="1" x14ac:dyDescent="0.3">
      <c r="B32" s="358"/>
      <c r="C32" s="359"/>
      <c r="D32" s="384"/>
      <c r="E32" s="516"/>
      <c r="F32" s="385"/>
      <c r="G32" s="517"/>
      <c r="H32" s="360"/>
      <c r="I32" s="361"/>
      <c r="J32" s="66" t="s">
        <v>16</v>
      </c>
      <c r="K32" s="67">
        <v>8</v>
      </c>
      <c r="L32" s="375"/>
      <c r="M32" s="377"/>
    </row>
    <row r="33" spans="2:13" thickBot="1" x14ac:dyDescent="0.3">
      <c r="B33" s="358"/>
      <c r="C33" s="359"/>
      <c r="D33" s="384"/>
      <c r="E33" s="516"/>
      <c r="F33" s="385"/>
      <c r="G33" s="517"/>
      <c r="H33" s="360"/>
      <c r="I33" s="361"/>
      <c r="J33" s="66" t="s">
        <v>17</v>
      </c>
      <c r="K33" s="67">
        <v>0</v>
      </c>
      <c r="L33" s="375"/>
      <c r="M33" s="377"/>
    </row>
    <row r="34" spans="2:13" thickBot="1" x14ac:dyDescent="0.3">
      <c r="B34" s="358"/>
      <c r="C34" s="359"/>
      <c r="D34" s="373"/>
      <c r="E34" s="507"/>
      <c r="F34" s="325"/>
      <c r="G34" s="509"/>
      <c r="H34" s="360"/>
      <c r="I34" s="361"/>
      <c r="J34" s="62" t="s">
        <v>71</v>
      </c>
      <c r="K34" s="63">
        <v>4</v>
      </c>
      <c r="L34" s="376"/>
      <c r="M34" s="367"/>
    </row>
    <row r="35" spans="2:13" thickBot="1" x14ac:dyDescent="0.3">
      <c r="B35" s="345" t="s">
        <v>94</v>
      </c>
      <c r="C35" s="347">
        <f>H35+L35</f>
        <v>11</v>
      </c>
      <c r="D35" s="386">
        <v>6</v>
      </c>
      <c r="E35" s="510">
        <f>D35/C35</f>
        <v>0.54545454545454541</v>
      </c>
      <c r="F35" s="326">
        <v>5</v>
      </c>
      <c r="G35" s="513">
        <f>F35/C35</f>
        <v>0.45454545454545453</v>
      </c>
      <c r="H35" s="349">
        <v>11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thickBot="1" x14ac:dyDescent="0.3">
      <c r="B36" s="345"/>
      <c r="C36" s="347"/>
      <c r="D36" s="387"/>
      <c r="E36" s="512"/>
      <c r="F36" s="327"/>
      <c r="G36" s="515"/>
      <c r="H36" s="349"/>
      <c r="I36" s="351"/>
      <c r="J36" s="369"/>
      <c r="K36" s="327"/>
      <c r="L36" s="379"/>
      <c r="M36" s="381"/>
    </row>
    <row r="37" spans="2:13" thickBot="1" x14ac:dyDescent="0.3">
      <c r="B37" s="358" t="s">
        <v>95</v>
      </c>
      <c r="C37" s="359">
        <f>H37+L37</f>
        <v>11</v>
      </c>
      <c r="D37" s="372">
        <v>8</v>
      </c>
      <c r="E37" s="506">
        <f>D37/C37</f>
        <v>0.72727272727272729</v>
      </c>
      <c r="F37" s="324">
        <v>3</v>
      </c>
      <c r="G37" s="508">
        <f>F37/C37</f>
        <v>0.27272727272727271</v>
      </c>
      <c r="H37" s="360">
        <v>8</v>
      </c>
      <c r="I37" s="361">
        <f>H37/C37</f>
        <v>0.72727272727272729</v>
      </c>
      <c r="J37" s="362" t="s">
        <v>18</v>
      </c>
      <c r="K37" s="324">
        <v>3</v>
      </c>
      <c r="L37" s="374">
        <f>K37</f>
        <v>3</v>
      </c>
      <c r="M37" s="366">
        <f>L37/C37</f>
        <v>0.27272727272727271</v>
      </c>
    </row>
    <row r="38" spans="2:13" thickBot="1" x14ac:dyDescent="0.3">
      <c r="B38" s="358"/>
      <c r="C38" s="359"/>
      <c r="D38" s="373"/>
      <c r="E38" s="507"/>
      <c r="F38" s="325"/>
      <c r="G38" s="509"/>
      <c r="H38" s="360"/>
      <c r="I38" s="361"/>
      <c r="J38" s="363"/>
      <c r="K38" s="325"/>
      <c r="L38" s="376"/>
      <c r="M38" s="367"/>
    </row>
    <row r="39" spans="2:13" thickBot="1" x14ac:dyDescent="0.3">
      <c r="B39" s="345" t="s">
        <v>96</v>
      </c>
      <c r="C39" s="347">
        <f>H39+L39</f>
        <v>17</v>
      </c>
      <c r="D39" s="386">
        <v>14</v>
      </c>
      <c r="E39" s="510">
        <f>D39/C39</f>
        <v>0.82352941176470584</v>
      </c>
      <c r="F39" s="326">
        <v>3</v>
      </c>
      <c r="G39" s="513">
        <f>F39/C39</f>
        <v>0.17647058823529413</v>
      </c>
      <c r="H39" s="349">
        <v>9</v>
      </c>
      <c r="I39" s="351">
        <f>H39/C39</f>
        <v>0.52941176470588236</v>
      </c>
      <c r="J39" s="37" t="s">
        <v>19</v>
      </c>
      <c r="K39" s="38">
        <v>1</v>
      </c>
      <c r="L39" s="378">
        <f>SUM(K39:K41)</f>
        <v>8</v>
      </c>
      <c r="M39" s="380">
        <f>L39/C39</f>
        <v>0.47058823529411764</v>
      </c>
    </row>
    <row r="40" spans="2:13" thickBot="1" x14ac:dyDescent="0.3">
      <c r="B40" s="345"/>
      <c r="C40" s="347"/>
      <c r="D40" s="388"/>
      <c r="E40" s="511"/>
      <c r="F40" s="389"/>
      <c r="G40" s="514"/>
      <c r="H40" s="349"/>
      <c r="I40" s="351"/>
      <c r="J40" s="39" t="s">
        <v>20</v>
      </c>
      <c r="K40" s="40">
        <v>2</v>
      </c>
      <c r="L40" s="382"/>
      <c r="M40" s="383"/>
    </row>
    <row r="41" spans="2:13" thickBot="1" x14ac:dyDescent="0.3">
      <c r="B41" s="345"/>
      <c r="C41" s="347"/>
      <c r="D41" s="387"/>
      <c r="E41" s="512"/>
      <c r="F41" s="327"/>
      <c r="G41" s="515"/>
      <c r="H41" s="349"/>
      <c r="I41" s="351"/>
      <c r="J41" s="41" t="s">
        <v>72</v>
      </c>
      <c r="K41" s="42">
        <v>5</v>
      </c>
      <c r="L41" s="379"/>
      <c r="M41" s="381"/>
    </row>
    <row r="42" spans="2:13" thickBot="1" x14ac:dyDescent="0.3">
      <c r="B42" s="358" t="s">
        <v>97</v>
      </c>
      <c r="C42" s="359">
        <f>H42+L42</f>
        <v>86</v>
      </c>
      <c r="D42" s="372">
        <v>60</v>
      </c>
      <c r="E42" s="506">
        <f>D42/C42</f>
        <v>0.69767441860465118</v>
      </c>
      <c r="F42" s="324">
        <v>26</v>
      </c>
      <c r="G42" s="508">
        <f>F42/C42</f>
        <v>0.30232558139534882</v>
      </c>
      <c r="H42" s="360">
        <v>68</v>
      </c>
      <c r="I42" s="361">
        <f>H42/C42</f>
        <v>0.79069767441860461</v>
      </c>
      <c r="J42" s="60" t="s">
        <v>21</v>
      </c>
      <c r="K42" s="61">
        <v>10</v>
      </c>
      <c r="L42" s="374">
        <f>SUM(K42:K43)</f>
        <v>18</v>
      </c>
      <c r="M42" s="366">
        <f>L42/C42</f>
        <v>0.20930232558139536</v>
      </c>
    </row>
    <row r="43" spans="2:13" thickBot="1" x14ac:dyDescent="0.3">
      <c r="B43" s="358"/>
      <c r="C43" s="359"/>
      <c r="D43" s="373"/>
      <c r="E43" s="507"/>
      <c r="F43" s="325"/>
      <c r="G43" s="509"/>
      <c r="H43" s="360"/>
      <c r="I43" s="361"/>
      <c r="J43" s="62" t="s">
        <v>22</v>
      </c>
      <c r="K43" s="63">
        <v>8</v>
      </c>
      <c r="L43" s="376"/>
      <c r="M43" s="367"/>
    </row>
    <row r="44" spans="2:13" ht="31.5" customHeight="1" thickBot="1" x14ac:dyDescent="0.3">
      <c r="B44" s="188" t="s">
        <v>98</v>
      </c>
      <c r="C44" s="189">
        <f>H44+L44</f>
        <v>3</v>
      </c>
      <c r="D44" s="103">
        <v>3</v>
      </c>
      <c r="E44" s="210">
        <f>D44/C44</f>
        <v>1</v>
      </c>
      <c r="F44" s="33">
        <v>0</v>
      </c>
      <c r="G44" s="215">
        <f>F44/C44</f>
        <v>0</v>
      </c>
      <c r="H44" s="190">
        <v>3</v>
      </c>
      <c r="I44" s="199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thickBot="1" x14ac:dyDescent="0.3">
      <c r="B45" s="358" t="s">
        <v>99</v>
      </c>
      <c r="C45" s="359">
        <f>H45+L45</f>
        <v>47</v>
      </c>
      <c r="D45" s="372">
        <v>20</v>
      </c>
      <c r="E45" s="506">
        <f>D45/C45</f>
        <v>0.42553191489361702</v>
      </c>
      <c r="F45" s="324">
        <v>27</v>
      </c>
      <c r="G45" s="508">
        <f>F45/C45</f>
        <v>0.57446808510638303</v>
      </c>
      <c r="H45" s="360">
        <v>33</v>
      </c>
      <c r="I45" s="361">
        <f>H45/C45</f>
        <v>0.7021276595744681</v>
      </c>
      <c r="J45" s="362" t="s">
        <v>23</v>
      </c>
      <c r="K45" s="324">
        <v>14</v>
      </c>
      <c r="L45" s="374">
        <f>K45</f>
        <v>14</v>
      </c>
      <c r="M45" s="366">
        <f>L45/C45</f>
        <v>0.2978723404255319</v>
      </c>
    </row>
    <row r="46" spans="2:13" thickBot="1" x14ac:dyDescent="0.3">
      <c r="B46" s="358"/>
      <c r="C46" s="359"/>
      <c r="D46" s="373"/>
      <c r="E46" s="507"/>
      <c r="F46" s="325"/>
      <c r="G46" s="509"/>
      <c r="H46" s="360"/>
      <c r="I46" s="361"/>
      <c r="J46" s="363"/>
      <c r="K46" s="325"/>
      <c r="L46" s="376"/>
      <c r="M46" s="367"/>
    </row>
    <row r="47" spans="2:13" thickBot="1" x14ac:dyDescent="0.3">
      <c r="B47" s="345" t="s">
        <v>100</v>
      </c>
      <c r="C47" s="347">
        <f>H47+L47</f>
        <v>14</v>
      </c>
      <c r="D47" s="386">
        <v>9</v>
      </c>
      <c r="E47" s="510">
        <f>D47/C47</f>
        <v>0.6428571428571429</v>
      </c>
      <c r="F47" s="326">
        <v>4</v>
      </c>
      <c r="G47" s="513">
        <f>F47/C47</f>
        <v>0.2857142857142857</v>
      </c>
      <c r="H47" s="396">
        <v>8</v>
      </c>
      <c r="I47" s="351">
        <f>H47/C47</f>
        <v>0.5714285714285714</v>
      </c>
      <c r="J47" s="37" t="s">
        <v>24</v>
      </c>
      <c r="K47" s="38">
        <v>1</v>
      </c>
      <c r="L47" s="378">
        <f>SUM(K47:K50)</f>
        <v>6</v>
      </c>
      <c r="M47" s="380">
        <f>L47/C47</f>
        <v>0.42857142857142855</v>
      </c>
    </row>
    <row r="48" spans="2:13" thickBot="1" x14ac:dyDescent="0.3">
      <c r="B48" s="345"/>
      <c r="C48" s="347"/>
      <c r="D48" s="388"/>
      <c r="E48" s="511"/>
      <c r="F48" s="389"/>
      <c r="G48" s="514"/>
      <c r="H48" s="466"/>
      <c r="I48" s="351"/>
      <c r="J48" s="39" t="s">
        <v>25</v>
      </c>
      <c r="K48" s="40">
        <v>1</v>
      </c>
      <c r="L48" s="382"/>
      <c r="M48" s="383"/>
    </row>
    <row r="49" spans="2:15" thickBot="1" x14ac:dyDescent="0.3">
      <c r="B49" s="345"/>
      <c r="C49" s="347"/>
      <c r="D49" s="388"/>
      <c r="E49" s="511"/>
      <c r="F49" s="389"/>
      <c r="G49" s="514"/>
      <c r="H49" s="466"/>
      <c r="I49" s="351"/>
      <c r="J49" s="45" t="s">
        <v>26</v>
      </c>
      <c r="K49" s="46">
        <v>2</v>
      </c>
      <c r="L49" s="382"/>
      <c r="M49" s="390"/>
    </row>
    <row r="50" spans="2:15" ht="23.25" customHeight="1" thickBot="1" x14ac:dyDescent="0.3">
      <c r="B50" s="345"/>
      <c r="C50" s="347"/>
      <c r="D50" s="387"/>
      <c r="E50" s="512"/>
      <c r="F50" s="327"/>
      <c r="G50" s="515"/>
      <c r="H50" s="348"/>
      <c r="I50" s="351"/>
      <c r="J50" s="41" t="s">
        <v>122</v>
      </c>
      <c r="K50" s="42">
        <v>2</v>
      </c>
      <c r="L50" s="379"/>
      <c r="M50" s="381"/>
      <c r="O50" s="209"/>
    </row>
    <row r="51" spans="2:15" thickBot="1" x14ac:dyDescent="0.3">
      <c r="B51" s="358" t="s">
        <v>116</v>
      </c>
      <c r="C51" s="359">
        <f>H51+L51</f>
        <v>105</v>
      </c>
      <c r="D51" s="372">
        <v>65</v>
      </c>
      <c r="E51" s="506">
        <f>D51/C51</f>
        <v>0.61904761904761907</v>
      </c>
      <c r="F51" s="324">
        <v>40</v>
      </c>
      <c r="G51" s="508">
        <f>F51/C51</f>
        <v>0.38095238095238093</v>
      </c>
      <c r="H51" s="360">
        <v>98</v>
      </c>
      <c r="I51" s="361">
        <f>H51/C51</f>
        <v>0.93333333333333335</v>
      </c>
      <c r="J51" s="60" t="s">
        <v>27</v>
      </c>
      <c r="K51" s="61">
        <v>5</v>
      </c>
      <c r="L51" s="374">
        <f>SUM(K51:K52)</f>
        <v>7</v>
      </c>
      <c r="M51" s="366">
        <f>L51/C51</f>
        <v>6.6666666666666666E-2</v>
      </c>
    </row>
    <row r="52" spans="2:15" thickBot="1" x14ac:dyDescent="0.3">
      <c r="B52" s="358"/>
      <c r="C52" s="359"/>
      <c r="D52" s="373"/>
      <c r="E52" s="507"/>
      <c r="F52" s="325"/>
      <c r="G52" s="509"/>
      <c r="H52" s="360"/>
      <c r="I52" s="361"/>
      <c r="J52" s="62" t="s">
        <v>28</v>
      </c>
      <c r="K52" s="63">
        <v>2</v>
      </c>
      <c r="L52" s="376"/>
      <c r="M52" s="367"/>
    </row>
    <row r="53" spans="2:15" thickBot="1" x14ac:dyDescent="0.3">
      <c r="B53" s="345" t="s">
        <v>101</v>
      </c>
      <c r="C53" s="347">
        <f>H53+L53</f>
        <v>40</v>
      </c>
      <c r="D53" s="386">
        <v>30</v>
      </c>
      <c r="E53" s="510">
        <f>D53/C53</f>
        <v>0.75</v>
      </c>
      <c r="F53" s="326">
        <v>10</v>
      </c>
      <c r="G53" s="513">
        <f>F53/C53</f>
        <v>0.25</v>
      </c>
      <c r="H53" s="349">
        <v>26</v>
      </c>
      <c r="I53" s="351">
        <f>H53/C53</f>
        <v>0.65</v>
      </c>
      <c r="J53" s="37" t="s">
        <v>29</v>
      </c>
      <c r="K53" s="38">
        <v>3</v>
      </c>
      <c r="L53" s="378">
        <f>SUM(K53:K59)</f>
        <v>14</v>
      </c>
      <c r="M53" s="380">
        <f>L53/C53</f>
        <v>0.35</v>
      </c>
    </row>
    <row r="54" spans="2:15" thickBot="1" x14ac:dyDescent="0.3">
      <c r="B54" s="345"/>
      <c r="C54" s="347"/>
      <c r="D54" s="388"/>
      <c r="E54" s="511"/>
      <c r="F54" s="389"/>
      <c r="G54" s="514"/>
      <c r="H54" s="349"/>
      <c r="I54" s="351"/>
      <c r="J54" s="39" t="s">
        <v>30</v>
      </c>
      <c r="K54" s="40">
        <v>0</v>
      </c>
      <c r="L54" s="382"/>
      <c r="M54" s="383"/>
    </row>
    <row r="55" spans="2:15" thickBot="1" x14ac:dyDescent="0.3">
      <c r="B55" s="345"/>
      <c r="C55" s="347"/>
      <c r="D55" s="388"/>
      <c r="E55" s="511"/>
      <c r="F55" s="389"/>
      <c r="G55" s="514"/>
      <c r="H55" s="349"/>
      <c r="I55" s="351"/>
      <c r="J55" s="39" t="s">
        <v>31</v>
      </c>
      <c r="K55" s="40">
        <v>0</v>
      </c>
      <c r="L55" s="382"/>
      <c r="M55" s="383"/>
    </row>
    <row r="56" spans="2:15" thickBot="1" x14ac:dyDescent="0.3">
      <c r="B56" s="345"/>
      <c r="C56" s="347"/>
      <c r="D56" s="388"/>
      <c r="E56" s="511"/>
      <c r="F56" s="389"/>
      <c r="G56" s="514"/>
      <c r="H56" s="349"/>
      <c r="I56" s="351"/>
      <c r="J56" s="39" t="s">
        <v>32</v>
      </c>
      <c r="K56" s="40">
        <v>3</v>
      </c>
      <c r="L56" s="382"/>
      <c r="M56" s="383"/>
    </row>
    <row r="57" spans="2:15" thickBot="1" x14ac:dyDescent="0.3">
      <c r="B57" s="345"/>
      <c r="C57" s="347"/>
      <c r="D57" s="388"/>
      <c r="E57" s="511"/>
      <c r="F57" s="389"/>
      <c r="G57" s="514"/>
      <c r="H57" s="349"/>
      <c r="I57" s="351"/>
      <c r="J57" s="39" t="s">
        <v>33</v>
      </c>
      <c r="K57" s="40">
        <v>3</v>
      </c>
      <c r="L57" s="382"/>
      <c r="M57" s="383"/>
    </row>
    <row r="58" spans="2:15" thickBot="1" x14ac:dyDescent="0.3">
      <c r="B58" s="345"/>
      <c r="C58" s="347"/>
      <c r="D58" s="388"/>
      <c r="E58" s="511"/>
      <c r="F58" s="389"/>
      <c r="G58" s="514"/>
      <c r="H58" s="349"/>
      <c r="I58" s="351"/>
      <c r="J58" s="45" t="s">
        <v>73</v>
      </c>
      <c r="K58" s="46">
        <v>2</v>
      </c>
      <c r="L58" s="382"/>
      <c r="M58" s="383"/>
    </row>
    <row r="59" spans="2:15" thickBot="1" x14ac:dyDescent="0.3">
      <c r="B59" s="345"/>
      <c r="C59" s="347"/>
      <c r="D59" s="387"/>
      <c r="E59" s="512"/>
      <c r="F59" s="327"/>
      <c r="G59" s="515"/>
      <c r="H59" s="349"/>
      <c r="I59" s="351"/>
      <c r="J59" s="41" t="s">
        <v>34</v>
      </c>
      <c r="K59" s="42">
        <v>3</v>
      </c>
      <c r="L59" s="379"/>
      <c r="M59" s="381"/>
    </row>
    <row r="60" spans="2:15" thickBot="1" x14ac:dyDescent="0.3">
      <c r="B60" s="358" t="s">
        <v>102</v>
      </c>
      <c r="C60" s="359">
        <f>H60+L60</f>
        <v>3</v>
      </c>
      <c r="D60" s="372">
        <v>3</v>
      </c>
      <c r="E60" s="506">
        <f>D60/C60</f>
        <v>1</v>
      </c>
      <c r="F60" s="324">
        <v>0</v>
      </c>
      <c r="G60" s="508">
        <f>F60/C60</f>
        <v>0</v>
      </c>
      <c r="H60" s="360">
        <v>2</v>
      </c>
      <c r="I60" s="361">
        <f>H60/C60</f>
        <v>0.66666666666666663</v>
      </c>
      <c r="J60" s="362" t="s">
        <v>35</v>
      </c>
      <c r="K60" s="324">
        <v>1</v>
      </c>
      <c r="L60" s="374">
        <f>K60</f>
        <v>1</v>
      </c>
      <c r="M60" s="366">
        <f>L60/C60</f>
        <v>0.33333333333333331</v>
      </c>
    </row>
    <row r="61" spans="2:15" thickBot="1" x14ac:dyDescent="0.3">
      <c r="B61" s="358"/>
      <c r="C61" s="359"/>
      <c r="D61" s="373"/>
      <c r="E61" s="507"/>
      <c r="F61" s="325"/>
      <c r="G61" s="509"/>
      <c r="H61" s="360"/>
      <c r="I61" s="361"/>
      <c r="J61" s="363"/>
      <c r="K61" s="325"/>
      <c r="L61" s="376"/>
      <c r="M61" s="367"/>
    </row>
    <row r="62" spans="2:15" thickBot="1" x14ac:dyDescent="0.3">
      <c r="B62" s="345" t="s">
        <v>103</v>
      </c>
      <c r="C62" s="347">
        <f>H62+L62</f>
        <v>26</v>
      </c>
      <c r="D62" s="386">
        <v>18</v>
      </c>
      <c r="E62" s="510">
        <f>D62/C62</f>
        <v>0.69230769230769229</v>
      </c>
      <c r="F62" s="326">
        <v>8</v>
      </c>
      <c r="G62" s="513">
        <f>F62/C62</f>
        <v>0.30769230769230771</v>
      </c>
      <c r="H62" s="349">
        <v>11</v>
      </c>
      <c r="I62" s="351">
        <f>H62/C62</f>
        <v>0.42307692307692307</v>
      </c>
      <c r="J62" s="37" t="s">
        <v>36</v>
      </c>
      <c r="K62" s="38">
        <v>1</v>
      </c>
      <c r="L62" s="378">
        <f>SUM(K62:K65)</f>
        <v>15</v>
      </c>
      <c r="M62" s="380">
        <f>L62/C62</f>
        <v>0.57692307692307687</v>
      </c>
    </row>
    <row r="63" spans="2:15" thickBot="1" x14ac:dyDescent="0.3">
      <c r="B63" s="345"/>
      <c r="C63" s="347"/>
      <c r="D63" s="388"/>
      <c r="E63" s="511"/>
      <c r="F63" s="389"/>
      <c r="G63" s="514"/>
      <c r="H63" s="349"/>
      <c r="I63" s="351"/>
      <c r="J63" s="39" t="s">
        <v>37</v>
      </c>
      <c r="K63" s="40">
        <v>3</v>
      </c>
      <c r="L63" s="382"/>
      <c r="M63" s="383"/>
    </row>
    <row r="64" spans="2:15" thickBot="1" x14ac:dyDescent="0.3">
      <c r="B64" s="345"/>
      <c r="C64" s="347"/>
      <c r="D64" s="388"/>
      <c r="E64" s="511"/>
      <c r="F64" s="389"/>
      <c r="G64" s="514"/>
      <c r="H64" s="349"/>
      <c r="I64" s="351"/>
      <c r="J64" s="39" t="s">
        <v>38</v>
      </c>
      <c r="K64" s="40">
        <v>4</v>
      </c>
      <c r="L64" s="382"/>
      <c r="M64" s="383"/>
    </row>
    <row r="65" spans="2:15" thickBot="1" x14ac:dyDescent="0.3">
      <c r="B65" s="345"/>
      <c r="C65" s="347"/>
      <c r="D65" s="387"/>
      <c r="E65" s="512"/>
      <c r="F65" s="327"/>
      <c r="G65" s="515"/>
      <c r="H65" s="349"/>
      <c r="I65" s="351"/>
      <c r="J65" s="41" t="s">
        <v>74</v>
      </c>
      <c r="K65" s="42">
        <v>7</v>
      </c>
      <c r="L65" s="379"/>
      <c r="M65" s="381"/>
    </row>
    <row r="66" spans="2:15" thickBot="1" x14ac:dyDescent="0.3">
      <c r="B66" s="358" t="s">
        <v>104</v>
      </c>
      <c r="C66" s="359">
        <f>H66+L66</f>
        <v>12</v>
      </c>
      <c r="D66" s="372">
        <v>4</v>
      </c>
      <c r="E66" s="506">
        <f>D66/C66</f>
        <v>0.33333333333333331</v>
      </c>
      <c r="F66" s="324">
        <v>2</v>
      </c>
      <c r="G66" s="508">
        <f>F66/C66</f>
        <v>0.16666666666666666</v>
      </c>
      <c r="H66" s="360">
        <v>5</v>
      </c>
      <c r="I66" s="361">
        <f>H66/C66</f>
        <v>0.41666666666666669</v>
      </c>
      <c r="J66" s="60" t="s">
        <v>39</v>
      </c>
      <c r="K66" s="61">
        <v>4</v>
      </c>
      <c r="L66" s="374">
        <f>SUM(K66:K68)</f>
        <v>7</v>
      </c>
      <c r="M66" s="366">
        <f>L66/C66</f>
        <v>0.58333333333333337</v>
      </c>
    </row>
    <row r="67" spans="2:15" thickBot="1" x14ac:dyDescent="0.3">
      <c r="B67" s="358"/>
      <c r="C67" s="359"/>
      <c r="D67" s="384"/>
      <c r="E67" s="516"/>
      <c r="F67" s="385"/>
      <c r="G67" s="517"/>
      <c r="H67" s="360"/>
      <c r="I67" s="361"/>
      <c r="J67" s="66" t="s">
        <v>40</v>
      </c>
      <c r="K67" s="67">
        <v>1</v>
      </c>
      <c r="L67" s="375"/>
      <c r="M67" s="377"/>
    </row>
    <row r="68" spans="2:15" thickBot="1" x14ac:dyDescent="0.3">
      <c r="B68" s="358"/>
      <c r="C68" s="359"/>
      <c r="D68" s="373"/>
      <c r="E68" s="507"/>
      <c r="F68" s="325"/>
      <c r="G68" s="509"/>
      <c r="H68" s="360"/>
      <c r="I68" s="361"/>
      <c r="J68" s="62" t="s">
        <v>41</v>
      </c>
      <c r="K68" s="63">
        <v>2</v>
      </c>
      <c r="L68" s="376"/>
      <c r="M68" s="367"/>
    </row>
    <row r="69" spans="2:15" thickBot="1" x14ac:dyDescent="0.3">
      <c r="B69" s="345" t="s">
        <v>105</v>
      </c>
      <c r="C69" s="347">
        <f>H69+L69</f>
        <v>46</v>
      </c>
      <c r="D69" s="386">
        <v>32</v>
      </c>
      <c r="E69" s="510">
        <f>D69/C69</f>
        <v>0.69565217391304346</v>
      </c>
      <c r="F69" s="326">
        <v>14</v>
      </c>
      <c r="G69" s="513">
        <f>F69/C69</f>
        <v>0.30434782608695654</v>
      </c>
      <c r="H69" s="349">
        <v>39</v>
      </c>
      <c r="I69" s="351">
        <f>H69/C69</f>
        <v>0.84782608695652173</v>
      </c>
      <c r="J69" s="368" t="s">
        <v>42</v>
      </c>
      <c r="K69" s="326">
        <v>7</v>
      </c>
      <c r="L69" s="378">
        <f>K69</f>
        <v>7</v>
      </c>
      <c r="M69" s="380">
        <f>L69/C69</f>
        <v>0.15217391304347827</v>
      </c>
    </row>
    <row r="70" spans="2:15" thickBot="1" x14ac:dyDescent="0.3">
      <c r="B70" s="345"/>
      <c r="C70" s="347"/>
      <c r="D70" s="387"/>
      <c r="E70" s="512"/>
      <c r="F70" s="327"/>
      <c r="G70" s="515"/>
      <c r="H70" s="349"/>
      <c r="I70" s="351"/>
      <c r="J70" s="369"/>
      <c r="K70" s="327"/>
      <c r="L70" s="379"/>
      <c r="M70" s="381"/>
    </row>
    <row r="71" spans="2:15" ht="31.5" customHeight="1" thickBot="1" x14ac:dyDescent="0.3">
      <c r="B71" s="191" t="s">
        <v>106</v>
      </c>
      <c r="C71" s="192">
        <f>H71+L71</f>
        <v>3</v>
      </c>
      <c r="D71" s="104">
        <v>3</v>
      </c>
      <c r="E71" s="211">
        <f>D71/C71</f>
        <v>1</v>
      </c>
      <c r="F71" s="73">
        <v>0</v>
      </c>
      <c r="G71" s="216">
        <f>F71/C71</f>
        <v>0</v>
      </c>
      <c r="H71" s="193">
        <v>3</v>
      </c>
      <c r="I71" s="200">
        <f>H71/C71</f>
        <v>1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5" thickBot="1" x14ac:dyDescent="0.3">
      <c r="B72" s="345" t="s">
        <v>107</v>
      </c>
      <c r="C72" s="347">
        <f>H72+L72</f>
        <v>26</v>
      </c>
      <c r="D72" s="386">
        <v>19</v>
      </c>
      <c r="E72" s="510">
        <f>D72/C72</f>
        <v>0.73076923076923073</v>
      </c>
      <c r="F72" s="326">
        <v>7</v>
      </c>
      <c r="G72" s="513">
        <f>F72/C72</f>
        <v>0.26923076923076922</v>
      </c>
      <c r="H72" s="349">
        <v>17</v>
      </c>
      <c r="I72" s="351">
        <f>H72/C72</f>
        <v>0.65384615384615385</v>
      </c>
      <c r="J72" s="37" t="s">
        <v>43</v>
      </c>
      <c r="K72" s="38">
        <v>2</v>
      </c>
      <c r="L72" s="326">
        <f>SUM(K72:K78)</f>
        <v>9</v>
      </c>
      <c r="M72" s="370">
        <f>L72/C72</f>
        <v>0.34615384615384615</v>
      </c>
    </row>
    <row r="73" spans="2:15" thickBot="1" x14ac:dyDescent="0.3">
      <c r="B73" s="345"/>
      <c r="C73" s="347"/>
      <c r="D73" s="388"/>
      <c r="E73" s="511"/>
      <c r="F73" s="389"/>
      <c r="G73" s="514"/>
      <c r="H73" s="349"/>
      <c r="I73" s="351"/>
      <c r="J73" s="39" t="s">
        <v>44</v>
      </c>
      <c r="K73" s="40">
        <v>0</v>
      </c>
      <c r="L73" s="389"/>
      <c r="M73" s="391"/>
    </row>
    <row r="74" spans="2:15" thickBot="1" x14ac:dyDescent="0.3">
      <c r="B74" s="345"/>
      <c r="C74" s="347"/>
      <c r="D74" s="388"/>
      <c r="E74" s="511"/>
      <c r="F74" s="389"/>
      <c r="G74" s="514"/>
      <c r="H74" s="349"/>
      <c r="I74" s="351"/>
      <c r="J74" s="39" t="s">
        <v>45</v>
      </c>
      <c r="K74" s="40">
        <v>1</v>
      </c>
      <c r="L74" s="389"/>
      <c r="M74" s="391"/>
    </row>
    <row r="75" spans="2:15" thickBot="1" x14ac:dyDescent="0.3">
      <c r="B75" s="345"/>
      <c r="C75" s="347"/>
      <c r="D75" s="388"/>
      <c r="E75" s="511"/>
      <c r="F75" s="389"/>
      <c r="G75" s="514"/>
      <c r="H75" s="349"/>
      <c r="I75" s="351"/>
      <c r="J75" s="39" t="s">
        <v>46</v>
      </c>
      <c r="K75" s="40">
        <v>2</v>
      </c>
      <c r="L75" s="389"/>
      <c r="M75" s="391"/>
    </row>
    <row r="76" spans="2:15" thickBot="1" x14ac:dyDescent="0.3">
      <c r="B76" s="345"/>
      <c r="C76" s="347"/>
      <c r="D76" s="388"/>
      <c r="E76" s="511"/>
      <c r="F76" s="389"/>
      <c r="G76" s="514"/>
      <c r="H76" s="349"/>
      <c r="I76" s="351"/>
      <c r="J76" s="39" t="s">
        <v>47</v>
      </c>
      <c r="K76" s="40">
        <v>0</v>
      </c>
      <c r="L76" s="389"/>
      <c r="M76" s="391"/>
    </row>
    <row r="77" spans="2:15" thickBot="1" x14ac:dyDescent="0.3">
      <c r="B77" s="345"/>
      <c r="C77" s="347"/>
      <c r="D77" s="388"/>
      <c r="E77" s="511"/>
      <c r="F77" s="389"/>
      <c r="G77" s="514"/>
      <c r="H77" s="349"/>
      <c r="I77" s="351"/>
      <c r="J77" s="45" t="s">
        <v>75</v>
      </c>
      <c r="K77" s="46">
        <v>3</v>
      </c>
      <c r="L77" s="389"/>
      <c r="M77" s="391"/>
    </row>
    <row r="78" spans="2:15" thickBot="1" x14ac:dyDescent="0.3">
      <c r="B78" s="345"/>
      <c r="C78" s="347"/>
      <c r="D78" s="387"/>
      <c r="E78" s="512"/>
      <c r="F78" s="327"/>
      <c r="G78" s="515"/>
      <c r="H78" s="349"/>
      <c r="I78" s="351"/>
      <c r="J78" s="41" t="s">
        <v>48</v>
      </c>
      <c r="K78" s="42">
        <v>1</v>
      </c>
      <c r="L78" s="327"/>
      <c r="M78" s="371"/>
    </row>
    <row r="79" spans="2:15" thickBot="1" x14ac:dyDescent="0.3">
      <c r="B79" s="358" t="s">
        <v>108</v>
      </c>
      <c r="C79" s="359">
        <f>H79+L79</f>
        <v>10</v>
      </c>
      <c r="D79" s="372">
        <v>9</v>
      </c>
      <c r="E79" s="506">
        <f>D79/C79</f>
        <v>0.9</v>
      </c>
      <c r="F79" s="324">
        <v>1</v>
      </c>
      <c r="G79" s="508">
        <f>F79/C79</f>
        <v>0.1</v>
      </c>
      <c r="H79" s="360">
        <v>6</v>
      </c>
      <c r="I79" s="361">
        <f>H79/C79</f>
        <v>0.6</v>
      </c>
      <c r="J79" s="76" t="s">
        <v>49</v>
      </c>
      <c r="K79" s="61">
        <v>3</v>
      </c>
      <c r="L79" s="324">
        <f>SUM(K79:K80)</f>
        <v>4</v>
      </c>
      <c r="M79" s="317">
        <f>L79/C79</f>
        <v>0.4</v>
      </c>
    </row>
    <row r="80" spans="2:15" thickBot="1" x14ac:dyDescent="0.3">
      <c r="B80" s="358"/>
      <c r="C80" s="359"/>
      <c r="D80" s="373"/>
      <c r="E80" s="507"/>
      <c r="F80" s="325"/>
      <c r="G80" s="509"/>
      <c r="H80" s="360"/>
      <c r="I80" s="361"/>
      <c r="J80" s="195" t="s">
        <v>119</v>
      </c>
      <c r="K80" s="63">
        <v>1</v>
      </c>
      <c r="L80" s="325"/>
      <c r="M80" s="318"/>
      <c r="O80" s="209"/>
    </row>
    <row r="81" spans="2:15" ht="31.5" customHeight="1" thickBot="1" x14ac:dyDescent="0.3">
      <c r="B81" s="188" t="s">
        <v>109</v>
      </c>
      <c r="C81" s="189">
        <f>H81+L81</f>
        <v>43</v>
      </c>
      <c r="D81" s="103">
        <v>31</v>
      </c>
      <c r="E81" s="210">
        <f>D81/C81</f>
        <v>0.72093023255813948</v>
      </c>
      <c r="F81" s="33">
        <v>12</v>
      </c>
      <c r="G81" s="215">
        <f>F81/C81</f>
        <v>0.27906976744186046</v>
      </c>
      <c r="H81" s="190">
        <v>33</v>
      </c>
      <c r="I81" s="199">
        <f>H81/C81</f>
        <v>0.76744186046511631</v>
      </c>
      <c r="J81" s="32" t="s">
        <v>76</v>
      </c>
      <c r="K81" s="33">
        <v>10</v>
      </c>
      <c r="L81" s="33">
        <f>K81</f>
        <v>10</v>
      </c>
      <c r="M81" s="34">
        <f>L81/C81</f>
        <v>0.23255813953488372</v>
      </c>
    </row>
    <row r="82" spans="2:15" thickBot="1" x14ac:dyDescent="0.3">
      <c r="B82" s="358" t="s">
        <v>110</v>
      </c>
      <c r="C82" s="359">
        <f>H82+L82</f>
        <v>1</v>
      </c>
      <c r="D82" s="372">
        <v>1</v>
      </c>
      <c r="E82" s="506">
        <f>D82/C82</f>
        <v>1</v>
      </c>
      <c r="F82" s="324">
        <v>0</v>
      </c>
      <c r="G82" s="508">
        <f>F82/C82</f>
        <v>0</v>
      </c>
      <c r="H82" s="360">
        <v>0</v>
      </c>
      <c r="I82" s="361">
        <f>H82/C82</f>
        <v>0</v>
      </c>
      <c r="J82" s="194" t="s">
        <v>77</v>
      </c>
      <c r="K82" s="186">
        <v>0</v>
      </c>
      <c r="L82" s="324">
        <f>SUM(K82:K83)</f>
        <v>1</v>
      </c>
      <c r="M82" s="317">
        <f>L82/C82</f>
        <v>1</v>
      </c>
    </row>
    <row r="83" spans="2:15" thickBot="1" x14ac:dyDescent="0.3">
      <c r="B83" s="358"/>
      <c r="C83" s="359"/>
      <c r="D83" s="373"/>
      <c r="E83" s="507"/>
      <c r="F83" s="325"/>
      <c r="G83" s="509"/>
      <c r="H83" s="360"/>
      <c r="I83" s="361"/>
      <c r="J83" s="62" t="s">
        <v>50</v>
      </c>
      <c r="K83" s="63">
        <v>1</v>
      </c>
      <c r="L83" s="325"/>
      <c r="M83" s="318"/>
    </row>
    <row r="84" spans="2:15" thickBot="1" x14ac:dyDescent="0.3">
      <c r="B84" s="345" t="s">
        <v>111</v>
      </c>
      <c r="C84" s="347">
        <f>H84+L84</f>
        <v>19</v>
      </c>
      <c r="D84" s="386">
        <v>17</v>
      </c>
      <c r="E84" s="510">
        <f>D84/C84</f>
        <v>0.89473684210526316</v>
      </c>
      <c r="F84" s="326">
        <v>2</v>
      </c>
      <c r="G84" s="513">
        <f>F84/C84</f>
        <v>0.10526315789473684</v>
      </c>
      <c r="H84" s="349">
        <v>17</v>
      </c>
      <c r="I84" s="351">
        <f>H84/C84</f>
        <v>0.89473684210526316</v>
      </c>
      <c r="J84" s="37" t="s">
        <v>51</v>
      </c>
      <c r="K84" s="38">
        <v>0</v>
      </c>
      <c r="L84" s="326">
        <f>SUM(K84:K86)</f>
        <v>2</v>
      </c>
      <c r="M84" s="370">
        <f>L84/C84</f>
        <v>0.10526315789473684</v>
      </c>
    </row>
    <row r="85" spans="2:15" thickBot="1" x14ac:dyDescent="0.3">
      <c r="B85" s="345"/>
      <c r="C85" s="347"/>
      <c r="D85" s="388"/>
      <c r="E85" s="511"/>
      <c r="F85" s="389"/>
      <c r="G85" s="514"/>
      <c r="H85" s="349"/>
      <c r="I85" s="351"/>
      <c r="J85" s="39" t="s">
        <v>52</v>
      </c>
      <c r="K85" s="40">
        <v>1</v>
      </c>
      <c r="L85" s="389"/>
      <c r="M85" s="391"/>
    </row>
    <row r="86" spans="2:15" thickBot="1" x14ac:dyDescent="0.3">
      <c r="B86" s="345"/>
      <c r="C86" s="347"/>
      <c r="D86" s="387"/>
      <c r="E86" s="512"/>
      <c r="F86" s="327"/>
      <c r="G86" s="515"/>
      <c r="H86" s="349"/>
      <c r="I86" s="351"/>
      <c r="J86" s="41" t="s">
        <v>53</v>
      </c>
      <c r="K86" s="42">
        <v>1</v>
      </c>
      <c r="L86" s="327"/>
      <c r="M86" s="371"/>
    </row>
    <row r="87" spans="2:15" ht="15.75" customHeight="1" x14ac:dyDescent="0.25">
      <c r="B87" s="421" t="s">
        <v>112</v>
      </c>
      <c r="C87" s="407">
        <f>H87+L87</f>
        <v>39</v>
      </c>
      <c r="D87" s="372">
        <v>22</v>
      </c>
      <c r="E87" s="506">
        <f>D87/C87</f>
        <v>0.5641025641025641</v>
      </c>
      <c r="F87" s="324">
        <v>17</v>
      </c>
      <c r="G87" s="508">
        <f>F87/C87</f>
        <v>0.4358974358974359</v>
      </c>
      <c r="H87" s="410">
        <v>18</v>
      </c>
      <c r="I87" s="413">
        <f>H87/C87</f>
        <v>0.46153846153846156</v>
      </c>
      <c r="J87" s="60" t="s">
        <v>54</v>
      </c>
      <c r="K87" s="61">
        <v>7</v>
      </c>
      <c r="L87" s="324">
        <f>SUM(K87:K89)</f>
        <v>21</v>
      </c>
      <c r="M87" s="416">
        <f>L87/C87</f>
        <v>0.53846153846153844</v>
      </c>
    </row>
    <row r="88" spans="2:15" ht="15.75" customHeight="1" x14ac:dyDescent="0.25">
      <c r="B88" s="422"/>
      <c r="C88" s="408"/>
      <c r="D88" s="384"/>
      <c r="E88" s="516"/>
      <c r="F88" s="385"/>
      <c r="G88" s="517"/>
      <c r="H88" s="411"/>
      <c r="I88" s="414"/>
      <c r="J88" s="80" t="s">
        <v>55</v>
      </c>
      <c r="K88" s="187">
        <v>6</v>
      </c>
      <c r="L88" s="385"/>
      <c r="M88" s="417"/>
    </row>
    <row r="89" spans="2:15" ht="15.75" customHeight="1" thickBot="1" x14ac:dyDescent="0.3">
      <c r="B89" s="423"/>
      <c r="C89" s="409"/>
      <c r="D89" s="373"/>
      <c r="E89" s="507"/>
      <c r="F89" s="325"/>
      <c r="G89" s="509"/>
      <c r="H89" s="412"/>
      <c r="I89" s="415"/>
      <c r="J89" s="62" t="s">
        <v>121</v>
      </c>
      <c r="K89" s="63">
        <v>8</v>
      </c>
      <c r="L89" s="325"/>
      <c r="M89" s="418"/>
      <c r="O89" s="209"/>
    </row>
    <row r="90" spans="2:15" thickBot="1" x14ac:dyDescent="0.3">
      <c r="B90" s="345" t="s">
        <v>113</v>
      </c>
      <c r="C90" s="347">
        <f>H90+L90</f>
        <v>42</v>
      </c>
      <c r="D90" s="386">
        <v>23</v>
      </c>
      <c r="E90" s="510">
        <f>D90/C90</f>
        <v>0.54761904761904767</v>
      </c>
      <c r="F90" s="326">
        <v>19</v>
      </c>
      <c r="G90" s="513">
        <f>F90/C90</f>
        <v>0.45238095238095238</v>
      </c>
      <c r="H90" s="349">
        <v>20</v>
      </c>
      <c r="I90" s="351">
        <f>H90/C90</f>
        <v>0.47619047619047616</v>
      </c>
      <c r="J90" s="37" t="s">
        <v>56</v>
      </c>
      <c r="K90" s="38">
        <v>1</v>
      </c>
      <c r="L90" s="326">
        <f>SUM(K90:K93)</f>
        <v>22</v>
      </c>
      <c r="M90" s="370">
        <f>L90/C90</f>
        <v>0.52380952380952384</v>
      </c>
    </row>
    <row r="91" spans="2:15" thickBot="1" x14ac:dyDescent="0.3">
      <c r="B91" s="345"/>
      <c r="C91" s="347"/>
      <c r="D91" s="388"/>
      <c r="E91" s="511"/>
      <c r="F91" s="389"/>
      <c r="G91" s="514"/>
      <c r="H91" s="349"/>
      <c r="I91" s="351"/>
      <c r="J91" s="39" t="s">
        <v>57</v>
      </c>
      <c r="K91" s="40">
        <v>7</v>
      </c>
      <c r="L91" s="389"/>
      <c r="M91" s="391"/>
    </row>
    <row r="92" spans="2:15" thickBot="1" x14ac:dyDescent="0.3">
      <c r="B92" s="345"/>
      <c r="C92" s="347"/>
      <c r="D92" s="388"/>
      <c r="E92" s="511"/>
      <c r="F92" s="389"/>
      <c r="G92" s="514"/>
      <c r="H92" s="349"/>
      <c r="I92" s="351"/>
      <c r="J92" s="39" t="s">
        <v>58</v>
      </c>
      <c r="K92" s="40">
        <v>2</v>
      </c>
      <c r="L92" s="389"/>
      <c r="M92" s="391"/>
    </row>
    <row r="93" spans="2:15" thickBot="1" x14ac:dyDescent="0.3">
      <c r="B93" s="345"/>
      <c r="C93" s="347"/>
      <c r="D93" s="387"/>
      <c r="E93" s="512"/>
      <c r="F93" s="327"/>
      <c r="G93" s="515"/>
      <c r="H93" s="349"/>
      <c r="I93" s="351"/>
      <c r="J93" s="41" t="s">
        <v>59</v>
      </c>
      <c r="K93" s="42">
        <v>12</v>
      </c>
      <c r="L93" s="327"/>
      <c r="M93" s="371"/>
    </row>
    <row r="94" spans="2:15" thickBot="1" x14ac:dyDescent="0.3">
      <c r="B94" s="358" t="s">
        <v>114</v>
      </c>
      <c r="C94" s="359">
        <f>H94+L94</f>
        <v>22</v>
      </c>
      <c r="D94" s="372">
        <v>15</v>
      </c>
      <c r="E94" s="506">
        <f>D94/C94</f>
        <v>0.68181818181818177</v>
      </c>
      <c r="F94" s="324">
        <v>7</v>
      </c>
      <c r="G94" s="508">
        <f>F94/C94</f>
        <v>0.31818181818181818</v>
      </c>
      <c r="H94" s="360">
        <v>11</v>
      </c>
      <c r="I94" s="361">
        <f>H94/C94</f>
        <v>0.5</v>
      </c>
      <c r="J94" s="60" t="s">
        <v>60</v>
      </c>
      <c r="K94" s="61">
        <v>0</v>
      </c>
      <c r="L94" s="324">
        <f>SUM(K94:K95)</f>
        <v>11</v>
      </c>
      <c r="M94" s="317">
        <f>L94/C94</f>
        <v>0.5</v>
      </c>
    </row>
    <row r="95" spans="2:15" thickBot="1" x14ac:dyDescent="0.3">
      <c r="B95" s="358"/>
      <c r="C95" s="359"/>
      <c r="D95" s="373"/>
      <c r="E95" s="507"/>
      <c r="F95" s="325"/>
      <c r="G95" s="509"/>
      <c r="H95" s="360"/>
      <c r="I95" s="361"/>
      <c r="J95" s="62" t="s">
        <v>61</v>
      </c>
      <c r="K95" s="63">
        <v>11</v>
      </c>
      <c r="L95" s="325"/>
      <c r="M95" s="318"/>
    </row>
    <row r="96" spans="2:15" thickBot="1" x14ac:dyDescent="0.3">
      <c r="B96" s="345" t="s">
        <v>115</v>
      </c>
      <c r="C96" s="347">
        <f>H96+L96</f>
        <v>25</v>
      </c>
      <c r="D96" s="386">
        <v>13</v>
      </c>
      <c r="E96" s="510">
        <f>D96/C96</f>
        <v>0.52</v>
      </c>
      <c r="F96" s="326">
        <v>12</v>
      </c>
      <c r="G96" s="513">
        <f>F96/C96</f>
        <v>0.48</v>
      </c>
      <c r="H96" s="349">
        <v>10</v>
      </c>
      <c r="I96" s="351">
        <f>H96/C96</f>
        <v>0.4</v>
      </c>
      <c r="J96" s="37" t="s">
        <v>62</v>
      </c>
      <c r="K96" s="38">
        <v>3</v>
      </c>
      <c r="L96" s="326">
        <f>SUM(K96:K101)</f>
        <v>15</v>
      </c>
      <c r="M96" s="370">
        <f>L96/C96</f>
        <v>0.6</v>
      </c>
    </row>
    <row r="97" spans="2:13" thickBot="1" x14ac:dyDescent="0.3">
      <c r="B97" s="345"/>
      <c r="C97" s="347"/>
      <c r="D97" s="388"/>
      <c r="E97" s="511"/>
      <c r="F97" s="389"/>
      <c r="G97" s="514"/>
      <c r="H97" s="349"/>
      <c r="I97" s="351"/>
      <c r="J97" s="39" t="s">
        <v>63</v>
      </c>
      <c r="K97" s="40">
        <v>2</v>
      </c>
      <c r="L97" s="389"/>
      <c r="M97" s="391"/>
    </row>
    <row r="98" spans="2:13" thickBot="1" x14ac:dyDescent="0.3">
      <c r="B98" s="345"/>
      <c r="C98" s="347"/>
      <c r="D98" s="388"/>
      <c r="E98" s="511"/>
      <c r="F98" s="389"/>
      <c r="G98" s="514"/>
      <c r="H98" s="349"/>
      <c r="I98" s="351"/>
      <c r="J98" s="39" t="s">
        <v>64</v>
      </c>
      <c r="K98" s="40">
        <v>0</v>
      </c>
      <c r="L98" s="389"/>
      <c r="M98" s="391"/>
    </row>
    <row r="99" spans="2:13" thickBot="1" x14ac:dyDescent="0.3">
      <c r="B99" s="345"/>
      <c r="C99" s="347"/>
      <c r="D99" s="388"/>
      <c r="E99" s="511"/>
      <c r="F99" s="389"/>
      <c r="G99" s="514"/>
      <c r="H99" s="349"/>
      <c r="I99" s="351"/>
      <c r="J99" s="39" t="s">
        <v>65</v>
      </c>
      <c r="K99" s="40">
        <v>6</v>
      </c>
      <c r="L99" s="389"/>
      <c r="M99" s="391"/>
    </row>
    <row r="100" spans="2:13" thickBot="1" x14ac:dyDescent="0.3">
      <c r="B100" s="345"/>
      <c r="C100" s="347"/>
      <c r="D100" s="388"/>
      <c r="E100" s="511"/>
      <c r="F100" s="389"/>
      <c r="G100" s="514"/>
      <c r="H100" s="349"/>
      <c r="I100" s="351"/>
      <c r="J100" s="39" t="s">
        <v>66</v>
      </c>
      <c r="K100" s="40">
        <v>0</v>
      </c>
      <c r="L100" s="389"/>
      <c r="M100" s="391"/>
    </row>
    <row r="101" spans="2:13" thickBot="1" x14ac:dyDescent="0.3">
      <c r="B101" s="419"/>
      <c r="C101" s="420"/>
      <c r="D101" s="429"/>
      <c r="E101" s="519"/>
      <c r="F101" s="430"/>
      <c r="G101" s="520"/>
      <c r="H101" s="405"/>
      <c r="I101" s="406"/>
      <c r="J101" s="45" t="s">
        <v>78</v>
      </c>
      <c r="K101" s="46">
        <v>4</v>
      </c>
      <c r="L101" s="389"/>
      <c r="M101" s="398"/>
    </row>
    <row r="102" spans="2:13" ht="19.5" customHeight="1" thickTop="1" thickBot="1" x14ac:dyDescent="0.3">
      <c r="B102" s="111" t="s">
        <v>68</v>
      </c>
      <c r="C102" s="112">
        <f>SUM(C5:C101)</f>
        <v>1178</v>
      </c>
      <c r="D102" s="119">
        <f>SUM(D5:D101)</f>
        <v>747</v>
      </c>
      <c r="E102" s="212">
        <f>D102/C102</f>
        <v>0.63412563667232602</v>
      </c>
      <c r="F102" s="134">
        <f>SUM(F5:F101)</f>
        <v>420</v>
      </c>
      <c r="G102" s="217">
        <f>F102/C102</f>
        <v>0.35653650254668928</v>
      </c>
      <c r="H102" s="113">
        <f>SUM(H5:H101)</f>
        <v>889</v>
      </c>
      <c r="I102" s="114">
        <f>H102/C102</f>
        <v>0.75466893039049232</v>
      </c>
      <c r="J102" s="402"/>
      <c r="K102" s="403"/>
      <c r="L102" s="117">
        <f>SUM(L5:L101)</f>
        <v>289</v>
      </c>
      <c r="M102" s="114">
        <f>L102/C102</f>
        <v>0.24533106960950765</v>
      </c>
    </row>
    <row r="103" spans="2:13" thickTop="1" x14ac:dyDescent="0.25">
      <c r="D103" s="128"/>
      <c r="M103" s="4"/>
    </row>
    <row r="104" spans="2:13" ht="15" x14ac:dyDescent="0.25">
      <c r="M104" s="4"/>
    </row>
    <row r="105" spans="2:13" ht="15" x14ac:dyDescent="0.25">
      <c r="M105" s="4"/>
    </row>
    <row r="106" spans="2:13" ht="15" x14ac:dyDescent="0.25">
      <c r="M106" s="4"/>
    </row>
    <row r="107" spans="2:13" ht="15" x14ac:dyDescent="0.25">
      <c r="M107" s="4"/>
    </row>
    <row r="108" spans="2:13" ht="15" x14ac:dyDescent="0.25">
      <c r="M108" s="4"/>
    </row>
    <row r="109" spans="2:13" ht="15" x14ac:dyDescent="0.25">
      <c r="M109" s="4"/>
    </row>
    <row r="110" spans="2:13" ht="15" x14ac:dyDescent="0.25">
      <c r="M110" s="4"/>
    </row>
    <row r="111" spans="2:13" ht="15" x14ac:dyDescent="0.25">
      <c r="M111" s="4"/>
    </row>
    <row r="112" spans="2:13" ht="15" x14ac:dyDescent="0.25">
      <c r="M112" s="4"/>
    </row>
    <row r="113" spans="2:13" ht="15" x14ac:dyDescent="0.25">
      <c r="M113" s="4"/>
    </row>
    <row r="114" spans="2:13" ht="15" x14ac:dyDescent="0.25">
      <c r="M114" s="4"/>
    </row>
    <row r="115" spans="2:13" ht="15" x14ac:dyDescent="0.25">
      <c r="M115" s="4"/>
    </row>
    <row r="116" spans="2:13" ht="15" x14ac:dyDescent="0.25">
      <c r="B116"/>
      <c r="C116"/>
      <c r="D116"/>
      <c r="E116" s="214"/>
      <c r="F116"/>
      <c r="G116" s="214"/>
      <c r="H116"/>
      <c r="J116"/>
      <c r="K116"/>
      <c r="L116"/>
      <c r="M116" s="4"/>
    </row>
    <row r="117" spans="2:13" ht="15" x14ac:dyDescent="0.25">
      <c r="B117"/>
      <c r="C117"/>
      <c r="D117"/>
      <c r="E117" s="214"/>
      <c r="F117"/>
      <c r="G117" s="214"/>
      <c r="H117"/>
      <c r="J117"/>
      <c r="K117"/>
      <c r="L117"/>
      <c r="M117" s="4"/>
    </row>
    <row r="118" spans="2:13" ht="15" x14ac:dyDescent="0.25">
      <c r="B118"/>
      <c r="C118"/>
      <c r="D118"/>
      <c r="E118" s="214"/>
      <c r="F118"/>
      <c r="G118" s="214"/>
      <c r="H118"/>
      <c r="J118"/>
      <c r="K118"/>
      <c r="L118"/>
      <c r="M118" s="4"/>
    </row>
    <row r="119" spans="2:13" ht="15" x14ac:dyDescent="0.25">
      <c r="B119"/>
      <c r="C119"/>
      <c r="D119"/>
      <c r="E119" s="214"/>
      <c r="F119"/>
      <c r="G119" s="214"/>
      <c r="H119"/>
      <c r="J119"/>
      <c r="K119"/>
      <c r="L119"/>
      <c r="M119" s="4"/>
    </row>
    <row r="120" spans="2:13" ht="15" x14ac:dyDescent="0.25">
      <c r="B120"/>
      <c r="C120"/>
      <c r="D120"/>
      <c r="E120" s="214"/>
      <c r="F120"/>
      <c r="G120" s="214"/>
      <c r="H120"/>
      <c r="J120"/>
      <c r="K120"/>
      <c r="L120"/>
      <c r="M120" s="4"/>
    </row>
    <row r="121" spans="2:13" ht="15" x14ac:dyDescent="0.25">
      <c r="B121"/>
      <c r="C121"/>
      <c r="D121"/>
      <c r="E121" s="214"/>
      <c r="F121"/>
      <c r="G121" s="214"/>
      <c r="H121"/>
      <c r="J121"/>
      <c r="K121"/>
      <c r="L121"/>
      <c r="M121" s="4"/>
    </row>
    <row r="122" spans="2:13" ht="15" x14ac:dyDescent="0.25">
      <c r="B122"/>
      <c r="C122"/>
      <c r="D122"/>
      <c r="E122" s="214"/>
      <c r="F122"/>
      <c r="G122" s="214"/>
      <c r="H122"/>
      <c r="J122"/>
      <c r="K122"/>
      <c r="L122"/>
      <c r="M122" s="4"/>
    </row>
    <row r="123" spans="2:13" ht="15" x14ac:dyDescent="0.25">
      <c r="B123"/>
      <c r="C123"/>
      <c r="D123"/>
      <c r="E123" s="214"/>
      <c r="F123"/>
      <c r="G123" s="214"/>
      <c r="H123"/>
      <c r="J123"/>
      <c r="K123"/>
      <c r="L123"/>
      <c r="M123" s="4"/>
    </row>
    <row r="124" spans="2:13" ht="15" x14ac:dyDescent="0.25">
      <c r="B124"/>
      <c r="C124"/>
      <c r="D124"/>
      <c r="E124" s="214"/>
      <c r="F124"/>
      <c r="G124" s="214"/>
      <c r="H124"/>
      <c r="J124"/>
      <c r="K124"/>
      <c r="L124"/>
      <c r="M124" s="4"/>
    </row>
    <row r="125" spans="2:13" ht="15" x14ac:dyDescent="0.25">
      <c r="B125"/>
      <c r="C125"/>
      <c r="D125"/>
      <c r="E125" s="214"/>
      <c r="F125"/>
      <c r="G125" s="214"/>
      <c r="H125"/>
      <c r="J125"/>
      <c r="K125"/>
      <c r="L125"/>
      <c r="M125" s="4"/>
    </row>
    <row r="126" spans="2:13" ht="15" x14ac:dyDescent="0.25">
      <c r="B126"/>
      <c r="C126"/>
      <c r="D126"/>
      <c r="E126" s="214"/>
      <c r="F126"/>
      <c r="G126" s="214"/>
      <c r="H126"/>
      <c r="J126"/>
      <c r="K126"/>
      <c r="L126"/>
      <c r="M126" s="4"/>
    </row>
    <row r="127" spans="2:13" ht="15" x14ac:dyDescent="0.25">
      <c r="B127"/>
      <c r="C127"/>
      <c r="D127"/>
      <c r="E127" s="214"/>
      <c r="F127"/>
      <c r="G127" s="214"/>
      <c r="H127"/>
      <c r="J127"/>
      <c r="K127"/>
      <c r="L127"/>
      <c r="M127" s="4"/>
    </row>
    <row r="128" spans="2:13" ht="15" x14ac:dyDescent="0.25">
      <c r="B128"/>
      <c r="C128"/>
      <c r="D128"/>
      <c r="E128" s="214"/>
      <c r="F128"/>
      <c r="G128" s="214"/>
      <c r="H128"/>
      <c r="J128"/>
      <c r="K128"/>
      <c r="L128"/>
      <c r="M128" s="4"/>
    </row>
    <row r="129" spans="2:13" ht="15" x14ac:dyDescent="0.25">
      <c r="B129"/>
      <c r="C129"/>
      <c r="D129"/>
      <c r="E129" s="214"/>
      <c r="F129"/>
      <c r="G129" s="214"/>
      <c r="H129"/>
      <c r="J129"/>
      <c r="K129"/>
      <c r="L129"/>
      <c r="M129" s="4"/>
    </row>
    <row r="130" spans="2:13" ht="15" x14ac:dyDescent="0.25">
      <c r="B130"/>
      <c r="C130"/>
      <c r="D130"/>
      <c r="E130" s="214"/>
      <c r="F130"/>
      <c r="G130" s="214"/>
      <c r="H130"/>
      <c r="J130"/>
      <c r="K130"/>
      <c r="L130"/>
      <c r="M130" s="4"/>
    </row>
    <row r="131" spans="2:13" ht="15" x14ac:dyDescent="0.25">
      <c r="B131"/>
      <c r="C131"/>
      <c r="D131"/>
      <c r="E131" s="214"/>
      <c r="F131"/>
      <c r="G131" s="214"/>
      <c r="H131"/>
      <c r="J131"/>
      <c r="K131"/>
      <c r="L131"/>
      <c r="M131" s="4"/>
    </row>
    <row r="132" spans="2:13" ht="15" x14ac:dyDescent="0.25">
      <c r="B132"/>
      <c r="C132"/>
      <c r="D132"/>
      <c r="E132" s="214"/>
      <c r="F132"/>
      <c r="G132" s="214"/>
      <c r="H132"/>
      <c r="J132"/>
      <c r="K132"/>
      <c r="L132"/>
      <c r="M132" s="4"/>
    </row>
    <row r="133" spans="2:13" ht="15" x14ac:dyDescent="0.25">
      <c r="B133"/>
      <c r="C133"/>
      <c r="D133"/>
      <c r="E133" s="214"/>
      <c r="F133"/>
      <c r="G133" s="214"/>
      <c r="H133"/>
      <c r="J133"/>
      <c r="K133"/>
      <c r="L133"/>
      <c r="M133" s="4"/>
    </row>
    <row r="134" spans="2:13" ht="15" x14ac:dyDescent="0.25">
      <c r="B134"/>
      <c r="C134"/>
      <c r="D134"/>
      <c r="E134" s="214"/>
      <c r="F134"/>
      <c r="G134" s="214"/>
      <c r="H134"/>
      <c r="J134"/>
      <c r="K134"/>
      <c r="L134"/>
      <c r="M134" s="4"/>
    </row>
    <row r="135" spans="2:13" ht="15" x14ac:dyDescent="0.25">
      <c r="B135"/>
      <c r="C135"/>
      <c r="D135"/>
      <c r="E135" s="214"/>
      <c r="F135"/>
      <c r="G135" s="214"/>
      <c r="H135"/>
      <c r="J135"/>
      <c r="K135"/>
      <c r="L135"/>
      <c r="M135" s="4"/>
    </row>
    <row r="136" spans="2:13" ht="15" x14ac:dyDescent="0.25">
      <c r="B136"/>
      <c r="C136"/>
      <c r="D136"/>
      <c r="E136" s="214"/>
      <c r="F136"/>
      <c r="G136" s="214"/>
      <c r="H136"/>
      <c r="J136"/>
      <c r="K136"/>
      <c r="L136"/>
      <c r="M136" s="4"/>
    </row>
    <row r="137" spans="2:13" ht="15" x14ac:dyDescent="0.25">
      <c r="B137"/>
      <c r="C137"/>
      <c r="D137"/>
      <c r="E137" s="214"/>
      <c r="F137"/>
      <c r="G137" s="214"/>
      <c r="H137"/>
      <c r="J137"/>
      <c r="K137"/>
      <c r="L137"/>
      <c r="M137" s="4"/>
    </row>
    <row r="138" spans="2:13" ht="15" x14ac:dyDescent="0.25">
      <c r="B138"/>
      <c r="C138"/>
      <c r="D138"/>
      <c r="E138" s="214"/>
      <c r="F138"/>
      <c r="G138" s="214"/>
      <c r="H138"/>
      <c r="J138"/>
      <c r="K138"/>
      <c r="L138"/>
      <c r="M138" s="4"/>
    </row>
    <row r="139" spans="2:13" ht="15" x14ac:dyDescent="0.25">
      <c r="B139"/>
      <c r="C139"/>
      <c r="D139"/>
      <c r="E139" s="214"/>
      <c r="F139"/>
      <c r="G139" s="214"/>
      <c r="H139"/>
      <c r="J139"/>
      <c r="K139"/>
      <c r="L139"/>
      <c r="M139" s="4"/>
    </row>
    <row r="140" spans="2:13" ht="15" x14ac:dyDescent="0.25">
      <c r="B140"/>
      <c r="C140"/>
      <c r="D140"/>
      <c r="E140" s="214"/>
      <c r="F140"/>
      <c r="G140" s="214"/>
      <c r="H140"/>
      <c r="J140"/>
      <c r="K140"/>
      <c r="L140"/>
      <c r="M140" s="4"/>
    </row>
    <row r="141" spans="2:13" ht="15" x14ac:dyDescent="0.25">
      <c r="B141"/>
      <c r="C141"/>
      <c r="D141"/>
      <c r="E141" s="214"/>
      <c r="F141"/>
      <c r="G141" s="214"/>
      <c r="H141"/>
      <c r="J141"/>
      <c r="K141"/>
      <c r="L141"/>
      <c r="M141" s="4"/>
    </row>
    <row r="142" spans="2:13" ht="15" x14ac:dyDescent="0.25">
      <c r="B142"/>
      <c r="C142"/>
      <c r="D142"/>
      <c r="E142" s="214"/>
      <c r="F142"/>
      <c r="G142" s="214"/>
      <c r="H142"/>
      <c r="J142"/>
      <c r="K142"/>
      <c r="L142"/>
      <c r="M142" s="4"/>
    </row>
    <row r="143" spans="2:13" ht="15" x14ac:dyDescent="0.25">
      <c r="B143"/>
      <c r="C143"/>
      <c r="D143"/>
      <c r="E143" s="214"/>
      <c r="F143"/>
      <c r="G143" s="214"/>
      <c r="H143"/>
      <c r="J143"/>
      <c r="K143"/>
      <c r="L143"/>
      <c r="M143" s="4"/>
    </row>
    <row r="144" spans="2:13" ht="15" x14ac:dyDescent="0.25">
      <c r="B144"/>
      <c r="C144"/>
      <c r="D144"/>
      <c r="E144" s="214"/>
      <c r="F144"/>
      <c r="G144" s="214"/>
      <c r="H144"/>
      <c r="J144"/>
      <c r="K144"/>
      <c r="L144"/>
      <c r="M144" s="4"/>
    </row>
    <row r="145" spans="2:13" ht="15" x14ac:dyDescent="0.25">
      <c r="B145"/>
      <c r="C145"/>
      <c r="D145"/>
      <c r="E145" s="214"/>
      <c r="F145"/>
      <c r="G145" s="214"/>
      <c r="H145"/>
      <c r="J145"/>
      <c r="K145"/>
      <c r="L145"/>
      <c r="M145" s="4"/>
    </row>
    <row r="146" spans="2:13" ht="15" x14ac:dyDescent="0.25">
      <c r="B146"/>
      <c r="C146"/>
      <c r="D146"/>
      <c r="E146" s="214"/>
      <c r="F146"/>
      <c r="G146" s="214"/>
      <c r="H146"/>
      <c r="J146"/>
      <c r="K146"/>
      <c r="L146"/>
      <c r="M146" s="4"/>
    </row>
    <row r="147" spans="2:13" ht="15" x14ac:dyDescent="0.25">
      <c r="B147"/>
      <c r="C147"/>
      <c r="D147"/>
      <c r="E147" s="214"/>
      <c r="F147"/>
      <c r="G147" s="214"/>
      <c r="H147"/>
      <c r="J147"/>
      <c r="K147"/>
      <c r="L147"/>
      <c r="M147" s="4"/>
    </row>
    <row r="148" spans="2:13" ht="15" x14ac:dyDescent="0.25">
      <c r="B148"/>
      <c r="C148"/>
      <c r="D148"/>
      <c r="E148" s="214"/>
      <c r="F148"/>
      <c r="G148" s="214"/>
      <c r="H148"/>
      <c r="J148"/>
      <c r="K148"/>
      <c r="L148"/>
      <c r="M148" s="4"/>
    </row>
    <row r="149" spans="2:13" ht="15" x14ac:dyDescent="0.25">
      <c r="B149"/>
      <c r="C149"/>
      <c r="D149"/>
      <c r="E149" s="214"/>
      <c r="F149"/>
      <c r="G149" s="214"/>
      <c r="H149"/>
      <c r="J149"/>
      <c r="K149"/>
      <c r="L149"/>
      <c r="M149" s="4"/>
    </row>
    <row r="150" spans="2:13" ht="15" x14ac:dyDescent="0.25">
      <c r="B150"/>
      <c r="C150"/>
      <c r="D150"/>
      <c r="E150" s="214"/>
      <c r="F150"/>
      <c r="G150" s="214"/>
      <c r="H150"/>
      <c r="J150"/>
      <c r="K150"/>
      <c r="L150"/>
      <c r="M150" s="4"/>
    </row>
    <row r="151" spans="2:13" ht="15" x14ac:dyDescent="0.25">
      <c r="B151"/>
      <c r="C151"/>
      <c r="D151"/>
      <c r="E151" s="214"/>
      <c r="F151"/>
      <c r="G151" s="214"/>
      <c r="H151"/>
      <c r="J151"/>
      <c r="K151"/>
      <c r="L151"/>
      <c r="M151" s="4"/>
    </row>
    <row r="152" spans="2:13" ht="15" x14ac:dyDescent="0.25">
      <c r="B152"/>
      <c r="C152"/>
      <c r="D152"/>
      <c r="E152" s="214"/>
      <c r="F152"/>
      <c r="G152" s="214"/>
      <c r="H152"/>
      <c r="J152"/>
      <c r="K152"/>
      <c r="L152"/>
      <c r="M152" s="4"/>
    </row>
    <row r="153" spans="2:13" ht="15" x14ac:dyDescent="0.25">
      <c r="B153"/>
      <c r="C153"/>
      <c r="D153"/>
      <c r="E153" s="214"/>
      <c r="F153"/>
      <c r="G153" s="214"/>
      <c r="H153"/>
      <c r="J153"/>
      <c r="K153"/>
      <c r="L153"/>
      <c r="M153" s="4"/>
    </row>
    <row r="154" spans="2:13" ht="15" x14ac:dyDescent="0.25">
      <c r="B154"/>
      <c r="C154"/>
      <c r="D154"/>
      <c r="E154" s="214"/>
      <c r="F154"/>
      <c r="G154" s="214"/>
      <c r="H154"/>
      <c r="J154"/>
      <c r="K154"/>
      <c r="L154"/>
      <c r="M154" s="4"/>
    </row>
    <row r="155" spans="2:13" ht="15" x14ac:dyDescent="0.25">
      <c r="B155"/>
      <c r="C155"/>
      <c r="D155"/>
      <c r="E155" s="214"/>
      <c r="F155"/>
      <c r="G155" s="214"/>
      <c r="H155"/>
      <c r="J155"/>
      <c r="K155"/>
      <c r="L155"/>
      <c r="M155" s="4"/>
    </row>
    <row r="156" spans="2:13" ht="15" x14ac:dyDescent="0.25">
      <c r="B156"/>
      <c r="C156"/>
      <c r="D156"/>
      <c r="E156" s="214"/>
      <c r="F156"/>
      <c r="G156" s="214"/>
      <c r="H156"/>
      <c r="J156"/>
      <c r="K156"/>
      <c r="L156"/>
      <c r="M156" s="4"/>
    </row>
    <row r="157" spans="2:13" ht="15" x14ac:dyDescent="0.25">
      <c r="B157"/>
      <c r="C157"/>
      <c r="D157"/>
      <c r="E157" s="214"/>
      <c r="F157"/>
      <c r="G157" s="214"/>
      <c r="H157"/>
      <c r="J157"/>
      <c r="K157"/>
      <c r="L157"/>
      <c r="M157" s="4"/>
    </row>
    <row r="158" spans="2:13" ht="15" x14ac:dyDescent="0.25">
      <c r="B158"/>
      <c r="C158"/>
      <c r="D158"/>
      <c r="E158" s="214"/>
      <c r="F158"/>
      <c r="G158" s="214"/>
      <c r="H158"/>
      <c r="J158"/>
      <c r="K158"/>
      <c r="L158"/>
      <c r="M158" s="4"/>
    </row>
    <row r="159" spans="2:13" ht="15" x14ac:dyDescent="0.25">
      <c r="B159"/>
      <c r="C159"/>
      <c r="D159"/>
      <c r="E159" s="214"/>
      <c r="F159"/>
      <c r="G159" s="214"/>
      <c r="H159"/>
      <c r="J159"/>
      <c r="K159"/>
      <c r="L159"/>
      <c r="M159" s="4"/>
    </row>
    <row r="160" spans="2:13" ht="15" x14ac:dyDescent="0.25">
      <c r="B160"/>
      <c r="C160"/>
      <c r="D160"/>
      <c r="E160" s="214"/>
      <c r="F160"/>
      <c r="G160" s="214"/>
      <c r="H160"/>
      <c r="J160"/>
      <c r="K160"/>
      <c r="L160"/>
      <c r="M160" s="4"/>
    </row>
    <row r="161" spans="2:13" ht="15" x14ac:dyDescent="0.25">
      <c r="B161"/>
      <c r="C161"/>
      <c r="D161"/>
      <c r="E161" s="214"/>
      <c r="F161"/>
      <c r="G161" s="214"/>
      <c r="H161"/>
      <c r="J161"/>
      <c r="K161"/>
      <c r="L161"/>
      <c r="M161" s="4"/>
    </row>
    <row r="162" spans="2:13" ht="15" x14ac:dyDescent="0.25">
      <c r="B162"/>
      <c r="C162"/>
      <c r="D162"/>
      <c r="E162" s="214"/>
      <c r="F162"/>
      <c r="G162" s="214"/>
      <c r="H162"/>
      <c r="J162"/>
      <c r="K162"/>
      <c r="L162"/>
      <c r="M162" s="4"/>
    </row>
    <row r="163" spans="2:13" ht="15" x14ac:dyDescent="0.25">
      <c r="B163"/>
      <c r="C163"/>
      <c r="D163"/>
      <c r="E163" s="214"/>
      <c r="F163"/>
      <c r="G163" s="214"/>
      <c r="H163"/>
      <c r="J163"/>
      <c r="K163"/>
      <c r="L163"/>
      <c r="M163" s="4"/>
    </row>
    <row r="164" spans="2:13" ht="15" x14ac:dyDescent="0.25">
      <c r="B164"/>
      <c r="C164"/>
      <c r="D164"/>
      <c r="E164" s="214"/>
      <c r="F164"/>
      <c r="G164" s="214"/>
      <c r="H164"/>
      <c r="J164"/>
      <c r="K164"/>
      <c r="L164"/>
      <c r="M164" s="4"/>
    </row>
    <row r="165" spans="2:13" ht="15" x14ac:dyDescent="0.25">
      <c r="B165"/>
      <c r="C165"/>
      <c r="D165"/>
      <c r="E165" s="214"/>
      <c r="F165"/>
      <c r="G165" s="214"/>
      <c r="H165"/>
      <c r="J165"/>
      <c r="K165"/>
      <c r="L165"/>
      <c r="M165" s="4"/>
    </row>
    <row r="166" spans="2:13" ht="15" x14ac:dyDescent="0.25">
      <c r="B166"/>
      <c r="C166"/>
      <c r="D166"/>
      <c r="E166" s="214"/>
      <c r="F166"/>
      <c r="G166" s="214"/>
      <c r="H166"/>
      <c r="J166"/>
      <c r="K166"/>
      <c r="L166"/>
      <c r="M166" s="4"/>
    </row>
    <row r="167" spans="2:13" ht="15" x14ac:dyDescent="0.25">
      <c r="B167"/>
      <c r="C167"/>
      <c r="D167"/>
      <c r="E167" s="214"/>
      <c r="F167"/>
      <c r="G167" s="214"/>
      <c r="H167"/>
      <c r="J167"/>
      <c r="K167"/>
      <c r="L167"/>
      <c r="M167" s="4"/>
    </row>
    <row r="168" spans="2:13" ht="15" x14ac:dyDescent="0.25">
      <c r="B168"/>
      <c r="C168"/>
      <c r="D168"/>
      <c r="E168" s="214"/>
      <c r="F168"/>
      <c r="G168" s="214"/>
      <c r="H168"/>
      <c r="J168"/>
      <c r="K168"/>
      <c r="L168"/>
      <c r="M168" s="4"/>
    </row>
    <row r="169" spans="2:13" ht="15" x14ac:dyDescent="0.25">
      <c r="B169"/>
      <c r="C169"/>
      <c r="D169"/>
      <c r="E169" s="214"/>
      <c r="F169"/>
      <c r="G169" s="214"/>
      <c r="H169"/>
      <c r="J169"/>
      <c r="K169"/>
      <c r="L169"/>
      <c r="M169" s="4"/>
    </row>
    <row r="170" spans="2:13" ht="15" x14ac:dyDescent="0.25">
      <c r="B170"/>
      <c r="C170"/>
      <c r="D170"/>
      <c r="E170" s="214"/>
      <c r="F170"/>
      <c r="G170" s="214"/>
      <c r="H170"/>
      <c r="J170"/>
      <c r="K170"/>
      <c r="L170"/>
      <c r="M170" s="4"/>
    </row>
    <row r="171" spans="2:13" ht="15" x14ac:dyDescent="0.25">
      <c r="M171" s="4"/>
    </row>
    <row r="172" spans="2:13" ht="15" x14ac:dyDescent="0.25">
      <c r="M172" s="4"/>
    </row>
    <row r="173" spans="2:13" ht="15" x14ac:dyDescent="0.25">
      <c r="M173" s="4"/>
    </row>
    <row r="174" spans="2:13" ht="15" x14ac:dyDescent="0.25">
      <c r="M174" s="4"/>
    </row>
    <row r="175" spans="2:13" ht="15" x14ac:dyDescent="0.25">
      <c r="M175" s="4"/>
    </row>
    <row r="176" spans="2:13" ht="15" x14ac:dyDescent="0.25">
      <c r="M176" s="4"/>
    </row>
    <row r="177" spans="13:13" ht="15" x14ac:dyDescent="0.25">
      <c r="M177" s="4"/>
    </row>
    <row r="178" spans="13:13" ht="15" x14ac:dyDescent="0.25">
      <c r="M178" s="4"/>
    </row>
    <row r="179" spans="13:13" ht="15" x14ac:dyDescent="0.25">
      <c r="M179" s="4"/>
    </row>
    <row r="180" spans="13:13" ht="15" x14ac:dyDescent="0.25">
      <c r="M180" s="4"/>
    </row>
    <row r="181" spans="13:13" ht="15" x14ac:dyDescent="0.25">
      <c r="M181" s="4"/>
    </row>
    <row r="182" spans="13:13" ht="15" x14ac:dyDescent="0.25">
      <c r="M182" s="4"/>
    </row>
    <row r="183" spans="13:13" ht="15" x14ac:dyDescent="0.25">
      <c r="M183" s="4"/>
    </row>
    <row r="184" spans="13:13" ht="15" x14ac:dyDescent="0.25">
      <c r="M184" s="4"/>
    </row>
    <row r="185" spans="13:13" ht="15" x14ac:dyDescent="0.25">
      <c r="M185" s="4"/>
    </row>
    <row r="186" spans="13:13" ht="15" x14ac:dyDescent="0.25">
      <c r="M186" s="4"/>
    </row>
    <row r="187" spans="13:13" ht="15" x14ac:dyDescent="0.25">
      <c r="M187" s="4"/>
    </row>
    <row r="188" spans="13:13" ht="15" x14ac:dyDescent="0.25">
      <c r="M188" s="4"/>
    </row>
    <row r="189" spans="13:13" ht="15" x14ac:dyDescent="0.25">
      <c r="M189" s="4"/>
    </row>
    <row r="190" spans="13:13" ht="15" x14ac:dyDescent="0.25">
      <c r="M190" s="4"/>
    </row>
    <row r="191" spans="13:13" ht="15" x14ac:dyDescent="0.25">
      <c r="M191" s="4"/>
    </row>
    <row r="192" spans="13:13" ht="15" x14ac:dyDescent="0.25">
      <c r="M192" s="4"/>
    </row>
    <row r="193" spans="13:13" ht="15" x14ac:dyDescent="0.25">
      <c r="M193" s="4"/>
    </row>
    <row r="194" spans="13:13" ht="15" x14ac:dyDescent="0.25">
      <c r="M194" s="4"/>
    </row>
    <row r="195" spans="13:13" ht="15" x14ac:dyDescent="0.25">
      <c r="M195" s="4"/>
    </row>
    <row r="196" spans="13:13" ht="15" x14ac:dyDescent="0.25">
      <c r="M196" s="4"/>
    </row>
    <row r="197" spans="13:13" ht="15" x14ac:dyDescent="0.25">
      <c r="M197" s="4"/>
    </row>
    <row r="198" spans="13:13" ht="15" x14ac:dyDescent="0.25">
      <c r="M198" s="4"/>
    </row>
    <row r="199" spans="13:13" ht="15" x14ac:dyDescent="0.25">
      <c r="M199" s="4"/>
    </row>
    <row r="200" spans="13:13" ht="15" x14ac:dyDescent="0.25">
      <c r="M200" s="4"/>
    </row>
    <row r="201" spans="13:13" ht="15" x14ac:dyDescent="0.25">
      <c r="M201" s="4"/>
    </row>
    <row r="202" spans="13:13" ht="15" x14ac:dyDescent="0.25">
      <c r="M202" s="4"/>
    </row>
    <row r="203" spans="13:13" ht="15" x14ac:dyDescent="0.25">
      <c r="M203" s="4"/>
    </row>
    <row r="204" spans="13:13" ht="15" x14ac:dyDescent="0.25">
      <c r="M204" s="4"/>
    </row>
    <row r="205" spans="13:13" ht="15" x14ac:dyDescent="0.25">
      <c r="M205" s="4"/>
    </row>
    <row r="206" spans="13:13" ht="15" x14ac:dyDescent="0.25">
      <c r="M206" s="4"/>
    </row>
    <row r="207" spans="13:13" ht="15" x14ac:dyDescent="0.25">
      <c r="M207" s="4"/>
    </row>
    <row r="208" spans="13:13" ht="15" x14ac:dyDescent="0.25">
      <c r="M208" s="4"/>
    </row>
    <row r="209" spans="13:13" ht="15" x14ac:dyDescent="0.25">
      <c r="M209" s="4"/>
    </row>
    <row r="210" spans="13:13" ht="15" x14ac:dyDescent="0.25">
      <c r="M210" s="4"/>
    </row>
    <row r="211" spans="13:13" ht="15" x14ac:dyDescent="0.25">
      <c r="M211" s="4"/>
    </row>
    <row r="212" spans="13:13" ht="15" x14ac:dyDescent="0.25">
      <c r="M212" s="4"/>
    </row>
    <row r="213" spans="13:13" ht="15" x14ac:dyDescent="0.25">
      <c r="M213" s="4"/>
    </row>
    <row r="214" spans="13:13" ht="15" x14ac:dyDescent="0.25">
      <c r="M214" s="4"/>
    </row>
    <row r="215" spans="13:13" ht="15" x14ac:dyDescent="0.25">
      <c r="M215" s="4"/>
    </row>
    <row r="216" spans="13:13" ht="15" x14ac:dyDescent="0.25">
      <c r="M216" s="4"/>
    </row>
    <row r="217" spans="13:13" ht="15" x14ac:dyDescent="0.25">
      <c r="M217" s="4"/>
    </row>
    <row r="218" spans="13:13" ht="15" x14ac:dyDescent="0.25">
      <c r="M218" s="4"/>
    </row>
    <row r="219" spans="13:13" ht="15" x14ac:dyDescent="0.25">
      <c r="M219" s="4"/>
    </row>
    <row r="220" spans="13:13" ht="15" x14ac:dyDescent="0.25">
      <c r="M220" s="4"/>
    </row>
    <row r="221" spans="13:13" ht="15" x14ac:dyDescent="0.25">
      <c r="M221" s="4"/>
    </row>
    <row r="222" spans="13:13" ht="15" x14ac:dyDescent="0.25">
      <c r="M222" s="4"/>
    </row>
    <row r="223" spans="13:13" ht="15" x14ac:dyDescent="0.25">
      <c r="M223" s="4"/>
    </row>
    <row r="224" spans="13:13" ht="15" x14ac:dyDescent="0.25">
      <c r="M224" s="4"/>
    </row>
    <row r="225" spans="13:13" ht="15" x14ac:dyDescent="0.25">
      <c r="M225" s="4"/>
    </row>
    <row r="226" spans="13:13" ht="15" x14ac:dyDescent="0.25">
      <c r="M226" s="4"/>
    </row>
    <row r="227" spans="13:13" ht="15" x14ac:dyDescent="0.25">
      <c r="M227" s="4"/>
    </row>
    <row r="228" spans="13:13" ht="15" x14ac:dyDescent="0.25">
      <c r="M228" s="4"/>
    </row>
    <row r="229" spans="13:13" ht="15" x14ac:dyDescent="0.25">
      <c r="M229" s="4"/>
    </row>
    <row r="230" spans="13:13" ht="15" x14ac:dyDescent="0.25">
      <c r="M230" s="4"/>
    </row>
    <row r="231" spans="13:13" ht="15" x14ac:dyDescent="0.25">
      <c r="M231" s="4"/>
    </row>
    <row r="232" spans="13:13" ht="15" x14ac:dyDescent="0.25">
      <c r="M232" s="4"/>
    </row>
    <row r="233" spans="13:13" ht="15" x14ac:dyDescent="0.25">
      <c r="M233" s="4"/>
    </row>
    <row r="234" spans="13:13" ht="15" x14ac:dyDescent="0.25">
      <c r="M234" s="4"/>
    </row>
    <row r="235" spans="13:13" ht="15" x14ac:dyDescent="0.25">
      <c r="M235" s="4"/>
    </row>
    <row r="236" spans="13:13" ht="15" x14ac:dyDescent="0.25">
      <c r="M236" s="4"/>
    </row>
    <row r="237" spans="13:13" ht="15" x14ac:dyDescent="0.25">
      <c r="M237" s="4"/>
    </row>
    <row r="238" spans="13:13" ht="15" x14ac:dyDescent="0.25">
      <c r="M238" s="4"/>
    </row>
    <row r="239" spans="13:13" ht="15" x14ac:dyDescent="0.25">
      <c r="M239" s="4"/>
    </row>
    <row r="240" spans="13:13" ht="15" x14ac:dyDescent="0.25">
      <c r="M240" s="4"/>
    </row>
    <row r="241" spans="13:13" ht="15" x14ac:dyDescent="0.25">
      <c r="M241" s="4"/>
    </row>
    <row r="242" spans="13:13" ht="15" x14ac:dyDescent="0.25">
      <c r="M242" s="4"/>
    </row>
    <row r="243" spans="13:13" ht="15" x14ac:dyDescent="0.25">
      <c r="M243" s="4"/>
    </row>
    <row r="244" spans="13:13" ht="15" x14ac:dyDescent="0.25">
      <c r="M244" s="4"/>
    </row>
    <row r="245" spans="13:13" ht="15" x14ac:dyDescent="0.25">
      <c r="M245" s="4"/>
    </row>
    <row r="246" spans="13:13" ht="15" x14ac:dyDescent="0.25">
      <c r="M246" s="4"/>
    </row>
    <row r="247" spans="13:13" ht="15" x14ac:dyDescent="0.25">
      <c r="M247" s="4"/>
    </row>
    <row r="248" spans="13:13" ht="15" x14ac:dyDescent="0.25">
      <c r="M248" s="4"/>
    </row>
    <row r="249" spans="13:13" ht="15" x14ac:dyDescent="0.25">
      <c r="M249" s="4"/>
    </row>
    <row r="250" spans="13:13" ht="15" x14ac:dyDescent="0.25">
      <c r="M250" s="4"/>
    </row>
    <row r="251" spans="13:13" ht="15" x14ac:dyDescent="0.25">
      <c r="M251" s="4"/>
    </row>
    <row r="252" spans="13:13" ht="15" x14ac:dyDescent="0.25">
      <c r="M252" s="4"/>
    </row>
    <row r="253" spans="13:13" ht="15" x14ac:dyDescent="0.25">
      <c r="M253" s="4"/>
    </row>
    <row r="254" spans="13:13" ht="15" x14ac:dyDescent="0.25">
      <c r="M254" s="4"/>
    </row>
    <row r="255" spans="13:13" ht="15" x14ac:dyDescent="0.25">
      <c r="M255" s="4"/>
    </row>
    <row r="256" spans="13:13" ht="15" x14ac:dyDescent="0.25">
      <c r="M256" s="4"/>
    </row>
    <row r="257" spans="13:13" ht="15" x14ac:dyDescent="0.25">
      <c r="M257" s="4"/>
    </row>
    <row r="258" spans="13:13" ht="15" x14ac:dyDescent="0.25">
      <c r="M258" s="4"/>
    </row>
    <row r="259" spans="13:13" ht="15" x14ac:dyDescent="0.25">
      <c r="M259" s="4"/>
    </row>
    <row r="260" spans="13:13" ht="15" x14ac:dyDescent="0.25">
      <c r="M260" s="4"/>
    </row>
    <row r="261" spans="13:13" ht="15" x14ac:dyDescent="0.25">
      <c r="M261" s="4"/>
    </row>
    <row r="262" spans="13:13" ht="15" x14ac:dyDescent="0.25">
      <c r="M262" s="4"/>
    </row>
    <row r="263" spans="13:13" ht="15" x14ac:dyDescent="0.25">
      <c r="M263" s="4"/>
    </row>
    <row r="264" spans="13:13" ht="15" x14ac:dyDescent="0.25">
      <c r="M264" s="4"/>
    </row>
    <row r="265" spans="13:13" ht="15" x14ac:dyDescent="0.25">
      <c r="M265" s="4"/>
    </row>
    <row r="266" spans="13:13" ht="15" x14ac:dyDescent="0.25">
      <c r="M266" s="4"/>
    </row>
    <row r="267" spans="13:13" ht="15" x14ac:dyDescent="0.25">
      <c r="M267" s="4"/>
    </row>
    <row r="268" spans="13:13" ht="15" x14ac:dyDescent="0.25">
      <c r="M268" s="4"/>
    </row>
    <row r="269" spans="13:13" ht="15" x14ac:dyDescent="0.25">
      <c r="M269" s="4"/>
    </row>
    <row r="270" spans="13:13" ht="15" x14ac:dyDescent="0.25">
      <c r="M270" s="4"/>
    </row>
    <row r="271" spans="13:13" ht="15" x14ac:dyDescent="0.25">
      <c r="M271" s="4"/>
    </row>
    <row r="272" spans="13:13" ht="15" x14ac:dyDescent="0.25">
      <c r="M272" s="4"/>
    </row>
    <row r="273" spans="13:13" ht="15" x14ac:dyDescent="0.25">
      <c r="M273" s="4"/>
    </row>
    <row r="274" spans="13:13" ht="15" x14ac:dyDescent="0.25">
      <c r="M274" s="4"/>
    </row>
    <row r="275" spans="13:13" ht="15" x14ac:dyDescent="0.25">
      <c r="M275" s="4"/>
    </row>
    <row r="276" spans="13:13" ht="15" x14ac:dyDescent="0.25">
      <c r="M276" s="4"/>
    </row>
    <row r="277" spans="13:13" ht="15" x14ac:dyDescent="0.25">
      <c r="M277" s="4"/>
    </row>
    <row r="278" spans="13:13" ht="15" x14ac:dyDescent="0.25">
      <c r="M278" s="4"/>
    </row>
    <row r="279" spans="13:13" ht="15" x14ac:dyDescent="0.25">
      <c r="M279" s="4"/>
    </row>
    <row r="280" spans="13:13" ht="15" x14ac:dyDescent="0.25">
      <c r="M280" s="4"/>
    </row>
    <row r="281" spans="13:13" ht="15" x14ac:dyDescent="0.25">
      <c r="M281" s="4"/>
    </row>
    <row r="282" spans="13:13" ht="15" x14ac:dyDescent="0.25">
      <c r="M282" s="4"/>
    </row>
    <row r="283" spans="13:13" ht="15" x14ac:dyDescent="0.25">
      <c r="M283" s="4"/>
    </row>
    <row r="284" spans="13:13" ht="15" x14ac:dyDescent="0.25">
      <c r="M284" s="4"/>
    </row>
    <row r="285" spans="13:13" ht="15" x14ac:dyDescent="0.25">
      <c r="M285" s="4"/>
    </row>
    <row r="286" spans="13:13" ht="15" x14ac:dyDescent="0.25">
      <c r="M286" s="4"/>
    </row>
    <row r="287" spans="13:13" ht="15" x14ac:dyDescent="0.25">
      <c r="M287" s="4"/>
    </row>
    <row r="288" spans="13:13" ht="15" x14ac:dyDescent="0.25">
      <c r="M288" s="4"/>
    </row>
    <row r="289" spans="13:13" ht="15" x14ac:dyDescent="0.25">
      <c r="M289" s="4"/>
    </row>
    <row r="290" spans="13:13" ht="15" x14ac:dyDescent="0.25">
      <c r="M290" s="4"/>
    </row>
    <row r="291" spans="13:13" ht="15" x14ac:dyDescent="0.25">
      <c r="M291" s="4"/>
    </row>
    <row r="292" spans="13:13" ht="15" x14ac:dyDescent="0.25">
      <c r="M292" s="4"/>
    </row>
    <row r="293" spans="13:13" ht="15" x14ac:dyDescent="0.25">
      <c r="M293" s="4"/>
    </row>
    <row r="294" spans="13:13" ht="15" x14ac:dyDescent="0.25">
      <c r="M294" s="4"/>
    </row>
    <row r="295" spans="13:13" ht="15" x14ac:dyDescent="0.25">
      <c r="M295" s="4"/>
    </row>
    <row r="296" spans="13:13" ht="15" x14ac:dyDescent="0.25">
      <c r="M296" s="4"/>
    </row>
    <row r="297" spans="13:13" ht="15" x14ac:dyDescent="0.25">
      <c r="M297" s="4"/>
    </row>
    <row r="298" spans="13:13" ht="15" x14ac:dyDescent="0.25">
      <c r="M298" s="4"/>
    </row>
    <row r="299" spans="13:13" ht="15" x14ac:dyDescent="0.25">
      <c r="M299" s="4"/>
    </row>
    <row r="300" spans="13:13" ht="15" x14ac:dyDescent="0.25">
      <c r="M300" s="4"/>
    </row>
    <row r="301" spans="13:13" ht="15" x14ac:dyDescent="0.25">
      <c r="M301" s="4"/>
    </row>
    <row r="302" spans="13:13" ht="15" x14ac:dyDescent="0.25">
      <c r="M302" s="4"/>
    </row>
    <row r="303" spans="13:13" ht="15" x14ac:dyDescent="0.25">
      <c r="M303" s="4"/>
    </row>
    <row r="304" spans="13:13" ht="15" x14ac:dyDescent="0.25">
      <c r="M304" s="4"/>
    </row>
    <row r="305" spans="13:13" ht="15" x14ac:dyDescent="0.25">
      <c r="M305" s="4"/>
    </row>
    <row r="306" spans="13:13" ht="15" x14ac:dyDescent="0.25">
      <c r="M306" s="4"/>
    </row>
    <row r="307" spans="13:13" ht="15" x14ac:dyDescent="0.25">
      <c r="M307" s="4"/>
    </row>
    <row r="308" spans="13:13" ht="15" x14ac:dyDescent="0.25">
      <c r="M308" s="4"/>
    </row>
    <row r="309" spans="13:13" ht="15" x14ac:dyDescent="0.25">
      <c r="M309" s="4"/>
    </row>
    <row r="310" spans="13:13" ht="15" x14ac:dyDescent="0.25">
      <c r="M310" s="4"/>
    </row>
    <row r="311" spans="13:13" ht="15" x14ac:dyDescent="0.25">
      <c r="M311" s="4"/>
    </row>
    <row r="312" spans="13:13" ht="15" x14ac:dyDescent="0.25">
      <c r="M312" s="4"/>
    </row>
    <row r="313" spans="13:13" ht="15" x14ac:dyDescent="0.25">
      <c r="M313" s="4"/>
    </row>
    <row r="314" spans="13:13" ht="15" x14ac:dyDescent="0.25">
      <c r="M314" s="4"/>
    </row>
    <row r="315" spans="13:13" ht="15" x14ac:dyDescent="0.25">
      <c r="M315" s="4"/>
    </row>
    <row r="316" spans="13:13" ht="15" x14ac:dyDescent="0.25">
      <c r="M316" s="4"/>
    </row>
    <row r="317" spans="13:13" ht="15" x14ac:dyDescent="0.25">
      <c r="M317" s="4"/>
    </row>
    <row r="318" spans="13:13" ht="15" x14ac:dyDescent="0.25">
      <c r="M318" s="4"/>
    </row>
    <row r="319" spans="13:13" ht="15" x14ac:dyDescent="0.25">
      <c r="M319" s="4"/>
    </row>
    <row r="320" spans="13:13" ht="15" x14ac:dyDescent="0.25">
      <c r="M320" s="4"/>
    </row>
    <row r="321" spans="13:13" ht="15" x14ac:dyDescent="0.25">
      <c r="M321" s="4"/>
    </row>
    <row r="322" spans="13:13" ht="15" x14ac:dyDescent="0.25">
      <c r="M322" s="4"/>
    </row>
    <row r="323" spans="13:13" ht="15" x14ac:dyDescent="0.25">
      <c r="M323" s="4"/>
    </row>
    <row r="324" spans="13:13" ht="15" x14ac:dyDescent="0.25">
      <c r="M324" s="4"/>
    </row>
    <row r="325" spans="13:13" ht="15" x14ac:dyDescent="0.25">
      <c r="M325" s="4"/>
    </row>
    <row r="326" spans="13:13" ht="15" x14ac:dyDescent="0.25">
      <c r="M326" s="4"/>
    </row>
    <row r="327" spans="13:13" ht="15" x14ac:dyDescent="0.25">
      <c r="M327" s="4"/>
    </row>
    <row r="328" spans="13:13" ht="15" x14ac:dyDescent="0.25">
      <c r="M328" s="4"/>
    </row>
    <row r="329" spans="13:13" ht="15" x14ac:dyDescent="0.25">
      <c r="M329" s="4"/>
    </row>
    <row r="330" spans="13:13" ht="15" x14ac:dyDescent="0.25">
      <c r="M330" s="4"/>
    </row>
    <row r="331" spans="13:13" ht="15" x14ac:dyDescent="0.25">
      <c r="M331" s="4"/>
    </row>
    <row r="332" spans="13:13" ht="15" x14ac:dyDescent="0.25">
      <c r="M332" s="4"/>
    </row>
    <row r="333" spans="13:13" ht="15" x14ac:dyDescent="0.25">
      <c r="M333" s="4"/>
    </row>
    <row r="334" spans="13:13" ht="15" x14ac:dyDescent="0.25">
      <c r="M334" s="4"/>
    </row>
    <row r="335" spans="13:13" ht="15" x14ac:dyDescent="0.25">
      <c r="M335" s="4"/>
    </row>
    <row r="336" spans="13:13" ht="15" x14ac:dyDescent="0.25">
      <c r="M336" s="4"/>
    </row>
    <row r="337" spans="13:13" ht="15" x14ac:dyDescent="0.25">
      <c r="M337" s="4"/>
    </row>
    <row r="338" spans="13:13" ht="15" x14ac:dyDescent="0.25">
      <c r="M338" s="4"/>
    </row>
    <row r="339" spans="13:13" ht="15" x14ac:dyDescent="0.25">
      <c r="M339" s="4"/>
    </row>
    <row r="340" spans="13:13" ht="15" x14ac:dyDescent="0.25">
      <c r="M340" s="4"/>
    </row>
    <row r="341" spans="13:13" ht="15" x14ac:dyDescent="0.25">
      <c r="M341" s="4"/>
    </row>
    <row r="342" spans="13:13" ht="15" x14ac:dyDescent="0.25">
      <c r="M342" s="4"/>
    </row>
    <row r="343" spans="13:13" ht="15" x14ac:dyDescent="0.25">
      <c r="M343" s="4"/>
    </row>
    <row r="344" spans="13:13" ht="15" x14ac:dyDescent="0.25">
      <c r="M344" s="4"/>
    </row>
    <row r="345" spans="13:13" ht="15" x14ac:dyDescent="0.25">
      <c r="M345" s="4"/>
    </row>
    <row r="346" spans="13:13" ht="15" x14ac:dyDescent="0.25">
      <c r="M346" s="4"/>
    </row>
    <row r="347" spans="13:13" ht="15" x14ac:dyDescent="0.25">
      <c r="M347" s="4"/>
    </row>
    <row r="348" spans="13:13" ht="15" x14ac:dyDescent="0.25">
      <c r="M348" s="4"/>
    </row>
    <row r="349" spans="13:13" ht="15" x14ac:dyDescent="0.25">
      <c r="M349" s="4"/>
    </row>
    <row r="350" spans="13:13" ht="15" x14ac:dyDescent="0.25">
      <c r="M350" s="4"/>
    </row>
    <row r="351" spans="13:13" ht="15" x14ac:dyDescent="0.25">
      <c r="M351" s="4"/>
    </row>
    <row r="352" spans="13:13" ht="15" x14ac:dyDescent="0.25">
      <c r="M352" s="4"/>
    </row>
    <row r="353" spans="13:13" ht="15" x14ac:dyDescent="0.25">
      <c r="M353" s="4"/>
    </row>
    <row r="354" spans="13:13" ht="15" x14ac:dyDescent="0.25">
      <c r="M354" s="4"/>
    </row>
    <row r="355" spans="13:13" ht="15" x14ac:dyDescent="0.25">
      <c r="M355" s="4"/>
    </row>
    <row r="356" spans="13:13" ht="15" x14ac:dyDescent="0.25">
      <c r="M356" s="4"/>
    </row>
    <row r="357" spans="13:13" ht="15" x14ac:dyDescent="0.25">
      <c r="M357" s="4"/>
    </row>
    <row r="358" spans="13:13" ht="15" x14ac:dyDescent="0.25">
      <c r="M358" s="4"/>
    </row>
    <row r="359" spans="13:13" ht="15" x14ac:dyDescent="0.25">
      <c r="M359" s="4"/>
    </row>
    <row r="360" spans="13:13" ht="15" x14ac:dyDescent="0.25">
      <c r="M360" s="4"/>
    </row>
    <row r="361" spans="13:13" ht="15" x14ac:dyDescent="0.25">
      <c r="M361" s="4"/>
    </row>
    <row r="362" spans="13:13" ht="15" x14ac:dyDescent="0.25">
      <c r="M362" s="4"/>
    </row>
    <row r="363" spans="13:13" ht="15" x14ac:dyDescent="0.25">
      <c r="M363" s="4"/>
    </row>
    <row r="364" spans="13:13" ht="15" x14ac:dyDescent="0.25">
      <c r="M364" s="4"/>
    </row>
    <row r="365" spans="13:13" ht="15" x14ac:dyDescent="0.25">
      <c r="M365" s="4"/>
    </row>
    <row r="366" spans="13:13" ht="15" x14ac:dyDescent="0.25">
      <c r="M366" s="4"/>
    </row>
    <row r="367" spans="13:13" ht="15" x14ac:dyDescent="0.25">
      <c r="M367" s="4"/>
    </row>
    <row r="368" spans="13:13" ht="15" x14ac:dyDescent="0.25">
      <c r="M368" s="4"/>
    </row>
    <row r="369" spans="13:13" ht="15" x14ac:dyDescent="0.25">
      <c r="M369" s="4"/>
    </row>
    <row r="370" spans="13:13" ht="15" x14ac:dyDescent="0.25">
      <c r="M370" s="4"/>
    </row>
    <row r="371" spans="13:13" ht="15" x14ac:dyDescent="0.25">
      <c r="M371" s="4"/>
    </row>
    <row r="372" spans="13:13" ht="15" x14ac:dyDescent="0.25">
      <c r="M372" s="4"/>
    </row>
    <row r="373" spans="13:13" ht="15" x14ac:dyDescent="0.25">
      <c r="M373" s="4"/>
    </row>
    <row r="374" spans="13:13" ht="15" x14ac:dyDescent="0.25">
      <c r="M374" s="4"/>
    </row>
    <row r="375" spans="13:13" ht="15" x14ac:dyDescent="0.25">
      <c r="M375" s="4"/>
    </row>
    <row r="376" spans="13:13" ht="15" x14ac:dyDescent="0.25">
      <c r="M376" s="4"/>
    </row>
    <row r="377" spans="13:13" ht="15" x14ac:dyDescent="0.25">
      <c r="M377" s="4"/>
    </row>
    <row r="378" spans="13:13" ht="15" x14ac:dyDescent="0.25">
      <c r="M378" s="4"/>
    </row>
    <row r="379" spans="13:13" ht="15" x14ac:dyDescent="0.25">
      <c r="M379" s="4"/>
    </row>
    <row r="380" spans="13:13" ht="15" x14ac:dyDescent="0.25">
      <c r="M380" s="4"/>
    </row>
    <row r="381" spans="13:13" ht="15" x14ac:dyDescent="0.25">
      <c r="M381" s="4"/>
    </row>
    <row r="382" spans="13:13" ht="15" x14ac:dyDescent="0.25">
      <c r="M382" s="4"/>
    </row>
    <row r="383" spans="13:13" ht="15" x14ac:dyDescent="0.25">
      <c r="M383" s="4"/>
    </row>
    <row r="384" spans="13:13" ht="15" x14ac:dyDescent="0.25">
      <c r="M384" s="4"/>
    </row>
    <row r="385" spans="13:13" ht="15" x14ac:dyDescent="0.25">
      <c r="M385" s="4"/>
    </row>
    <row r="386" spans="13:13" ht="15" x14ac:dyDescent="0.25">
      <c r="M386" s="4"/>
    </row>
    <row r="387" spans="13:13" ht="15" x14ac:dyDescent="0.25">
      <c r="M387" s="4"/>
    </row>
    <row r="388" spans="13:13" ht="15" x14ac:dyDescent="0.25">
      <c r="M388" s="4"/>
    </row>
    <row r="389" spans="13:13" ht="15" x14ac:dyDescent="0.25">
      <c r="M389" s="4"/>
    </row>
    <row r="390" spans="13:13" ht="15" x14ac:dyDescent="0.25">
      <c r="M390" s="4"/>
    </row>
    <row r="391" spans="13:13" ht="15" x14ac:dyDescent="0.25">
      <c r="M391" s="4"/>
    </row>
    <row r="392" spans="13:13" ht="15" x14ac:dyDescent="0.25">
      <c r="M392" s="4"/>
    </row>
    <row r="393" spans="13:13" ht="15" x14ac:dyDescent="0.25">
      <c r="M393" s="4"/>
    </row>
    <row r="394" spans="13:13" ht="15" x14ac:dyDescent="0.25">
      <c r="M394" s="4"/>
    </row>
    <row r="395" spans="13:13" ht="15" x14ac:dyDescent="0.25">
      <c r="M395" s="4"/>
    </row>
    <row r="396" spans="13:13" ht="15" x14ac:dyDescent="0.25">
      <c r="M396" s="4"/>
    </row>
    <row r="397" spans="13:13" ht="15" x14ac:dyDescent="0.25">
      <c r="M397" s="4"/>
    </row>
    <row r="398" spans="13:13" ht="15" x14ac:dyDescent="0.25">
      <c r="M398" s="4"/>
    </row>
    <row r="399" spans="13:13" ht="15" x14ac:dyDescent="0.25">
      <c r="M399" s="4"/>
    </row>
    <row r="400" spans="13:13" ht="15" x14ac:dyDescent="0.25">
      <c r="M400" s="4"/>
    </row>
    <row r="401" spans="13:13" ht="15" x14ac:dyDescent="0.25">
      <c r="M401" s="4"/>
    </row>
    <row r="402" spans="13:13" ht="15" x14ac:dyDescent="0.25">
      <c r="M402" s="4"/>
    </row>
    <row r="403" spans="13:13" ht="15" x14ac:dyDescent="0.25">
      <c r="M403" s="4"/>
    </row>
    <row r="404" spans="13:13" ht="15" x14ac:dyDescent="0.25">
      <c r="M404" s="4"/>
    </row>
    <row r="405" spans="13:13" ht="15" x14ac:dyDescent="0.25">
      <c r="M405" s="4"/>
    </row>
    <row r="406" spans="13:13" ht="15" x14ac:dyDescent="0.25">
      <c r="M406" s="4"/>
    </row>
    <row r="407" spans="13:13" ht="15" x14ac:dyDescent="0.25">
      <c r="M407" s="4"/>
    </row>
    <row r="408" spans="13:13" ht="15" x14ac:dyDescent="0.25">
      <c r="M408" s="4"/>
    </row>
    <row r="409" spans="13:13" ht="15" x14ac:dyDescent="0.25">
      <c r="M409" s="4"/>
    </row>
    <row r="410" spans="13:13" ht="15" x14ac:dyDescent="0.25">
      <c r="M410" s="4"/>
    </row>
    <row r="411" spans="13:13" ht="15" x14ac:dyDescent="0.25">
      <c r="M411" s="4"/>
    </row>
    <row r="412" spans="13:13" ht="15" x14ac:dyDescent="0.25">
      <c r="M412" s="4"/>
    </row>
    <row r="413" spans="13:13" ht="15" x14ac:dyDescent="0.25">
      <c r="M413" s="4"/>
    </row>
    <row r="414" spans="13:13" ht="15" x14ac:dyDescent="0.25">
      <c r="M414" s="4"/>
    </row>
    <row r="415" spans="13:13" ht="15" x14ac:dyDescent="0.25">
      <c r="M415" s="4"/>
    </row>
    <row r="416" spans="13:13" ht="15" x14ac:dyDescent="0.25">
      <c r="M416" s="4"/>
    </row>
    <row r="417" spans="13:13" ht="15" x14ac:dyDescent="0.25">
      <c r="M417" s="4"/>
    </row>
    <row r="418" spans="13:13" ht="15" x14ac:dyDescent="0.25">
      <c r="M418" s="4"/>
    </row>
    <row r="419" spans="13:13" ht="15" x14ac:dyDescent="0.25">
      <c r="M419" s="4"/>
    </row>
    <row r="420" spans="13:13" ht="15" x14ac:dyDescent="0.25">
      <c r="M420" s="4"/>
    </row>
    <row r="421" spans="13:13" ht="15" x14ac:dyDescent="0.25">
      <c r="M421" s="4"/>
    </row>
    <row r="422" spans="13:13" ht="15" x14ac:dyDescent="0.25">
      <c r="M422" s="4"/>
    </row>
    <row r="423" spans="13:13" ht="15" x14ac:dyDescent="0.25">
      <c r="M423" s="4"/>
    </row>
    <row r="424" spans="13:13" ht="15" x14ac:dyDescent="0.25">
      <c r="M424" s="4"/>
    </row>
    <row r="425" spans="13:13" ht="15" x14ac:dyDescent="0.25">
      <c r="M425" s="4"/>
    </row>
    <row r="426" spans="13:13" ht="15" x14ac:dyDescent="0.25">
      <c r="M426" s="4"/>
    </row>
    <row r="427" spans="13:13" ht="15" x14ac:dyDescent="0.25">
      <c r="M427" s="4"/>
    </row>
    <row r="428" spans="13:13" ht="15" x14ac:dyDescent="0.25">
      <c r="M428" s="4"/>
    </row>
    <row r="429" spans="13:13" ht="15" x14ac:dyDescent="0.25">
      <c r="M429" s="4"/>
    </row>
    <row r="430" spans="13:13" ht="15" x14ac:dyDescent="0.25">
      <c r="M430" s="4"/>
    </row>
    <row r="431" spans="13:13" ht="15" x14ac:dyDescent="0.25">
      <c r="M431" s="4"/>
    </row>
    <row r="432" spans="13:13" ht="15" x14ac:dyDescent="0.25">
      <c r="M432" s="4"/>
    </row>
    <row r="433" spans="13:13" ht="15" x14ac:dyDescent="0.25">
      <c r="M433" s="4"/>
    </row>
    <row r="434" spans="13:13" ht="15" x14ac:dyDescent="0.25">
      <c r="M434" s="4"/>
    </row>
    <row r="435" spans="13:13" ht="15" x14ac:dyDescent="0.25">
      <c r="M435" s="4"/>
    </row>
    <row r="436" spans="13:13" ht="15" x14ac:dyDescent="0.25">
      <c r="M436" s="4"/>
    </row>
    <row r="437" spans="13:13" ht="15" x14ac:dyDescent="0.25">
      <c r="M437" s="4"/>
    </row>
    <row r="438" spans="13:13" ht="15" x14ac:dyDescent="0.25">
      <c r="M438" s="4"/>
    </row>
    <row r="439" spans="13:13" ht="15" x14ac:dyDescent="0.25">
      <c r="M439" s="4"/>
    </row>
    <row r="440" spans="13:13" ht="15" x14ac:dyDescent="0.25">
      <c r="M440" s="4"/>
    </row>
    <row r="441" spans="13:13" ht="15" x14ac:dyDescent="0.25">
      <c r="M441" s="4"/>
    </row>
    <row r="442" spans="13:13" ht="15" x14ac:dyDescent="0.25">
      <c r="M442" s="4"/>
    </row>
    <row r="443" spans="13:13" ht="15" x14ac:dyDescent="0.25">
      <c r="M443" s="4"/>
    </row>
    <row r="444" spans="13:13" ht="15" x14ac:dyDescent="0.25">
      <c r="M444" s="4"/>
    </row>
    <row r="445" spans="13:13" ht="15" x14ac:dyDescent="0.25">
      <c r="M445" s="4"/>
    </row>
    <row r="446" spans="13:13" ht="15" x14ac:dyDescent="0.25">
      <c r="M446" s="4"/>
    </row>
    <row r="447" spans="13:13" ht="15" x14ac:dyDescent="0.25">
      <c r="M447" s="4"/>
    </row>
    <row r="448" spans="13:13" ht="15" x14ac:dyDescent="0.25">
      <c r="M448" s="4"/>
    </row>
    <row r="449" spans="13:13" ht="15" x14ac:dyDescent="0.25">
      <c r="M449" s="4"/>
    </row>
    <row r="450" spans="13:13" ht="15" x14ac:dyDescent="0.25">
      <c r="M450" s="4"/>
    </row>
    <row r="451" spans="13:13" ht="15" x14ac:dyDescent="0.25">
      <c r="M451" s="4"/>
    </row>
    <row r="452" spans="13:13" ht="15" x14ac:dyDescent="0.25">
      <c r="M452" s="4"/>
    </row>
    <row r="453" spans="13:13" ht="15" x14ac:dyDescent="0.25">
      <c r="M453" s="4"/>
    </row>
    <row r="454" spans="13:13" ht="15" x14ac:dyDescent="0.25">
      <c r="M454" s="4"/>
    </row>
    <row r="455" spans="13:13" ht="15" x14ac:dyDescent="0.25">
      <c r="M455" s="4"/>
    </row>
    <row r="456" spans="13:13" ht="15" x14ac:dyDescent="0.25">
      <c r="M456" s="4"/>
    </row>
    <row r="457" spans="13:13" ht="15" x14ac:dyDescent="0.25">
      <c r="M457" s="4"/>
    </row>
    <row r="458" spans="13:13" ht="15" x14ac:dyDescent="0.25">
      <c r="M458" s="4"/>
    </row>
    <row r="459" spans="13:13" ht="15" x14ac:dyDescent="0.25">
      <c r="M459" s="4"/>
    </row>
    <row r="460" spans="13:13" ht="15" x14ac:dyDescent="0.25">
      <c r="M460" s="4"/>
    </row>
    <row r="461" spans="13:13" ht="15" x14ac:dyDescent="0.25">
      <c r="M461" s="4"/>
    </row>
    <row r="462" spans="13:13" ht="15" x14ac:dyDescent="0.25">
      <c r="M462" s="4"/>
    </row>
    <row r="463" spans="13:13" ht="15" x14ac:dyDescent="0.25">
      <c r="M463" s="4"/>
    </row>
    <row r="464" spans="13:13" ht="15" x14ac:dyDescent="0.25">
      <c r="M464" s="4"/>
    </row>
    <row r="465" spans="13:13" ht="15" x14ac:dyDescent="0.25">
      <c r="M465" s="4"/>
    </row>
    <row r="466" spans="13:13" ht="15" x14ac:dyDescent="0.25">
      <c r="M466" s="4"/>
    </row>
    <row r="467" spans="13:13" ht="15" x14ac:dyDescent="0.25">
      <c r="M467" s="4"/>
    </row>
    <row r="468" spans="13:13" ht="15" x14ac:dyDescent="0.25">
      <c r="M468" s="4"/>
    </row>
    <row r="469" spans="13:13" ht="15" x14ac:dyDescent="0.25">
      <c r="M469" s="4"/>
    </row>
    <row r="470" spans="13:13" ht="15" x14ac:dyDescent="0.25">
      <c r="M470" s="4"/>
    </row>
    <row r="471" spans="13:13" ht="15" x14ac:dyDescent="0.25">
      <c r="M471" s="4"/>
    </row>
    <row r="472" spans="13:13" ht="15" x14ac:dyDescent="0.25">
      <c r="M472" s="4"/>
    </row>
    <row r="473" spans="13:13" ht="15" x14ac:dyDescent="0.25">
      <c r="M473" s="4"/>
    </row>
    <row r="474" spans="13:13" ht="15" x14ac:dyDescent="0.25">
      <c r="M474" s="4"/>
    </row>
    <row r="475" spans="13:13" ht="15" x14ac:dyDescent="0.25">
      <c r="M475" s="4"/>
    </row>
    <row r="476" spans="13:13" ht="15" x14ac:dyDescent="0.25">
      <c r="M476" s="4"/>
    </row>
    <row r="477" spans="13:13" ht="15" x14ac:dyDescent="0.25">
      <c r="M477" s="4"/>
    </row>
    <row r="478" spans="13:13" ht="15" x14ac:dyDescent="0.25">
      <c r="M478" s="4"/>
    </row>
    <row r="479" spans="13:13" ht="15" x14ac:dyDescent="0.25">
      <c r="M479" s="4"/>
    </row>
    <row r="480" spans="13:13" ht="15" x14ac:dyDescent="0.25">
      <c r="M480" s="4"/>
    </row>
    <row r="481" spans="13:13" ht="15" x14ac:dyDescent="0.25">
      <c r="M481" s="4"/>
    </row>
    <row r="482" spans="13:13" ht="15" x14ac:dyDescent="0.25">
      <c r="M482" s="4"/>
    </row>
    <row r="483" spans="13:13" ht="15" x14ac:dyDescent="0.25">
      <c r="M483" s="4"/>
    </row>
    <row r="484" spans="13:13" ht="15" x14ac:dyDescent="0.25">
      <c r="M484" s="4"/>
    </row>
    <row r="485" spans="13:13" ht="15" x14ac:dyDescent="0.25">
      <c r="M485" s="4"/>
    </row>
    <row r="486" spans="13:13" ht="15" x14ac:dyDescent="0.25">
      <c r="M486" s="4"/>
    </row>
    <row r="487" spans="13:13" ht="15" x14ac:dyDescent="0.25">
      <c r="M487" s="4"/>
    </row>
    <row r="488" spans="13:13" ht="15" x14ac:dyDescent="0.25">
      <c r="M488" s="4"/>
    </row>
    <row r="489" spans="13:13" ht="15" x14ac:dyDescent="0.25">
      <c r="M489" s="4"/>
    </row>
    <row r="490" spans="13:13" ht="15" x14ac:dyDescent="0.25">
      <c r="M490" s="4"/>
    </row>
    <row r="491" spans="13:13" ht="15" x14ac:dyDescent="0.25">
      <c r="M491" s="4"/>
    </row>
    <row r="492" spans="13:13" ht="15" x14ac:dyDescent="0.25">
      <c r="M492" s="4"/>
    </row>
    <row r="493" spans="13:13" ht="15" x14ac:dyDescent="0.25">
      <c r="M493" s="4"/>
    </row>
    <row r="494" spans="13:13" ht="15" x14ac:dyDescent="0.25">
      <c r="M494" s="4"/>
    </row>
    <row r="495" spans="13:13" ht="15" x14ac:dyDescent="0.25">
      <c r="M495" s="4"/>
    </row>
    <row r="496" spans="13:13" ht="15" x14ac:dyDescent="0.25">
      <c r="M496" s="4"/>
    </row>
    <row r="497" spans="13:13" ht="15" x14ac:dyDescent="0.25">
      <c r="M497" s="4"/>
    </row>
    <row r="498" spans="13:13" ht="15" x14ac:dyDescent="0.25">
      <c r="M498" s="4"/>
    </row>
    <row r="499" spans="13:13" ht="15" x14ac:dyDescent="0.25">
      <c r="M499" s="4"/>
    </row>
    <row r="500" spans="13:13" ht="15" x14ac:dyDescent="0.25">
      <c r="M500" s="4"/>
    </row>
    <row r="501" spans="13:13" ht="15" x14ac:dyDescent="0.25">
      <c r="M501" s="4"/>
    </row>
    <row r="502" spans="13:13" ht="15" x14ac:dyDescent="0.25">
      <c r="M502" s="4"/>
    </row>
    <row r="503" spans="13:13" ht="15" x14ac:dyDescent="0.25">
      <c r="M503" s="4"/>
    </row>
    <row r="504" spans="13:13" ht="15" x14ac:dyDescent="0.25">
      <c r="M504" s="4"/>
    </row>
    <row r="505" spans="13:13" ht="15" x14ac:dyDescent="0.25">
      <c r="M505" s="4"/>
    </row>
    <row r="506" spans="13:13" ht="15" x14ac:dyDescent="0.25">
      <c r="M506" s="4"/>
    </row>
    <row r="507" spans="13:13" ht="15" x14ac:dyDescent="0.25">
      <c r="M507" s="4"/>
    </row>
    <row r="508" spans="13:13" ht="15" x14ac:dyDescent="0.25">
      <c r="M508" s="4"/>
    </row>
    <row r="509" spans="13:13" ht="15" x14ac:dyDescent="0.25">
      <c r="M509" s="4"/>
    </row>
    <row r="510" spans="13:13" ht="15" x14ac:dyDescent="0.25">
      <c r="M510" s="4"/>
    </row>
    <row r="511" spans="13:13" ht="15" x14ac:dyDescent="0.25">
      <c r="M511" s="4"/>
    </row>
    <row r="512" spans="13:13" ht="15" x14ac:dyDescent="0.25">
      <c r="M512" s="4"/>
    </row>
    <row r="513" spans="13:13" ht="15" x14ac:dyDescent="0.25">
      <c r="M513" s="4"/>
    </row>
    <row r="514" spans="13:13" ht="15" x14ac:dyDescent="0.25">
      <c r="M514" s="4"/>
    </row>
    <row r="515" spans="13:13" ht="15" x14ac:dyDescent="0.25">
      <c r="M515" s="4"/>
    </row>
    <row r="516" spans="13:13" ht="15" x14ac:dyDescent="0.25">
      <c r="M516" s="4"/>
    </row>
    <row r="517" spans="13:13" ht="15" x14ac:dyDescent="0.25">
      <c r="M517" s="4"/>
    </row>
    <row r="518" spans="13:13" ht="15" x14ac:dyDescent="0.25">
      <c r="M518" s="4"/>
    </row>
    <row r="519" spans="13:13" ht="15" x14ac:dyDescent="0.25">
      <c r="M519" s="4"/>
    </row>
    <row r="520" spans="13:13" ht="15" x14ac:dyDescent="0.25">
      <c r="M520" s="4"/>
    </row>
    <row r="521" spans="13:13" ht="15" x14ac:dyDescent="0.25">
      <c r="M521" s="4"/>
    </row>
    <row r="522" spans="13:13" ht="15" x14ac:dyDescent="0.25">
      <c r="M522" s="4"/>
    </row>
    <row r="523" spans="13:13" ht="15" x14ac:dyDescent="0.25">
      <c r="M523" s="4"/>
    </row>
    <row r="524" spans="13:13" ht="15" x14ac:dyDescent="0.25">
      <c r="M524" s="4"/>
    </row>
    <row r="525" spans="13:13" ht="15" x14ac:dyDescent="0.25">
      <c r="M525" s="4"/>
    </row>
    <row r="526" spans="13:13" ht="15" x14ac:dyDescent="0.25">
      <c r="M526" s="4"/>
    </row>
    <row r="527" spans="13:13" ht="15" x14ac:dyDescent="0.25">
      <c r="M527" s="4"/>
    </row>
    <row r="528" spans="13:13" ht="15" x14ac:dyDescent="0.25">
      <c r="M528" s="4"/>
    </row>
    <row r="529" spans="13:13" ht="15" x14ac:dyDescent="0.25">
      <c r="M529" s="4"/>
    </row>
    <row r="530" spans="13:13" ht="15" x14ac:dyDescent="0.25">
      <c r="M530" s="4"/>
    </row>
    <row r="531" spans="13:13" ht="15" x14ac:dyDescent="0.25">
      <c r="M531" s="4"/>
    </row>
    <row r="532" spans="13:13" ht="15" x14ac:dyDescent="0.25">
      <c r="M532" s="4"/>
    </row>
    <row r="533" spans="13:13" ht="15" x14ac:dyDescent="0.25">
      <c r="M533" s="4"/>
    </row>
    <row r="534" spans="13:13" ht="15" x14ac:dyDescent="0.25">
      <c r="M534" s="4"/>
    </row>
    <row r="535" spans="13:13" ht="15" x14ac:dyDescent="0.25">
      <c r="M535" s="4"/>
    </row>
    <row r="536" spans="13:13" ht="15" x14ac:dyDescent="0.25">
      <c r="M536" s="4"/>
    </row>
    <row r="537" spans="13:13" ht="15" x14ac:dyDescent="0.25">
      <c r="M537" s="4"/>
    </row>
    <row r="538" spans="13:13" ht="15" x14ac:dyDescent="0.25">
      <c r="M538" s="4"/>
    </row>
    <row r="539" spans="13:13" ht="15" x14ac:dyDescent="0.25">
      <c r="M539" s="4"/>
    </row>
    <row r="540" spans="13:13" ht="15" x14ac:dyDescent="0.25">
      <c r="M540" s="4"/>
    </row>
    <row r="541" spans="13:13" ht="15" x14ac:dyDescent="0.25">
      <c r="M541" s="4"/>
    </row>
    <row r="542" spans="13:13" ht="15" x14ac:dyDescent="0.25">
      <c r="M542" s="4"/>
    </row>
    <row r="543" spans="13:13" ht="15" x14ac:dyDescent="0.25">
      <c r="M543" s="4"/>
    </row>
    <row r="544" spans="13:13" ht="15" x14ac:dyDescent="0.25">
      <c r="M544" s="4"/>
    </row>
    <row r="545" spans="13:13" ht="15" x14ac:dyDescent="0.25">
      <c r="M545" s="4"/>
    </row>
    <row r="546" spans="13:13" ht="15" x14ac:dyDescent="0.25">
      <c r="M546" s="4"/>
    </row>
    <row r="547" spans="13:13" ht="15" x14ac:dyDescent="0.25">
      <c r="M547" s="4"/>
    </row>
    <row r="548" spans="13:13" ht="15" x14ac:dyDescent="0.25">
      <c r="M548" s="4"/>
    </row>
    <row r="549" spans="13:13" ht="15" x14ac:dyDescent="0.25">
      <c r="M549" s="4"/>
    </row>
    <row r="550" spans="13:13" ht="15" x14ac:dyDescent="0.25">
      <c r="M550" s="4"/>
    </row>
    <row r="551" spans="13:13" ht="15" x14ac:dyDescent="0.25">
      <c r="M551" s="4"/>
    </row>
    <row r="552" spans="13:13" ht="15" x14ac:dyDescent="0.25">
      <c r="M552" s="4"/>
    </row>
    <row r="553" spans="13:13" ht="15" x14ac:dyDescent="0.25">
      <c r="M553" s="4"/>
    </row>
    <row r="554" spans="13:13" ht="15" x14ac:dyDescent="0.25">
      <c r="M554" s="4"/>
    </row>
    <row r="555" spans="13:13" ht="15" x14ac:dyDescent="0.25">
      <c r="M555" s="4"/>
    </row>
    <row r="556" spans="13:13" ht="15" x14ac:dyDescent="0.25">
      <c r="M556" s="4"/>
    </row>
    <row r="557" spans="13:13" ht="15" x14ac:dyDescent="0.25">
      <c r="M557" s="4"/>
    </row>
    <row r="558" spans="13:13" ht="15" x14ac:dyDescent="0.25">
      <c r="M558" s="4"/>
    </row>
    <row r="559" spans="13:13" ht="15" x14ac:dyDescent="0.25">
      <c r="M559" s="4"/>
    </row>
    <row r="560" spans="13:13" ht="15" x14ac:dyDescent="0.25">
      <c r="M560" s="4"/>
    </row>
    <row r="561" spans="13:13" ht="15" x14ac:dyDescent="0.25">
      <c r="M561" s="4"/>
    </row>
    <row r="562" spans="13:13" ht="15" x14ac:dyDescent="0.25">
      <c r="M562" s="4"/>
    </row>
    <row r="563" spans="13:13" ht="15" x14ac:dyDescent="0.25">
      <c r="M563" s="4"/>
    </row>
    <row r="564" spans="13:13" ht="15" x14ac:dyDescent="0.25">
      <c r="M564" s="4"/>
    </row>
    <row r="565" spans="13:13" ht="15" x14ac:dyDescent="0.25">
      <c r="M565" s="4"/>
    </row>
    <row r="566" spans="13:13" ht="15" x14ac:dyDescent="0.25">
      <c r="M566" s="4"/>
    </row>
    <row r="567" spans="13:13" ht="15" x14ac:dyDescent="0.25">
      <c r="M567" s="4"/>
    </row>
    <row r="568" spans="13:13" ht="15" x14ac:dyDescent="0.25">
      <c r="M568" s="4"/>
    </row>
    <row r="569" spans="13:13" ht="15" x14ac:dyDescent="0.25">
      <c r="M569" s="4"/>
    </row>
    <row r="570" spans="13:13" ht="15" x14ac:dyDescent="0.25">
      <c r="M570" s="4"/>
    </row>
    <row r="571" spans="13:13" ht="15" x14ac:dyDescent="0.25">
      <c r="M571" s="4"/>
    </row>
    <row r="572" spans="13:13" ht="15" x14ac:dyDescent="0.25">
      <c r="M572" s="4"/>
    </row>
    <row r="573" spans="13:13" ht="15" x14ac:dyDescent="0.25">
      <c r="M573" s="4"/>
    </row>
    <row r="574" spans="13:13" ht="15" x14ac:dyDescent="0.25">
      <c r="M574" s="4"/>
    </row>
    <row r="575" spans="13:13" ht="15" x14ac:dyDescent="0.25">
      <c r="M575" s="4"/>
    </row>
    <row r="576" spans="13:13" ht="15" x14ac:dyDescent="0.25">
      <c r="M576" s="4"/>
    </row>
    <row r="577" spans="13:13" ht="15" x14ac:dyDescent="0.25">
      <c r="M577" s="4"/>
    </row>
    <row r="578" spans="13:13" ht="15" x14ac:dyDescent="0.25">
      <c r="M578" s="4"/>
    </row>
    <row r="579" spans="13:13" ht="15" x14ac:dyDescent="0.25">
      <c r="M579" s="4"/>
    </row>
    <row r="580" spans="13:13" ht="15" x14ac:dyDescent="0.25">
      <c r="M580" s="4"/>
    </row>
    <row r="581" spans="13:13" ht="15" x14ac:dyDescent="0.25">
      <c r="M581" s="4"/>
    </row>
    <row r="582" spans="13:13" ht="15" x14ac:dyDescent="0.25">
      <c r="M582" s="4"/>
    </row>
    <row r="583" spans="13:13" ht="15" x14ac:dyDescent="0.25">
      <c r="M583" s="4"/>
    </row>
    <row r="584" spans="13:13" ht="15" x14ac:dyDescent="0.25">
      <c r="M584" s="4"/>
    </row>
    <row r="585" spans="13:13" ht="15" x14ac:dyDescent="0.25">
      <c r="M585" s="4"/>
    </row>
    <row r="586" spans="13:13" ht="15" x14ac:dyDescent="0.25">
      <c r="M586" s="4"/>
    </row>
    <row r="587" spans="13:13" ht="15" x14ac:dyDescent="0.25">
      <c r="M587" s="4"/>
    </row>
    <row r="588" spans="13:13" ht="15" x14ac:dyDescent="0.25">
      <c r="M588" s="4"/>
    </row>
    <row r="589" spans="13:13" ht="15" x14ac:dyDescent="0.25">
      <c r="M589" s="4"/>
    </row>
    <row r="590" spans="13:13" ht="15" x14ac:dyDescent="0.25">
      <c r="M590" s="4"/>
    </row>
    <row r="591" spans="13:13" ht="15" x14ac:dyDescent="0.25">
      <c r="M591" s="4"/>
    </row>
    <row r="592" spans="13:13" ht="15" x14ac:dyDescent="0.25">
      <c r="M592" s="4"/>
    </row>
    <row r="593" spans="13:13" ht="15" x14ac:dyDescent="0.25">
      <c r="M593" s="4"/>
    </row>
    <row r="594" spans="13:13" ht="15" x14ac:dyDescent="0.25">
      <c r="M594" s="4"/>
    </row>
    <row r="595" spans="13:13" ht="15" x14ac:dyDescent="0.25">
      <c r="M595" s="4"/>
    </row>
    <row r="596" spans="13:13" ht="15" x14ac:dyDescent="0.25">
      <c r="M596" s="4"/>
    </row>
    <row r="597" spans="13:13" ht="15" x14ac:dyDescent="0.25">
      <c r="M597" s="4"/>
    </row>
    <row r="598" spans="13:13" ht="15" x14ac:dyDescent="0.25">
      <c r="M598" s="4"/>
    </row>
    <row r="599" spans="13:13" ht="15" x14ac:dyDescent="0.25">
      <c r="M599" s="4"/>
    </row>
    <row r="600" spans="13:13" ht="15" x14ac:dyDescent="0.25">
      <c r="M600" s="4"/>
    </row>
    <row r="601" spans="13:13" ht="15" x14ac:dyDescent="0.25">
      <c r="M601" s="4"/>
    </row>
    <row r="602" spans="13:13" ht="15" x14ac:dyDescent="0.25">
      <c r="M602" s="4"/>
    </row>
    <row r="603" spans="13:13" ht="15" x14ac:dyDescent="0.25">
      <c r="M603" s="4"/>
    </row>
    <row r="604" spans="13:13" ht="15" x14ac:dyDescent="0.25">
      <c r="M604" s="4"/>
    </row>
    <row r="605" spans="13:13" ht="15" x14ac:dyDescent="0.25">
      <c r="M605" s="4"/>
    </row>
    <row r="606" spans="13:13" ht="15" x14ac:dyDescent="0.25">
      <c r="M606" s="4"/>
    </row>
    <row r="607" spans="13:13" ht="15" x14ac:dyDescent="0.25">
      <c r="M607" s="4"/>
    </row>
    <row r="608" spans="13:13" ht="15" x14ac:dyDescent="0.25">
      <c r="M608" s="4"/>
    </row>
    <row r="609" spans="13:13" ht="15" x14ac:dyDescent="0.25">
      <c r="M609" s="4"/>
    </row>
    <row r="610" spans="13:13" ht="15" x14ac:dyDescent="0.25">
      <c r="M610" s="4"/>
    </row>
    <row r="611" spans="13:13" ht="15" x14ac:dyDescent="0.25">
      <c r="M611" s="4"/>
    </row>
    <row r="612" spans="13:13" ht="15" x14ac:dyDescent="0.25">
      <c r="M612" s="4"/>
    </row>
    <row r="613" spans="13:13" ht="15" x14ac:dyDescent="0.25">
      <c r="M613" s="4"/>
    </row>
    <row r="614" spans="13:13" ht="15" x14ac:dyDescent="0.25">
      <c r="M614" s="4"/>
    </row>
    <row r="615" spans="13:13" ht="15" x14ac:dyDescent="0.25">
      <c r="M615" s="4"/>
    </row>
    <row r="616" spans="13:13" ht="15" x14ac:dyDescent="0.25">
      <c r="M616" s="4"/>
    </row>
    <row r="617" spans="13:13" ht="15" x14ac:dyDescent="0.25">
      <c r="M617" s="4"/>
    </row>
    <row r="618" spans="13:13" ht="15" x14ac:dyDescent="0.25">
      <c r="M618" s="4"/>
    </row>
    <row r="619" spans="13:13" ht="15" x14ac:dyDescent="0.25">
      <c r="M619" s="4"/>
    </row>
    <row r="620" spans="13:13" ht="15" x14ac:dyDescent="0.25">
      <c r="M620" s="4"/>
    </row>
    <row r="621" spans="13:13" ht="15" x14ac:dyDescent="0.25">
      <c r="M621" s="4"/>
    </row>
    <row r="622" spans="13:13" ht="15" x14ac:dyDescent="0.25">
      <c r="M622" s="4"/>
    </row>
    <row r="623" spans="13:13" ht="15" x14ac:dyDescent="0.25">
      <c r="M623" s="4"/>
    </row>
    <row r="624" spans="13:13" ht="15" x14ac:dyDescent="0.25">
      <c r="M624" s="4"/>
    </row>
    <row r="625" spans="13:13" ht="15" x14ac:dyDescent="0.25">
      <c r="M625" s="4"/>
    </row>
    <row r="626" spans="13:13" ht="15" x14ac:dyDescent="0.25">
      <c r="M626" s="4"/>
    </row>
    <row r="627" spans="13:13" ht="15" x14ac:dyDescent="0.25">
      <c r="M627" s="4"/>
    </row>
    <row r="628" spans="13:13" ht="15" x14ac:dyDescent="0.25">
      <c r="M628" s="4"/>
    </row>
    <row r="629" spans="13:13" ht="15" x14ac:dyDescent="0.25">
      <c r="M629" s="4"/>
    </row>
    <row r="630" spans="13:13" ht="15" x14ac:dyDescent="0.25">
      <c r="M630" s="4"/>
    </row>
    <row r="631" spans="13:13" ht="15" x14ac:dyDescent="0.25">
      <c r="M631" s="4"/>
    </row>
    <row r="632" spans="13:13" ht="15" x14ac:dyDescent="0.25">
      <c r="M632" s="4"/>
    </row>
    <row r="633" spans="13:13" ht="15" x14ac:dyDescent="0.25">
      <c r="M633" s="4"/>
    </row>
    <row r="634" spans="13:13" ht="15" x14ac:dyDescent="0.25">
      <c r="M634" s="4"/>
    </row>
    <row r="635" spans="13:13" ht="15" x14ac:dyDescent="0.25">
      <c r="M635" s="4"/>
    </row>
    <row r="636" spans="13:13" ht="15" x14ac:dyDescent="0.25">
      <c r="M636" s="4"/>
    </row>
    <row r="637" spans="13:13" ht="15" x14ac:dyDescent="0.25">
      <c r="M637" s="4"/>
    </row>
    <row r="638" spans="13:13" ht="15" x14ac:dyDescent="0.25">
      <c r="M638" s="4"/>
    </row>
    <row r="639" spans="13:13" ht="15" x14ac:dyDescent="0.25">
      <c r="M639" s="4"/>
    </row>
    <row r="640" spans="13:13" ht="15" x14ac:dyDescent="0.25">
      <c r="M640" s="4"/>
    </row>
    <row r="641" spans="13:13" ht="15" x14ac:dyDescent="0.25">
      <c r="M641" s="4"/>
    </row>
    <row r="642" spans="13:13" ht="15" x14ac:dyDescent="0.25">
      <c r="M642" s="4"/>
    </row>
    <row r="643" spans="13:13" ht="15" x14ac:dyDescent="0.25">
      <c r="M643" s="4"/>
    </row>
    <row r="644" spans="13:13" ht="15" x14ac:dyDescent="0.25">
      <c r="M644" s="4"/>
    </row>
    <row r="645" spans="13:13" ht="15" x14ac:dyDescent="0.25">
      <c r="M645" s="4"/>
    </row>
    <row r="646" spans="13:13" ht="15" x14ac:dyDescent="0.25">
      <c r="M646" s="4"/>
    </row>
    <row r="647" spans="13:13" ht="15" x14ac:dyDescent="0.25">
      <c r="M647" s="4"/>
    </row>
    <row r="648" spans="13:13" ht="15" x14ac:dyDescent="0.25">
      <c r="M648" s="4"/>
    </row>
    <row r="649" spans="13:13" ht="15" x14ac:dyDescent="0.25">
      <c r="M649" s="4"/>
    </row>
    <row r="650" spans="13:13" ht="15" x14ac:dyDescent="0.25">
      <c r="M650" s="4"/>
    </row>
    <row r="651" spans="13:13" ht="15" x14ac:dyDescent="0.25">
      <c r="M651" s="4"/>
    </row>
    <row r="652" spans="13:13" ht="15" x14ac:dyDescent="0.25">
      <c r="M652" s="4"/>
    </row>
    <row r="653" spans="13:13" ht="15" x14ac:dyDescent="0.25">
      <c r="M653" s="4"/>
    </row>
    <row r="654" spans="13:13" ht="15" x14ac:dyDescent="0.25">
      <c r="M654" s="4"/>
    </row>
    <row r="655" spans="13:13" ht="15" x14ac:dyDescent="0.25">
      <c r="M655" s="4"/>
    </row>
    <row r="656" spans="13:13" ht="15" x14ac:dyDescent="0.25">
      <c r="M656" s="4"/>
    </row>
    <row r="657" spans="13:13" ht="15" x14ac:dyDescent="0.25">
      <c r="M657" s="4"/>
    </row>
    <row r="658" spans="13:13" ht="15" x14ac:dyDescent="0.25">
      <c r="M658" s="4"/>
    </row>
    <row r="659" spans="13:13" ht="15" x14ac:dyDescent="0.25">
      <c r="M659" s="4"/>
    </row>
    <row r="660" spans="13:13" ht="15" x14ac:dyDescent="0.25">
      <c r="M660" s="4"/>
    </row>
    <row r="661" spans="13:13" ht="15" x14ac:dyDescent="0.25">
      <c r="M661" s="4"/>
    </row>
    <row r="662" spans="13:13" ht="15" x14ac:dyDescent="0.25">
      <c r="M662" s="4"/>
    </row>
    <row r="663" spans="13:13" ht="15" x14ac:dyDescent="0.25">
      <c r="M663" s="4"/>
    </row>
    <row r="664" spans="13:13" ht="15" x14ac:dyDescent="0.25">
      <c r="M664" s="4"/>
    </row>
    <row r="665" spans="13:13" ht="15" x14ac:dyDescent="0.25">
      <c r="M665" s="4"/>
    </row>
    <row r="666" spans="13:13" ht="15" x14ac:dyDescent="0.25">
      <c r="M666" s="4"/>
    </row>
    <row r="667" spans="13:13" ht="15" x14ac:dyDescent="0.25">
      <c r="M667" s="4"/>
    </row>
    <row r="668" spans="13:13" ht="15" x14ac:dyDescent="0.25">
      <c r="M668" s="4"/>
    </row>
    <row r="669" spans="13:13" ht="15" x14ac:dyDescent="0.25">
      <c r="M669" s="4"/>
    </row>
    <row r="670" spans="13:13" ht="15" x14ac:dyDescent="0.25">
      <c r="M670" s="4"/>
    </row>
    <row r="671" spans="13:13" ht="15" x14ac:dyDescent="0.25">
      <c r="M671" s="4"/>
    </row>
    <row r="672" spans="13:13" ht="15" x14ac:dyDescent="0.25">
      <c r="M672" s="4"/>
    </row>
    <row r="673" spans="13:13" ht="15" x14ac:dyDescent="0.25">
      <c r="M673" s="4"/>
    </row>
    <row r="674" spans="13:13" ht="15" x14ac:dyDescent="0.25">
      <c r="M674" s="4"/>
    </row>
    <row r="675" spans="13:13" ht="15" x14ac:dyDescent="0.25">
      <c r="M675" s="4"/>
    </row>
    <row r="676" spans="13:13" ht="15" x14ac:dyDescent="0.25">
      <c r="M676" s="4"/>
    </row>
    <row r="677" spans="13:13" ht="15" x14ac:dyDescent="0.25">
      <c r="M677" s="4"/>
    </row>
    <row r="678" spans="13:13" ht="15" x14ac:dyDescent="0.25">
      <c r="M678" s="4"/>
    </row>
    <row r="679" spans="13:13" ht="15" x14ac:dyDescent="0.25">
      <c r="M679" s="4"/>
    </row>
    <row r="680" spans="13:13" ht="15" x14ac:dyDescent="0.25">
      <c r="M680" s="4"/>
    </row>
    <row r="681" spans="13:13" ht="15" x14ac:dyDescent="0.25">
      <c r="M681" s="4"/>
    </row>
    <row r="682" spans="13:13" ht="15" x14ac:dyDescent="0.25">
      <c r="M682" s="4"/>
    </row>
    <row r="683" spans="13:13" ht="15" x14ac:dyDescent="0.25">
      <c r="M683" s="4"/>
    </row>
    <row r="684" spans="13:13" ht="15" x14ac:dyDescent="0.25">
      <c r="M684" s="4"/>
    </row>
    <row r="685" spans="13:13" ht="15" x14ac:dyDescent="0.25">
      <c r="M685" s="4"/>
    </row>
    <row r="686" spans="13:13" ht="15" x14ac:dyDescent="0.25">
      <c r="M686" s="4"/>
    </row>
    <row r="687" spans="13:13" ht="15" x14ac:dyDescent="0.25">
      <c r="M687" s="4"/>
    </row>
    <row r="688" spans="13:13" ht="15" x14ac:dyDescent="0.25">
      <c r="M688" s="4"/>
    </row>
    <row r="689" spans="13:13" ht="15" x14ac:dyDescent="0.25">
      <c r="M689" s="4"/>
    </row>
    <row r="690" spans="13:13" ht="15" x14ac:dyDescent="0.25">
      <c r="M690" s="4"/>
    </row>
    <row r="691" spans="13:13" ht="15" x14ac:dyDescent="0.25">
      <c r="M691" s="4"/>
    </row>
    <row r="692" spans="13:13" ht="15" x14ac:dyDescent="0.25">
      <c r="M692" s="4"/>
    </row>
    <row r="693" spans="13:13" ht="15" x14ac:dyDescent="0.25">
      <c r="M693" s="4"/>
    </row>
    <row r="694" spans="13:13" ht="15" x14ac:dyDescent="0.25">
      <c r="M694" s="4"/>
    </row>
    <row r="695" spans="13:13" ht="15" x14ac:dyDescent="0.25">
      <c r="M695" s="4"/>
    </row>
    <row r="696" spans="13:13" ht="15" x14ac:dyDescent="0.25">
      <c r="M696" s="4"/>
    </row>
    <row r="697" spans="13:13" ht="15" x14ac:dyDescent="0.25">
      <c r="M697" s="4"/>
    </row>
    <row r="698" spans="13:13" ht="15" x14ac:dyDescent="0.25">
      <c r="M698" s="4"/>
    </row>
    <row r="699" spans="13:13" ht="15" x14ac:dyDescent="0.25">
      <c r="M699" s="4"/>
    </row>
    <row r="700" spans="13:13" ht="15" x14ac:dyDescent="0.25">
      <c r="M700" s="4"/>
    </row>
    <row r="701" spans="13:13" ht="15" x14ac:dyDescent="0.25">
      <c r="M701" s="4"/>
    </row>
    <row r="702" spans="13:13" ht="15" x14ac:dyDescent="0.25">
      <c r="M702" s="4"/>
    </row>
    <row r="703" spans="13:13" ht="15" x14ac:dyDescent="0.25">
      <c r="M703" s="4"/>
    </row>
    <row r="704" spans="13:13" ht="15" x14ac:dyDescent="0.25">
      <c r="M704" s="4"/>
    </row>
    <row r="705" spans="13:13" ht="15" x14ac:dyDescent="0.25">
      <c r="M705" s="4"/>
    </row>
    <row r="706" spans="13:13" ht="15" x14ac:dyDescent="0.25">
      <c r="M706" s="4"/>
    </row>
    <row r="707" spans="13:13" ht="15" x14ac:dyDescent="0.25">
      <c r="M707" s="4"/>
    </row>
    <row r="708" spans="13:13" ht="15" x14ac:dyDescent="0.25">
      <c r="M708" s="4"/>
    </row>
    <row r="709" spans="13:13" ht="15" x14ac:dyDescent="0.25">
      <c r="M709" s="4"/>
    </row>
    <row r="710" spans="13:13" ht="15" x14ac:dyDescent="0.25">
      <c r="M710" s="4"/>
    </row>
    <row r="711" spans="13:13" ht="15" x14ac:dyDescent="0.25">
      <c r="M711" s="4"/>
    </row>
    <row r="712" spans="13:13" ht="15" x14ac:dyDescent="0.25">
      <c r="M712" s="4"/>
    </row>
    <row r="713" spans="13:13" ht="15" x14ac:dyDescent="0.25">
      <c r="M713" s="4"/>
    </row>
    <row r="714" spans="13:13" ht="15" x14ac:dyDescent="0.25">
      <c r="M714" s="4"/>
    </row>
    <row r="715" spans="13:13" ht="15" x14ac:dyDescent="0.25">
      <c r="M715" s="4"/>
    </row>
    <row r="716" spans="13:13" ht="15" x14ac:dyDescent="0.25">
      <c r="M716" s="4"/>
    </row>
    <row r="717" spans="13:13" ht="15" x14ac:dyDescent="0.25">
      <c r="M717" s="4"/>
    </row>
    <row r="718" spans="13:13" ht="15" x14ac:dyDescent="0.25">
      <c r="M718" s="4"/>
    </row>
    <row r="719" spans="13:13" ht="15" x14ac:dyDescent="0.25">
      <c r="M719" s="4"/>
    </row>
    <row r="720" spans="13:13" ht="15" x14ac:dyDescent="0.25">
      <c r="M720" s="4"/>
    </row>
    <row r="721" spans="13:13" ht="15" x14ac:dyDescent="0.25">
      <c r="M721" s="4"/>
    </row>
    <row r="722" spans="13:13" ht="15" x14ac:dyDescent="0.25">
      <c r="M722" s="4"/>
    </row>
    <row r="723" spans="13:13" ht="15" x14ac:dyDescent="0.25">
      <c r="M723" s="4"/>
    </row>
    <row r="724" spans="13:13" ht="15" x14ac:dyDescent="0.25">
      <c r="M724" s="4"/>
    </row>
    <row r="725" spans="13:13" ht="15" x14ac:dyDescent="0.25">
      <c r="M725" s="4"/>
    </row>
    <row r="726" spans="13:13" ht="15" x14ac:dyDescent="0.25">
      <c r="M726" s="4"/>
    </row>
    <row r="727" spans="13:13" ht="15" x14ac:dyDescent="0.25">
      <c r="M727" s="4"/>
    </row>
    <row r="728" spans="13:13" ht="15" x14ac:dyDescent="0.25">
      <c r="M728" s="4"/>
    </row>
    <row r="729" spans="13:13" ht="15" x14ac:dyDescent="0.25">
      <c r="M729" s="4"/>
    </row>
    <row r="730" spans="13:13" ht="15" x14ac:dyDescent="0.25">
      <c r="M730" s="4"/>
    </row>
    <row r="731" spans="13:13" ht="15" x14ac:dyDescent="0.25">
      <c r="M731" s="4"/>
    </row>
    <row r="732" spans="13:13" ht="15" x14ac:dyDescent="0.25">
      <c r="M732" s="4"/>
    </row>
    <row r="733" spans="13:13" ht="15" x14ac:dyDescent="0.25">
      <c r="M733" s="4"/>
    </row>
    <row r="734" spans="13:13" ht="15" x14ac:dyDescent="0.25">
      <c r="M734" s="4"/>
    </row>
    <row r="735" spans="13:13" ht="15" x14ac:dyDescent="0.25">
      <c r="M735" s="4"/>
    </row>
    <row r="736" spans="13:13" ht="15" x14ac:dyDescent="0.25">
      <c r="M736" s="4"/>
    </row>
    <row r="737" spans="13:13" ht="15" x14ac:dyDescent="0.25">
      <c r="M737" s="4"/>
    </row>
    <row r="738" spans="13:13" ht="15" x14ac:dyDescent="0.25">
      <c r="M738" s="4"/>
    </row>
    <row r="739" spans="13:13" ht="15" x14ac:dyDescent="0.25">
      <c r="M739" s="4"/>
    </row>
    <row r="740" spans="13:13" ht="15" x14ac:dyDescent="0.25">
      <c r="M740" s="4"/>
    </row>
    <row r="741" spans="13:13" ht="15" x14ac:dyDescent="0.25">
      <c r="M741" s="4"/>
    </row>
    <row r="742" spans="13:13" ht="15" x14ac:dyDescent="0.25">
      <c r="M742" s="4"/>
    </row>
    <row r="743" spans="13:13" ht="15" x14ac:dyDescent="0.25">
      <c r="M743" s="4"/>
    </row>
    <row r="744" spans="13:13" ht="15" x14ac:dyDescent="0.25">
      <c r="M744" s="4"/>
    </row>
    <row r="745" spans="13:13" ht="15" x14ac:dyDescent="0.25">
      <c r="M745" s="4"/>
    </row>
    <row r="746" spans="13:13" ht="15" x14ac:dyDescent="0.25">
      <c r="M746" s="4"/>
    </row>
    <row r="747" spans="13:13" ht="15" x14ac:dyDescent="0.25">
      <c r="M747" s="4"/>
    </row>
    <row r="748" spans="13:13" ht="15" x14ac:dyDescent="0.25">
      <c r="M748" s="4"/>
    </row>
    <row r="749" spans="13:13" ht="15" x14ac:dyDescent="0.25">
      <c r="M749" s="4"/>
    </row>
    <row r="750" spans="13:13" ht="15" x14ac:dyDescent="0.25">
      <c r="M750" s="4"/>
    </row>
    <row r="751" spans="13:13" ht="15" x14ac:dyDescent="0.25">
      <c r="M751" s="4"/>
    </row>
    <row r="752" spans="13:13" ht="15" x14ac:dyDescent="0.25">
      <c r="M752" s="4"/>
    </row>
    <row r="753" spans="13:13" ht="15" x14ac:dyDescent="0.25">
      <c r="M753" s="4"/>
    </row>
    <row r="754" spans="13:13" ht="15" x14ac:dyDescent="0.25">
      <c r="M754" s="4"/>
    </row>
    <row r="755" spans="13:13" ht="15" x14ac:dyDescent="0.25">
      <c r="M755" s="4"/>
    </row>
    <row r="756" spans="13:13" ht="15" x14ac:dyDescent="0.25">
      <c r="M756" s="4"/>
    </row>
    <row r="757" spans="13:13" ht="15" x14ac:dyDescent="0.25">
      <c r="M757" s="4"/>
    </row>
    <row r="758" spans="13:13" ht="15" x14ac:dyDescent="0.25">
      <c r="M758" s="4"/>
    </row>
    <row r="759" spans="13:13" ht="15" x14ac:dyDescent="0.25">
      <c r="M759" s="4"/>
    </row>
    <row r="760" spans="13:13" ht="15" x14ac:dyDescent="0.25">
      <c r="M760" s="4"/>
    </row>
    <row r="761" spans="13:13" ht="15" x14ac:dyDescent="0.25">
      <c r="M761" s="4"/>
    </row>
    <row r="762" spans="13:13" ht="15" x14ac:dyDescent="0.25">
      <c r="M762" s="4"/>
    </row>
    <row r="763" spans="13:13" ht="15" x14ac:dyDescent="0.25">
      <c r="M763" s="4"/>
    </row>
    <row r="764" spans="13:13" ht="15" x14ac:dyDescent="0.25">
      <c r="M764" s="4"/>
    </row>
    <row r="765" spans="13:13" ht="15" x14ac:dyDescent="0.25">
      <c r="M765" s="4"/>
    </row>
    <row r="766" spans="13:13" ht="15" x14ac:dyDescent="0.25">
      <c r="M766" s="4"/>
    </row>
    <row r="767" spans="13:13" ht="15" x14ac:dyDescent="0.25">
      <c r="M767" s="4"/>
    </row>
    <row r="768" spans="13:13" ht="15" x14ac:dyDescent="0.25">
      <c r="M768" s="4"/>
    </row>
    <row r="769" spans="13:13" ht="15" x14ac:dyDescent="0.25">
      <c r="M769" s="4"/>
    </row>
    <row r="770" spans="13:13" ht="15" x14ac:dyDescent="0.25">
      <c r="M770" s="4"/>
    </row>
    <row r="771" spans="13:13" ht="15" x14ac:dyDescent="0.25">
      <c r="M771" s="4"/>
    </row>
    <row r="772" spans="13:13" ht="15" x14ac:dyDescent="0.25">
      <c r="M772" s="4"/>
    </row>
    <row r="773" spans="13:13" ht="15" x14ac:dyDescent="0.25">
      <c r="M773" s="4"/>
    </row>
    <row r="774" spans="13:13" ht="15" x14ac:dyDescent="0.25">
      <c r="M774" s="4"/>
    </row>
    <row r="775" spans="13:13" ht="15" x14ac:dyDescent="0.25">
      <c r="M775" s="4"/>
    </row>
    <row r="776" spans="13:13" ht="15" x14ac:dyDescent="0.25">
      <c r="M776" s="4"/>
    </row>
    <row r="777" spans="13:13" ht="15" x14ac:dyDescent="0.25">
      <c r="M777" s="4"/>
    </row>
    <row r="778" spans="13:13" ht="15" x14ac:dyDescent="0.25">
      <c r="M778" s="4"/>
    </row>
    <row r="779" spans="13:13" ht="15" x14ac:dyDescent="0.25">
      <c r="M779" s="4"/>
    </row>
    <row r="780" spans="13:13" ht="15" x14ac:dyDescent="0.25">
      <c r="M780" s="4"/>
    </row>
    <row r="781" spans="13:13" ht="15" x14ac:dyDescent="0.25">
      <c r="M781" s="4"/>
    </row>
    <row r="782" spans="13:13" ht="15" x14ac:dyDescent="0.25">
      <c r="M782" s="4"/>
    </row>
    <row r="783" spans="13:13" ht="15" x14ac:dyDescent="0.25">
      <c r="M783" s="4"/>
    </row>
    <row r="784" spans="13:13" ht="15" x14ac:dyDescent="0.25">
      <c r="M784" s="4"/>
    </row>
    <row r="785" spans="13:13" ht="15" x14ac:dyDescent="0.25">
      <c r="M785" s="4"/>
    </row>
    <row r="786" spans="13:13" ht="15" x14ac:dyDescent="0.25">
      <c r="M786" s="4"/>
    </row>
    <row r="787" spans="13:13" ht="15" x14ac:dyDescent="0.25">
      <c r="M787" s="4"/>
    </row>
    <row r="788" spans="13:13" ht="15" x14ac:dyDescent="0.25">
      <c r="M788" s="4"/>
    </row>
    <row r="789" spans="13:13" ht="15" x14ac:dyDescent="0.25">
      <c r="M789" s="4"/>
    </row>
    <row r="790" spans="13:13" ht="15" x14ac:dyDescent="0.25">
      <c r="M790" s="4"/>
    </row>
    <row r="791" spans="13:13" ht="15" x14ac:dyDescent="0.25">
      <c r="M791" s="4"/>
    </row>
    <row r="792" spans="13:13" ht="15" x14ac:dyDescent="0.25">
      <c r="M792" s="4"/>
    </row>
    <row r="793" spans="13:13" ht="15" x14ac:dyDescent="0.25">
      <c r="M793" s="4"/>
    </row>
    <row r="794" spans="13:13" ht="15" x14ac:dyDescent="0.25">
      <c r="M794" s="4"/>
    </row>
    <row r="795" spans="13:13" ht="15" x14ac:dyDescent="0.25">
      <c r="M795" s="4"/>
    </row>
    <row r="796" spans="13:13" ht="15" x14ac:dyDescent="0.25">
      <c r="M796" s="4"/>
    </row>
    <row r="797" spans="13:13" ht="15" x14ac:dyDescent="0.25">
      <c r="M797" s="4"/>
    </row>
    <row r="798" spans="13:13" ht="15" x14ac:dyDescent="0.25">
      <c r="M798" s="4"/>
    </row>
    <row r="799" spans="13:13" ht="15" x14ac:dyDescent="0.25">
      <c r="M799" s="4"/>
    </row>
    <row r="800" spans="13:13" ht="15" x14ac:dyDescent="0.25">
      <c r="M800" s="4"/>
    </row>
    <row r="801" spans="13:13" ht="15" x14ac:dyDescent="0.25">
      <c r="M801" s="4"/>
    </row>
    <row r="802" spans="13:13" ht="15" x14ac:dyDescent="0.25">
      <c r="M802" s="4"/>
    </row>
    <row r="803" spans="13:13" ht="15" x14ac:dyDescent="0.25">
      <c r="M803" s="4"/>
    </row>
    <row r="804" spans="13:13" ht="15" x14ac:dyDescent="0.25">
      <c r="M804" s="4"/>
    </row>
    <row r="805" spans="13:13" ht="15" x14ac:dyDescent="0.25">
      <c r="M805" s="4"/>
    </row>
    <row r="806" spans="13:13" ht="15" x14ac:dyDescent="0.25">
      <c r="M806" s="4"/>
    </row>
    <row r="807" spans="13:13" ht="15" x14ac:dyDescent="0.25">
      <c r="M807" s="4"/>
    </row>
    <row r="808" spans="13:13" ht="15" x14ac:dyDescent="0.25">
      <c r="M808" s="4"/>
    </row>
    <row r="809" spans="13:13" ht="15" x14ac:dyDescent="0.25">
      <c r="M809" s="4"/>
    </row>
    <row r="810" spans="13:13" ht="15" x14ac:dyDescent="0.25">
      <c r="M810" s="4"/>
    </row>
    <row r="811" spans="13:13" ht="15" x14ac:dyDescent="0.25">
      <c r="M811" s="4"/>
    </row>
    <row r="812" spans="13:13" ht="15" x14ac:dyDescent="0.25">
      <c r="M812" s="4"/>
    </row>
    <row r="813" spans="13:13" ht="15" x14ac:dyDescent="0.25">
      <c r="M813" s="4"/>
    </row>
    <row r="814" spans="13:13" ht="15" x14ac:dyDescent="0.25">
      <c r="M814" s="4"/>
    </row>
    <row r="815" spans="13:13" ht="15" x14ac:dyDescent="0.25">
      <c r="M815" s="4"/>
    </row>
    <row r="816" spans="13:13" ht="15" x14ac:dyDescent="0.25">
      <c r="M816" s="4"/>
    </row>
    <row r="817" spans="13:13" thickBot="1" x14ac:dyDescent="0.3">
      <c r="M817" s="4"/>
    </row>
  </sheetData>
  <mergeCells count="331">
    <mergeCell ref="S1:U1"/>
    <mergeCell ref="M96:M101"/>
    <mergeCell ref="J102:K102"/>
    <mergeCell ref="H94:H95"/>
    <mergeCell ref="I94:I95"/>
    <mergeCell ref="L94:L95"/>
    <mergeCell ref="M94:M95"/>
    <mergeCell ref="B96:B101"/>
    <mergeCell ref="C96:C101"/>
    <mergeCell ref="D96:D101"/>
    <mergeCell ref="E96:E101"/>
    <mergeCell ref="F96:F101"/>
    <mergeCell ref="G96:G101"/>
    <mergeCell ref="H90:H93"/>
    <mergeCell ref="I90:I93"/>
    <mergeCell ref="L90:L93"/>
    <mergeCell ref="H96:H101"/>
    <mergeCell ref="I96:I101"/>
    <mergeCell ref="L96:L101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B90:B93"/>
    <mergeCell ref="C90:C93"/>
    <mergeCell ref="D90:D93"/>
    <mergeCell ref="E90:E93"/>
    <mergeCell ref="F90:F93"/>
    <mergeCell ref="G90:G93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79:B80"/>
    <mergeCell ref="C79:C80"/>
    <mergeCell ref="D79:D80"/>
    <mergeCell ref="E79:E80"/>
    <mergeCell ref="F79:F80"/>
    <mergeCell ref="G79:G80"/>
    <mergeCell ref="B72:B78"/>
    <mergeCell ref="C72:C78"/>
    <mergeCell ref="D72:D78"/>
    <mergeCell ref="E72:E78"/>
    <mergeCell ref="F72:F78"/>
    <mergeCell ref="G72:G78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69:B70"/>
    <mergeCell ref="C69:C70"/>
    <mergeCell ref="D69:D70"/>
    <mergeCell ref="E69:E70"/>
    <mergeCell ref="F69:F70"/>
    <mergeCell ref="G69:G70"/>
    <mergeCell ref="B66:B68"/>
    <mergeCell ref="C66:C68"/>
    <mergeCell ref="D66:D68"/>
    <mergeCell ref="H62:H65"/>
    <mergeCell ref="I62:I65"/>
    <mergeCell ref="L62:L65"/>
    <mergeCell ref="H69:H70"/>
    <mergeCell ref="I69:I70"/>
    <mergeCell ref="J69:J70"/>
    <mergeCell ref="K69:K70"/>
    <mergeCell ref="L69:L70"/>
    <mergeCell ref="M62:M65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B1:M1"/>
    <mergeCell ref="B2:M2"/>
    <mergeCell ref="B3:B4"/>
    <mergeCell ref="C3:C4"/>
    <mergeCell ref="D3:E4"/>
    <mergeCell ref="F3:G4"/>
    <mergeCell ref="H3:M3"/>
    <mergeCell ref="H4:I4"/>
    <mergeCell ref="J4:M4"/>
  </mergeCells>
  <pageMargins left="0.511811024" right="0.511811024" top="0.78740157499999996" bottom="0.78740157499999996" header="0.31496062000000002" footer="0.31496062000000002"/>
  <pageSetup paperSize="9" scale="38" orientation="landscape" verticalDpi="0" r:id="rId1"/>
  <rowBreaks count="1" manualBreakCount="1">
    <brk id="26" min="1" max="12" man="1"/>
  </rowBreaks>
  <colBreaks count="1" manualBreakCount="1">
    <brk id="1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17"/>
  <sheetViews>
    <sheetView topLeftCell="A79" zoomScaleNormal="100" workbookViewId="0">
      <selection activeCell="B23" sqref="B23:B26"/>
    </sheetView>
  </sheetViews>
  <sheetFormatPr defaultRowHeight="15.75" thickBottom="1" x14ac:dyDescent="0.3"/>
  <cols>
    <col min="1" max="1" width="1.7109375" customWidth="1"/>
    <col min="2" max="2" width="25.7109375" style="1" customWidth="1"/>
    <col min="3" max="3" width="23.5703125" style="1" customWidth="1"/>
    <col min="4" max="4" width="11.85546875" style="1" customWidth="1"/>
    <col min="5" max="5" width="11.85546875" style="213" customWidth="1"/>
    <col min="6" max="6" width="11.85546875" style="1" customWidth="1"/>
    <col min="7" max="7" width="11.85546875" style="213" customWidth="1"/>
    <col min="8" max="8" width="8.7109375" style="2" customWidth="1"/>
    <col min="9" max="9" width="8.7109375" style="208" customWidth="1"/>
    <col min="10" max="10" width="20.7109375" style="1" customWidth="1"/>
    <col min="11" max="12" width="6.5703125" style="1" customWidth="1"/>
    <col min="13" max="13" width="7.42578125" style="5" bestFit="1" customWidth="1"/>
    <col min="14" max="14" width="11.140625" style="209" customWidth="1"/>
  </cols>
  <sheetData>
    <row r="1" spans="2:21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S1" s="518"/>
      <c r="T1" s="518"/>
      <c r="U1" s="518"/>
    </row>
    <row r="2" spans="2:21" ht="36.75" customHeight="1" thickTop="1" thickBot="1" x14ac:dyDescent="0.3">
      <c r="B2" s="424" t="s">
        <v>160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21" ht="18.75" customHeight="1" thickBot="1" x14ac:dyDescent="0.3">
      <c r="B3" s="283" t="s">
        <v>124</v>
      </c>
      <c r="C3" s="285" t="s">
        <v>142</v>
      </c>
      <c r="D3" s="293" t="s">
        <v>137</v>
      </c>
      <c r="E3" s="294"/>
      <c r="F3" s="293" t="s">
        <v>131</v>
      </c>
      <c r="G3" s="294"/>
      <c r="H3" s="427" t="s">
        <v>79</v>
      </c>
      <c r="I3" s="427"/>
      <c r="J3" s="427"/>
      <c r="K3" s="427"/>
      <c r="L3" s="427"/>
      <c r="M3" s="428"/>
    </row>
    <row r="4" spans="2:21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  <c r="O4" s="240"/>
      <c r="P4" s="240"/>
      <c r="Q4" s="240"/>
      <c r="R4" s="240"/>
    </row>
    <row r="5" spans="2:21" ht="15.75" customHeight="1" thickBot="1" x14ac:dyDescent="0.3">
      <c r="B5" s="345" t="s">
        <v>82</v>
      </c>
      <c r="C5" s="347">
        <f>H5+L5</f>
        <v>25</v>
      </c>
      <c r="D5" s="386">
        <v>17</v>
      </c>
      <c r="E5" s="510">
        <f>D5/C5</f>
        <v>0.68</v>
      </c>
      <c r="F5" s="326">
        <v>8</v>
      </c>
      <c r="G5" s="513">
        <f>F5/C5</f>
        <v>0.32</v>
      </c>
      <c r="H5" s="349">
        <v>12</v>
      </c>
      <c r="I5" s="351">
        <f>H5/C5</f>
        <v>0.48</v>
      </c>
      <c r="J5" s="22" t="s">
        <v>0</v>
      </c>
      <c r="K5" s="237">
        <v>2</v>
      </c>
      <c r="L5" s="352">
        <f>SUM(K5:K8)</f>
        <v>13</v>
      </c>
      <c r="M5" s="355">
        <f>L5/C5</f>
        <v>0.52</v>
      </c>
      <c r="O5" s="240"/>
      <c r="P5" s="240"/>
      <c r="Q5" s="240"/>
      <c r="R5" s="240"/>
    </row>
    <row r="6" spans="2:21" ht="15.75" customHeight="1" thickBot="1" x14ac:dyDescent="0.3">
      <c r="B6" s="345"/>
      <c r="C6" s="347"/>
      <c r="D6" s="388"/>
      <c r="E6" s="511"/>
      <c r="F6" s="389"/>
      <c r="G6" s="514"/>
      <c r="H6" s="349"/>
      <c r="I6" s="351"/>
      <c r="J6" s="24" t="s">
        <v>1</v>
      </c>
      <c r="K6" s="238">
        <v>0</v>
      </c>
      <c r="L6" s="353"/>
      <c r="M6" s="356"/>
      <c r="O6" s="240"/>
      <c r="P6" s="240"/>
      <c r="Q6" s="240"/>
      <c r="R6" s="240"/>
    </row>
    <row r="7" spans="2:21" thickBot="1" x14ac:dyDescent="0.3">
      <c r="B7" s="345"/>
      <c r="C7" s="347"/>
      <c r="D7" s="388"/>
      <c r="E7" s="511"/>
      <c r="F7" s="389"/>
      <c r="G7" s="514"/>
      <c r="H7" s="349"/>
      <c r="I7" s="351"/>
      <c r="J7" s="24" t="s">
        <v>69</v>
      </c>
      <c r="K7" s="238">
        <v>7</v>
      </c>
      <c r="L7" s="353"/>
      <c r="M7" s="356"/>
      <c r="O7" s="209"/>
      <c r="P7" s="209"/>
      <c r="Q7" s="209"/>
      <c r="R7" s="209"/>
    </row>
    <row r="8" spans="2:21" ht="15.75" customHeight="1" thickBot="1" x14ac:dyDescent="0.3">
      <c r="B8" s="345"/>
      <c r="C8" s="347"/>
      <c r="D8" s="387"/>
      <c r="E8" s="512"/>
      <c r="F8" s="327"/>
      <c r="G8" s="515"/>
      <c r="H8" s="349"/>
      <c r="I8" s="351"/>
      <c r="J8" s="26" t="s">
        <v>2</v>
      </c>
      <c r="K8" s="239">
        <v>4</v>
      </c>
      <c r="L8" s="354"/>
      <c r="M8" s="357"/>
      <c r="O8" s="241"/>
      <c r="P8" s="242"/>
      <c r="Q8" s="242"/>
      <c r="R8" s="242"/>
    </row>
    <row r="9" spans="2:21" thickBot="1" x14ac:dyDescent="0.3">
      <c r="B9" s="358" t="s">
        <v>84</v>
      </c>
      <c r="C9" s="359">
        <f>H9+L9</f>
        <v>66</v>
      </c>
      <c r="D9" s="372">
        <v>41</v>
      </c>
      <c r="E9" s="506">
        <f>D9/C9</f>
        <v>0.62121212121212122</v>
      </c>
      <c r="F9" s="324">
        <v>25</v>
      </c>
      <c r="G9" s="508">
        <f>F9/C9</f>
        <v>0.37878787878787878</v>
      </c>
      <c r="H9" s="360">
        <v>42</v>
      </c>
      <c r="I9" s="361">
        <f>H9/C9</f>
        <v>0.63636363636363635</v>
      </c>
      <c r="J9" s="362" t="s">
        <v>3</v>
      </c>
      <c r="K9" s="324">
        <v>24</v>
      </c>
      <c r="L9" s="324">
        <f>K9</f>
        <v>24</v>
      </c>
      <c r="M9" s="317">
        <f>L9/C9</f>
        <v>0.36363636363636365</v>
      </c>
      <c r="O9" s="242"/>
      <c r="P9" s="242"/>
      <c r="Q9" s="242"/>
      <c r="R9" s="242"/>
    </row>
    <row r="10" spans="2:21" thickBot="1" x14ac:dyDescent="0.3">
      <c r="B10" s="358"/>
      <c r="C10" s="359"/>
      <c r="D10" s="373"/>
      <c r="E10" s="507"/>
      <c r="F10" s="325"/>
      <c r="G10" s="509"/>
      <c r="H10" s="360"/>
      <c r="I10" s="361"/>
      <c r="J10" s="363"/>
      <c r="K10" s="325"/>
      <c r="L10" s="325"/>
      <c r="M10" s="318"/>
      <c r="O10" s="242"/>
      <c r="P10" s="242"/>
      <c r="Q10" s="242"/>
      <c r="R10" s="242"/>
    </row>
    <row r="11" spans="2:21" ht="31.5" customHeight="1" thickBot="1" x14ac:dyDescent="0.3">
      <c r="B11" s="227" t="s">
        <v>83</v>
      </c>
      <c r="C11" s="228">
        <f>H11+L11</f>
        <v>14</v>
      </c>
      <c r="D11" s="103">
        <v>14</v>
      </c>
      <c r="E11" s="210">
        <f>D11/C11</f>
        <v>1</v>
      </c>
      <c r="F11" s="33">
        <v>0</v>
      </c>
      <c r="G11" s="215">
        <f>F11/C11</f>
        <v>0</v>
      </c>
      <c r="H11" s="229">
        <v>14</v>
      </c>
      <c r="I11" s="230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  <c r="O11" s="242"/>
      <c r="P11" s="242"/>
      <c r="Q11" s="242"/>
      <c r="R11" s="242"/>
    </row>
    <row r="12" spans="2:21" thickBot="1" x14ac:dyDescent="0.3">
      <c r="B12" s="358" t="s">
        <v>85</v>
      </c>
      <c r="C12" s="359">
        <f>H12+L12</f>
        <v>82</v>
      </c>
      <c r="D12" s="372">
        <v>50</v>
      </c>
      <c r="E12" s="506">
        <f>D12/C12</f>
        <v>0.6097560975609756</v>
      </c>
      <c r="F12" s="324">
        <v>32</v>
      </c>
      <c r="G12" s="508">
        <f>F12/C12</f>
        <v>0.3902439024390244</v>
      </c>
      <c r="H12" s="360">
        <v>72</v>
      </c>
      <c r="I12" s="361">
        <f>H12/C12</f>
        <v>0.87804878048780488</v>
      </c>
      <c r="J12" s="362" t="s">
        <v>5</v>
      </c>
      <c r="K12" s="324">
        <v>10</v>
      </c>
      <c r="L12" s="324">
        <f>K12</f>
        <v>10</v>
      </c>
      <c r="M12" s="317">
        <f>L12/C12</f>
        <v>0.12195121951219512</v>
      </c>
    </row>
    <row r="13" spans="2:21" thickBot="1" x14ac:dyDescent="0.3">
      <c r="B13" s="358"/>
      <c r="C13" s="359"/>
      <c r="D13" s="373"/>
      <c r="E13" s="507"/>
      <c r="F13" s="325"/>
      <c r="G13" s="509"/>
      <c r="H13" s="360"/>
      <c r="I13" s="361"/>
      <c r="J13" s="363"/>
      <c r="K13" s="325"/>
      <c r="L13" s="325"/>
      <c r="M13" s="318"/>
    </row>
    <row r="14" spans="2:21" thickBot="1" x14ac:dyDescent="0.3">
      <c r="B14" s="345" t="s">
        <v>86</v>
      </c>
      <c r="C14" s="347">
        <f>H14+L14</f>
        <v>26</v>
      </c>
      <c r="D14" s="386">
        <v>20</v>
      </c>
      <c r="E14" s="510">
        <f>D14/C14</f>
        <v>0.76923076923076927</v>
      </c>
      <c r="F14" s="326">
        <v>6</v>
      </c>
      <c r="G14" s="513">
        <f>F14/C14</f>
        <v>0.23076923076923078</v>
      </c>
      <c r="H14" s="349">
        <v>26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21" thickBot="1" x14ac:dyDescent="0.3">
      <c r="B15" s="345"/>
      <c r="C15" s="347"/>
      <c r="D15" s="387"/>
      <c r="E15" s="512"/>
      <c r="F15" s="327"/>
      <c r="G15" s="515"/>
      <c r="H15" s="349"/>
      <c r="I15" s="351"/>
      <c r="J15" s="369"/>
      <c r="K15" s="327"/>
      <c r="L15" s="327"/>
      <c r="M15" s="371"/>
    </row>
    <row r="16" spans="2:21" thickBot="1" x14ac:dyDescent="0.3">
      <c r="B16" s="358" t="s">
        <v>87</v>
      </c>
      <c r="C16" s="359">
        <f>H16+L16</f>
        <v>13</v>
      </c>
      <c r="D16" s="372">
        <v>9</v>
      </c>
      <c r="E16" s="506">
        <f>D16/C16</f>
        <v>0.69230769230769229</v>
      </c>
      <c r="F16" s="324">
        <v>4</v>
      </c>
      <c r="G16" s="508">
        <f>F16/C16</f>
        <v>0.30769230769230771</v>
      </c>
      <c r="H16" s="360">
        <v>10</v>
      </c>
      <c r="I16" s="361">
        <f>H16/C16</f>
        <v>0.76923076923076927</v>
      </c>
      <c r="J16" s="60" t="s">
        <v>6</v>
      </c>
      <c r="K16" s="61">
        <v>2</v>
      </c>
      <c r="L16" s="324">
        <f>SUM(K16:K17)</f>
        <v>3</v>
      </c>
      <c r="M16" s="366">
        <f>L16/C16</f>
        <v>0.23076923076923078</v>
      </c>
    </row>
    <row r="17" spans="2:15" thickBot="1" x14ac:dyDescent="0.3">
      <c r="B17" s="358"/>
      <c r="C17" s="359"/>
      <c r="D17" s="373"/>
      <c r="E17" s="507"/>
      <c r="F17" s="325"/>
      <c r="G17" s="509"/>
      <c r="H17" s="360"/>
      <c r="I17" s="361"/>
      <c r="J17" s="62" t="s">
        <v>7</v>
      </c>
      <c r="K17" s="63">
        <v>1</v>
      </c>
      <c r="L17" s="325"/>
      <c r="M17" s="367"/>
    </row>
    <row r="18" spans="2:15" ht="31.5" customHeight="1" thickBot="1" x14ac:dyDescent="0.3">
      <c r="B18" s="227" t="s">
        <v>88</v>
      </c>
      <c r="C18" s="228">
        <f>H18+L18</f>
        <v>4</v>
      </c>
      <c r="D18" s="103">
        <v>4</v>
      </c>
      <c r="E18" s="210">
        <f>D18/C18</f>
        <v>1</v>
      </c>
      <c r="F18" s="33">
        <v>0</v>
      </c>
      <c r="G18" s="215">
        <f>F18/C18</f>
        <v>0</v>
      </c>
      <c r="H18" s="229">
        <v>4</v>
      </c>
      <c r="I18" s="230">
        <f>H18/C18</f>
        <v>1</v>
      </c>
      <c r="J18" s="32" t="s">
        <v>4</v>
      </c>
      <c r="K18" s="33">
        <v>0</v>
      </c>
      <c r="L18" s="35">
        <f>K18</f>
        <v>0</v>
      </c>
      <c r="M18" s="36">
        <v>0</v>
      </c>
    </row>
    <row r="19" spans="2:15" thickBot="1" x14ac:dyDescent="0.3">
      <c r="B19" s="358" t="s">
        <v>89</v>
      </c>
      <c r="C19" s="359">
        <f>H19+L19</f>
        <v>14</v>
      </c>
      <c r="D19" s="372">
        <v>13</v>
      </c>
      <c r="E19" s="506">
        <f>D19/C19</f>
        <v>0.9285714285714286</v>
      </c>
      <c r="F19" s="324">
        <v>1</v>
      </c>
      <c r="G19" s="508">
        <f>F19/C19</f>
        <v>7.1428571428571425E-2</v>
      </c>
      <c r="H19" s="360">
        <v>14</v>
      </c>
      <c r="I19" s="361">
        <f>H19/C19</f>
        <v>1</v>
      </c>
      <c r="J19" s="362" t="s">
        <v>120</v>
      </c>
      <c r="K19" s="324">
        <v>0</v>
      </c>
      <c r="L19" s="374">
        <f>K19</f>
        <v>0</v>
      </c>
      <c r="M19" s="366">
        <f>L19/C19</f>
        <v>0</v>
      </c>
    </row>
    <row r="20" spans="2:15" thickBot="1" x14ac:dyDescent="0.3">
      <c r="B20" s="358"/>
      <c r="C20" s="359"/>
      <c r="D20" s="373"/>
      <c r="E20" s="507"/>
      <c r="F20" s="325"/>
      <c r="G20" s="509"/>
      <c r="H20" s="360"/>
      <c r="I20" s="361"/>
      <c r="J20" s="363"/>
      <c r="K20" s="325"/>
      <c r="L20" s="376"/>
      <c r="M20" s="367"/>
      <c r="O20" s="209"/>
    </row>
    <row r="21" spans="2:15" thickBot="1" x14ac:dyDescent="0.3">
      <c r="B21" s="345" t="s">
        <v>90</v>
      </c>
      <c r="C21" s="347">
        <f>H21+L21</f>
        <v>140</v>
      </c>
      <c r="D21" s="386">
        <v>115</v>
      </c>
      <c r="E21" s="510">
        <f>D21/C21</f>
        <v>0.8214285714285714</v>
      </c>
      <c r="F21" s="326">
        <v>25</v>
      </c>
      <c r="G21" s="513">
        <f>F21/C21</f>
        <v>0.17857142857142858</v>
      </c>
      <c r="H21" s="349">
        <v>140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5" thickBot="1" x14ac:dyDescent="0.3">
      <c r="B22" s="345"/>
      <c r="C22" s="347"/>
      <c r="D22" s="387"/>
      <c r="E22" s="512"/>
      <c r="F22" s="327"/>
      <c r="G22" s="515"/>
      <c r="H22" s="349"/>
      <c r="I22" s="351"/>
      <c r="J22" s="369"/>
      <c r="K22" s="327"/>
      <c r="L22" s="379"/>
      <c r="M22" s="381"/>
    </row>
    <row r="23" spans="2:15" thickBot="1" x14ac:dyDescent="0.3">
      <c r="B23" s="358" t="s">
        <v>91</v>
      </c>
      <c r="C23" s="359">
        <f>H23+L23</f>
        <v>45</v>
      </c>
      <c r="D23" s="372">
        <v>36</v>
      </c>
      <c r="E23" s="506">
        <f>D23/C23</f>
        <v>0.8</v>
      </c>
      <c r="F23" s="324">
        <v>9</v>
      </c>
      <c r="G23" s="508">
        <f>F23/C23</f>
        <v>0.2</v>
      </c>
      <c r="H23" s="360">
        <v>40</v>
      </c>
      <c r="I23" s="361">
        <f>H23/C23</f>
        <v>0.88888888888888884</v>
      </c>
      <c r="J23" s="60" t="s">
        <v>8</v>
      </c>
      <c r="K23" s="61">
        <v>1</v>
      </c>
      <c r="L23" s="374">
        <f>SUM(K23:K26)</f>
        <v>5</v>
      </c>
      <c r="M23" s="366">
        <f>L23/C23</f>
        <v>0.1111111111111111</v>
      </c>
    </row>
    <row r="24" spans="2:15" thickBot="1" x14ac:dyDescent="0.3">
      <c r="B24" s="358"/>
      <c r="C24" s="359"/>
      <c r="D24" s="384"/>
      <c r="E24" s="516"/>
      <c r="F24" s="385"/>
      <c r="G24" s="517"/>
      <c r="H24" s="360"/>
      <c r="I24" s="361"/>
      <c r="J24" s="64" t="s">
        <v>70</v>
      </c>
      <c r="K24" s="65">
        <v>1</v>
      </c>
      <c r="L24" s="375"/>
      <c r="M24" s="377"/>
    </row>
    <row r="25" spans="2:15" thickBot="1" x14ac:dyDescent="0.3">
      <c r="B25" s="358"/>
      <c r="C25" s="359"/>
      <c r="D25" s="384"/>
      <c r="E25" s="516"/>
      <c r="F25" s="385"/>
      <c r="G25" s="517"/>
      <c r="H25" s="360"/>
      <c r="I25" s="361"/>
      <c r="J25" s="66" t="s">
        <v>9</v>
      </c>
      <c r="K25" s="67">
        <v>1</v>
      </c>
      <c r="L25" s="375"/>
      <c r="M25" s="377"/>
    </row>
    <row r="26" spans="2:15" thickBot="1" x14ac:dyDescent="0.3">
      <c r="B26" s="358"/>
      <c r="C26" s="359"/>
      <c r="D26" s="373"/>
      <c r="E26" s="507"/>
      <c r="F26" s="325"/>
      <c r="G26" s="509"/>
      <c r="H26" s="360"/>
      <c r="I26" s="361"/>
      <c r="J26" s="62" t="s">
        <v>10</v>
      </c>
      <c r="K26" s="63">
        <v>2</v>
      </c>
      <c r="L26" s="376"/>
      <c r="M26" s="367"/>
    </row>
    <row r="27" spans="2:15" thickBot="1" x14ac:dyDescent="0.3">
      <c r="B27" s="345" t="s">
        <v>92</v>
      </c>
      <c r="C27" s="347">
        <f>H27+L27</f>
        <v>12</v>
      </c>
      <c r="D27" s="386">
        <v>4</v>
      </c>
      <c r="E27" s="510">
        <f>D27/C27</f>
        <v>0.33333333333333331</v>
      </c>
      <c r="F27" s="326">
        <v>8</v>
      </c>
      <c r="G27" s="513">
        <f>F27/C27</f>
        <v>0.66666666666666663</v>
      </c>
      <c r="H27" s="349">
        <v>8</v>
      </c>
      <c r="I27" s="351">
        <f>H27/C27</f>
        <v>0.66666666666666663</v>
      </c>
      <c r="J27" s="37" t="s">
        <v>11</v>
      </c>
      <c r="K27" s="38">
        <v>1</v>
      </c>
      <c r="L27" s="378">
        <f>SUM(K27:K29)</f>
        <v>4</v>
      </c>
      <c r="M27" s="380">
        <f>L27/C27</f>
        <v>0.33333333333333331</v>
      </c>
    </row>
    <row r="28" spans="2:15" thickBot="1" x14ac:dyDescent="0.3">
      <c r="B28" s="345"/>
      <c r="C28" s="347"/>
      <c r="D28" s="388"/>
      <c r="E28" s="511"/>
      <c r="F28" s="389"/>
      <c r="G28" s="514"/>
      <c r="H28" s="349"/>
      <c r="I28" s="351"/>
      <c r="J28" s="39" t="s">
        <v>12</v>
      </c>
      <c r="K28" s="40">
        <v>1</v>
      </c>
      <c r="L28" s="382"/>
      <c r="M28" s="383"/>
    </row>
    <row r="29" spans="2:15" thickBot="1" x14ac:dyDescent="0.3">
      <c r="B29" s="345"/>
      <c r="C29" s="347"/>
      <c r="D29" s="387"/>
      <c r="E29" s="512"/>
      <c r="F29" s="327"/>
      <c r="G29" s="515"/>
      <c r="H29" s="349"/>
      <c r="I29" s="351"/>
      <c r="J29" s="41" t="s">
        <v>13</v>
      </c>
      <c r="K29" s="42">
        <v>2</v>
      </c>
      <c r="L29" s="379"/>
      <c r="M29" s="381"/>
    </row>
    <row r="30" spans="2:15" thickBot="1" x14ac:dyDescent="0.3">
      <c r="B30" s="358" t="s">
        <v>93</v>
      </c>
      <c r="C30" s="359">
        <f>H30+L30</f>
        <v>64</v>
      </c>
      <c r="D30" s="372">
        <v>47</v>
      </c>
      <c r="E30" s="506">
        <f>D30/C30</f>
        <v>0.734375</v>
      </c>
      <c r="F30" s="324">
        <v>17</v>
      </c>
      <c r="G30" s="508">
        <f>F30/C30</f>
        <v>0.265625</v>
      </c>
      <c r="H30" s="360">
        <v>38</v>
      </c>
      <c r="I30" s="361">
        <f>H30/C30</f>
        <v>0.59375</v>
      </c>
      <c r="J30" s="60" t="s">
        <v>14</v>
      </c>
      <c r="K30" s="61">
        <v>5</v>
      </c>
      <c r="L30" s="374">
        <f>SUM(K30:K34)</f>
        <v>26</v>
      </c>
      <c r="M30" s="366">
        <f>L30/C30</f>
        <v>0.40625</v>
      </c>
    </row>
    <row r="31" spans="2:15" thickBot="1" x14ac:dyDescent="0.3">
      <c r="B31" s="358"/>
      <c r="C31" s="359"/>
      <c r="D31" s="384"/>
      <c r="E31" s="516"/>
      <c r="F31" s="385"/>
      <c r="G31" s="517"/>
      <c r="H31" s="360"/>
      <c r="I31" s="361"/>
      <c r="J31" s="66" t="s">
        <v>15</v>
      </c>
      <c r="K31" s="67">
        <v>8</v>
      </c>
      <c r="L31" s="375"/>
      <c r="M31" s="377"/>
    </row>
    <row r="32" spans="2:15" thickBot="1" x14ac:dyDescent="0.3">
      <c r="B32" s="358"/>
      <c r="C32" s="359"/>
      <c r="D32" s="384"/>
      <c r="E32" s="516"/>
      <c r="F32" s="385"/>
      <c r="G32" s="517"/>
      <c r="H32" s="360"/>
      <c r="I32" s="361"/>
      <c r="J32" s="66" t="s">
        <v>16</v>
      </c>
      <c r="K32" s="67">
        <v>9</v>
      </c>
      <c r="L32" s="375"/>
      <c r="M32" s="377"/>
    </row>
    <row r="33" spans="2:13" thickBot="1" x14ac:dyDescent="0.3">
      <c r="B33" s="358"/>
      <c r="C33" s="359"/>
      <c r="D33" s="384"/>
      <c r="E33" s="516"/>
      <c r="F33" s="385"/>
      <c r="G33" s="517"/>
      <c r="H33" s="360"/>
      <c r="I33" s="361"/>
      <c r="J33" s="66" t="s">
        <v>17</v>
      </c>
      <c r="K33" s="67">
        <v>2</v>
      </c>
      <c r="L33" s="375"/>
      <c r="M33" s="377"/>
    </row>
    <row r="34" spans="2:13" thickBot="1" x14ac:dyDescent="0.3">
      <c r="B34" s="358"/>
      <c r="C34" s="359"/>
      <c r="D34" s="373"/>
      <c r="E34" s="507"/>
      <c r="F34" s="325"/>
      <c r="G34" s="509"/>
      <c r="H34" s="360"/>
      <c r="I34" s="361"/>
      <c r="J34" s="62" t="s">
        <v>71</v>
      </c>
      <c r="K34" s="63">
        <v>2</v>
      </c>
      <c r="L34" s="376"/>
      <c r="M34" s="367"/>
    </row>
    <row r="35" spans="2:13" thickBot="1" x14ac:dyDescent="0.3">
      <c r="B35" s="345" t="s">
        <v>94</v>
      </c>
      <c r="C35" s="347">
        <f>H35+L35</f>
        <v>8</v>
      </c>
      <c r="D35" s="386">
        <v>5</v>
      </c>
      <c r="E35" s="510">
        <f>D35/C35</f>
        <v>0.625</v>
      </c>
      <c r="F35" s="326">
        <v>3</v>
      </c>
      <c r="G35" s="513">
        <f>F35/C35</f>
        <v>0.375</v>
      </c>
      <c r="H35" s="349">
        <v>8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thickBot="1" x14ac:dyDescent="0.3">
      <c r="B36" s="345"/>
      <c r="C36" s="347"/>
      <c r="D36" s="387"/>
      <c r="E36" s="512"/>
      <c r="F36" s="327"/>
      <c r="G36" s="515"/>
      <c r="H36" s="349"/>
      <c r="I36" s="351"/>
      <c r="J36" s="369"/>
      <c r="K36" s="327"/>
      <c r="L36" s="379"/>
      <c r="M36" s="381"/>
    </row>
    <row r="37" spans="2:13" thickBot="1" x14ac:dyDescent="0.3">
      <c r="B37" s="358" t="s">
        <v>95</v>
      </c>
      <c r="C37" s="359">
        <f>H37+L37</f>
        <v>16</v>
      </c>
      <c r="D37" s="372">
        <v>13</v>
      </c>
      <c r="E37" s="506">
        <f>D37/C37</f>
        <v>0.8125</v>
      </c>
      <c r="F37" s="324">
        <v>3</v>
      </c>
      <c r="G37" s="508">
        <f>F37/C37</f>
        <v>0.1875</v>
      </c>
      <c r="H37" s="360">
        <v>6</v>
      </c>
      <c r="I37" s="361">
        <f>H37/C37</f>
        <v>0.375</v>
      </c>
      <c r="J37" s="362" t="s">
        <v>18</v>
      </c>
      <c r="K37" s="324">
        <v>10</v>
      </c>
      <c r="L37" s="374">
        <f>K37</f>
        <v>10</v>
      </c>
      <c r="M37" s="366">
        <f>L37/C37</f>
        <v>0.625</v>
      </c>
    </row>
    <row r="38" spans="2:13" thickBot="1" x14ac:dyDescent="0.3">
      <c r="B38" s="358"/>
      <c r="C38" s="359"/>
      <c r="D38" s="373"/>
      <c r="E38" s="507"/>
      <c r="F38" s="325"/>
      <c r="G38" s="509"/>
      <c r="H38" s="360"/>
      <c r="I38" s="361"/>
      <c r="J38" s="363"/>
      <c r="K38" s="325"/>
      <c r="L38" s="376"/>
      <c r="M38" s="367"/>
    </row>
    <row r="39" spans="2:13" thickBot="1" x14ac:dyDescent="0.3">
      <c r="B39" s="345" t="s">
        <v>96</v>
      </c>
      <c r="C39" s="347">
        <f>H39+L39</f>
        <v>16</v>
      </c>
      <c r="D39" s="386">
        <v>11</v>
      </c>
      <c r="E39" s="510">
        <f>D39/C39</f>
        <v>0.6875</v>
      </c>
      <c r="F39" s="326">
        <v>5</v>
      </c>
      <c r="G39" s="513">
        <f>F39/C39</f>
        <v>0.3125</v>
      </c>
      <c r="H39" s="349">
        <v>7</v>
      </c>
      <c r="I39" s="351">
        <f>H39/C39</f>
        <v>0.4375</v>
      </c>
      <c r="J39" s="37" t="s">
        <v>19</v>
      </c>
      <c r="K39" s="38">
        <v>4</v>
      </c>
      <c r="L39" s="378">
        <f>SUM(K39:K41)</f>
        <v>9</v>
      </c>
      <c r="M39" s="380">
        <f>L39/C39</f>
        <v>0.5625</v>
      </c>
    </row>
    <row r="40" spans="2:13" thickBot="1" x14ac:dyDescent="0.3">
      <c r="B40" s="345"/>
      <c r="C40" s="347"/>
      <c r="D40" s="388"/>
      <c r="E40" s="511"/>
      <c r="F40" s="389"/>
      <c r="G40" s="514"/>
      <c r="H40" s="349"/>
      <c r="I40" s="351"/>
      <c r="J40" s="39" t="s">
        <v>20</v>
      </c>
      <c r="K40" s="40">
        <v>1</v>
      </c>
      <c r="L40" s="382"/>
      <c r="M40" s="383"/>
    </row>
    <row r="41" spans="2:13" thickBot="1" x14ac:dyDescent="0.3">
      <c r="B41" s="345"/>
      <c r="C41" s="347"/>
      <c r="D41" s="387"/>
      <c r="E41" s="512"/>
      <c r="F41" s="327"/>
      <c r="G41" s="515"/>
      <c r="H41" s="349"/>
      <c r="I41" s="351"/>
      <c r="J41" s="41" t="s">
        <v>72</v>
      </c>
      <c r="K41" s="42">
        <v>4</v>
      </c>
      <c r="L41" s="379"/>
      <c r="M41" s="381"/>
    </row>
    <row r="42" spans="2:13" thickBot="1" x14ac:dyDescent="0.3">
      <c r="B42" s="358" t="s">
        <v>97</v>
      </c>
      <c r="C42" s="359">
        <f>H42+L42</f>
        <v>96</v>
      </c>
      <c r="D42" s="372">
        <v>81</v>
      </c>
      <c r="E42" s="506">
        <f>D42/C42</f>
        <v>0.84375</v>
      </c>
      <c r="F42" s="324">
        <v>15</v>
      </c>
      <c r="G42" s="508">
        <f>F42/C42</f>
        <v>0.15625</v>
      </c>
      <c r="H42" s="360">
        <v>71</v>
      </c>
      <c r="I42" s="361">
        <f>H42/C42</f>
        <v>0.73958333333333337</v>
      </c>
      <c r="J42" s="60" t="s">
        <v>21</v>
      </c>
      <c r="K42" s="61">
        <v>3</v>
      </c>
      <c r="L42" s="374">
        <f>SUM(K42:K43)</f>
        <v>25</v>
      </c>
      <c r="M42" s="366">
        <f>L42/C42</f>
        <v>0.26041666666666669</v>
      </c>
    </row>
    <row r="43" spans="2:13" thickBot="1" x14ac:dyDescent="0.3">
      <c r="B43" s="358"/>
      <c r="C43" s="359"/>
      <c r="D43" s="373"/>
      <c r="E43" s="507"/>
      <c r="F43" s="325"/>
      <c r="G43" s="509"/>
      <c r="H43" s="360"/>
      <c r="I43" s="361"/>
      <c r="J43" s="62" t="s">
        <v>22</v>
      </c>
      <c r="K43" s="63">
        <v>22</v>
      </c>
      <c r="L43" s="376"/>
      <c r="M43" s="367"/>
    </row>
    <row r="44" spans="2:13" ht="31.5" customHeight="1" thickBot="1" x14ac:dyDescent="0.3">
      <c r="B44" s="227" t="s">
        <v>98</v>
      </c>
      <c r="C44" s="228">
        <f>H44+L44</f>
        <v>5</v>
      </c>
      <c r="D44" s="103">
        <v>5</v>
      </c>
      <c r="E44" s="210">
        <f>D44/C44</f>
        <v>1</v>
      </c>
      <c r="F44" s="33">
        <v>0</v>
      </c>
      <c r="G44" s="215">
        <f>F44/C44</f>
        <v>0</v>
      </c>
      <c r="H44" s="229">
        <v>5</v>
      </c>
      <c r="I44" s="230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thickBot="1" x14ac:dyDescent="0.3">
      <c r="B45" s="358" t="s">
        <v>99</v>
      </c>
      <c r="C45" s="359">
        <f>H45+L45</f>
        <v>57</v>
      </c>
      <c r="D45" s="372">
        <v>33</v>
      </c>
      <c r="E45" s="506">
        <f>D45/C45</f>
        <v>0.57894736842105265</v>
      </c>
      <c r="F45" s="324">
        <v>24</v>
      </c>
      <c r="G45" s="508">
        <f>F45/C45</f>
        <v>0.42105263157894735</v>
      </c>
      <c r="H45" s="360">
        <v>37</v>
      </c>
      <c r="I45" s="361">
        <f>H45/C45</f>
        <v>0.64912280701754388</v>
      </c>
      <c r="J45" s="362" t="s">
        <v>23</v>
      </c>
      <c r="K45" s="324">
        <v>20</v>
      </c>
      <c r="L45" s="374">
        <f>K45</f>
        <v>20</v>
      </c>
      <c r="M45" s="366">
        <f>L45/C45</f>
        <v>0.35087719298245612</v>
      </c>
    </row>
    <row r="46" spans="2:13" thickBot="1" x14ac:dyDescent="0.3">
      <c r="B46" s="358"/>
      <c r="C46" s="359"/>
      <c r="D46" s="373"/>
      <c r="E46" s="507"/>
      <c r="F46" s="325"/>
      <c r="G46" s="509"/>
      <c r="H46" s="360"/>
      <c r="I46" s="361"/>
      <c r="J46" s="363"/>
      <c r="K46" s="325"/>
      <c r="L46" s="376"/>
      <c r="M46" s="367"/>
    </row>
    <row r="47" spans="2:13" thickBot="1" x14ac:dyDescent="0.3">
      <c r="B47" s="345" t="s">
        <v>100</v>
      </c>
      <c r="C47" s="347">
        <f>H47+L47</f>
        <v>16</v>
      </c>
      <c r="D47" s="386">
        <v>13</v>
      </c>
      <c r="E47" s="510">
        <f>D47/C47</f>
        <v>0.8125</v>
      </c>
      <c r="F47" s="326">
        <v>3</v>
      </c>
      <c r="G47" s="513">
        <f>F47/C47</f>
        <v>0.1875</v>
      </c>
      <c r="H47" s="396">
        <v>6</v>
      </c>
      <c r="I47" s="351">
        <f>H47/C47</f>
        <v>0.375</v>
      </c>
      <c r="J47" s="37" t="s">
        <v>24</v>
      </c>
      <c r="K47" s="38">
        <v>3</v>
      </c>
      <c r="L47" s="378">
        <f>SUM(K47:K50)</f>
        <v>10</v>
      </c>
      <c r="M47" s="380">
        <f>L47/C47</f>
        <v>0.625</v>
      </c>
    </row>
    <row r="48" spans="2:13" thickBot="1" x14ac:dyDescent="0.3">
      <c r="B48" s="345"/>
      <c r="C48" s="347"/>
      <c r="D48" s="388"/>
      <c r="E48" s="511"/>
      <c r="F48" s="389"/>
      <c r="G48" s="514"/>
      <c r="H48" s="466"/>
      <c r="I48" s="351"/>
      <c r="J48" s="39" t="s">
        <v>25</v>
      </c>
      <c r="K48" s="40">
        <v>5</v>
      </c>
      <c r="L48" s="382"/>
      <c r="M48" s="383"/>
    </row>
    <row r="49" spans="2:15" thickBot="1" x14ac:dyDescent="0.3">
      <c r="B49" s="345"/>
      <c r="C49" s="347"/>
      <c r="D49" s="388"/>
      <c r="E49" s="511"/>
      <c r="F49" s="389"/>
      <c r="G49" s="514"/>
      <c r="H49" s="466"/>
      <c r="I49" s="351"/>
      <c r="J49" s="45" t="s">
        <v>26</v>
      </c>
      <c r="K49" s="46">
        <v>1</v>
      </c>
      <c r="L49" s="382"/>
      <c r="M49" s="390"/>
    </row>
    <row r="50" spans="2:15" ht="23.25" customHeight="1" thickBot="1" x14ac:dyDescent="0.3">
      <c r="B50" s="345"/>
      <c r="C50" s="347"/>
      <c r="D50" s="387"/>
      <c r="E50" s="512"/>
      <c r="F50" s="327"/>
      <c r="G50" s="515"/>
      <c r="H50" s="348"/>
      <c r="I50" s="351"/>
      <c r="J50" s="41" t="s">
        <v>122</v>
      </c>
      <c r="K50" s="42">
        <v>1</v>
      </c>
      <c r="L50" s="379"/>
      <c r="M50" s="381"/>
      <c r="O50" s="209"/>
    </row>
    <row r="51" spans="2:15" thickBot="1" x14ac:dyDescent="0.3">
      <c r="B51" s="358" t="s">
        <v>116</v>
      </c>
      <c r="C51" s="359">
        <f>H51+L51</f>
        <v>71</v>
      </c>
      <c r="D51" s="372">
        <v>53</v>
      </c>
      <c r="E51" s="506">
        <f>D51/C51</f>
        <v>0.74647887323943662</v>
      </c>
      <c r="F51" s="324">
        <v>18</v>
      </c>
      <c r="G51" s="508">
        <f>F51/C51</f>
        <v>0.25352112676056338</v>
      </c>
      <c r="H51" s="360">
        <v>64</v>
      </c>
      <c r="I51" s="361">
        <f>H51/C51</f>
        <v>0.90140845070422537</v>
      </c>
      <c r="J51" s="60" t="s">
        <v>27</v>
      </c>
      <c r="K51" s="61">
        <v>6</v>
      </c>
      <c r="L51" s="374">
        <f>SUM(K51:K52)</f>
        <v>7</v>
      </c>
      <c r="M51" s="366">
        <f>L51/C51</f>
        <v>9.8591549295774641E-2</v>
      </c>
    </row>
    <row r="52" spans="2:15" thickBot="1" x14ac:dyDescent="0.3">
      <c r="B52" s="358"/>
      <c r="C52" s="359"/>
      <c r="D52" s="373"/>
      <c r="E52" s="507"/>
      <c r="F52" s="325"/>
      <c r="G52" s="509"/>
      <c r="H52" s="360"/>
      <c r="I52" s="361"/>
      <c r="J52" s="62" t="s">
        <v>28</v>
      </c>
      <c r="K52" s="63">
        <v>1</v>
      </c>
      <c r="L52" s="376"/>
      <c r="M52" s="367"/>
    </row>
    <row r="53" spans="2:15" thickBot="1" x14ac:dyDescent="0.3">
      <c r="B53" s="345" t="s">
        <v>101</v>
      </c>
      <c r="C53" s="347">
        <f>H53+L53</f>
        <v>45</v>
      </c>
      <c r="D53" s="386">
        <v>31</v>
      </c>
      <c r="E53" s="510">
        <f>D53/C53</f>
        <v>0.68888888888888888</v>
      </c>
      <c r="F53" s="326">
        <v>14</v>
      </c>
      <c r="G53" s="513">
        <f>F53/C53</f>
        <v>0.31111111111111112</v>
      </c>
      <c r="H53" s="349">
        <v>36</v>
      </c>
      <c r="I53" s="351">
        <f>H53/C53</f>
        <v>0.8</v>
      </c>
      <c r="J53" s="37" t="s">
        <v>29</v>
      </c>
      <c r="K53" s="38">
        <v>1</v>
      </c>
      <c r="L53" s="378">
        <f>SUM(K53:K59)</f>
        <v>9</v>
      </c>
      <c r="M53" s="380">
        <f>L53/C53</f>
        <v>0.2</v>
      </c>
    </row>
    <row r="54" spans="2:15" thickBot="1" x14ac:dyDescent="0.3">
      <c r="B54" s="345"/>
      <c r="C54" s="347"/>
      <c r="D54" s="388"/>
      <c r="E54" s="511"/>
      <c r="F54" s="389"/>
      <c r="G54" s="514"/>
      <c r="H54" s="349"/>
      <c r="I54" s="351"/>
      <c r="J54" s="39" t="s">
        <v>30</v>
      </c>
      <c r="K54" s="40">
        <v>1</v>
      </c>
      <c r="L54" s="382"/>
      <c r="M54" s="383"/>
    </row>
    <row r="55" spans="2:15" thickBot="1" x14ac:dyDescent="0.3">
      <c r="B55" s="345"/>
      <c r="C55" s="347"/>
      <c r="D55" s="388"/>
      <c r="E55" s="511"/>
      <c r="F55" s="389"/>
      <c r="G55" s="514"/>
      <c r="H55" s="349"/>
      <c r="I55" s="351"/>
      <c r="J55" s="39" t="s">
        <v>31</v>
      </c>
      <c r="K55" s="40">
        <v>0</v>
      </c>
      <c r="L55" s="382"/>
      <c r="M55" s="383"/>
    </row>
    <row r="56" spans="2:15" thickBot="1" x14ac:dyDescent="0.3">
      <c r="B56" s="345"/>
      <c r="C56" s="347"/>
      <c r="D56" s="388"/>
      <c r="E56" s="511"/>
      <c r="F56" s="389"/>
      <c r="G56" s="514"/>
      <c r="H56" s="349"/>
      <c r="I56" s="351"/>
      <c r="J56" s="39" t="s">
        <v>32</v>
      </c>
      <c r="K56" s="40">
        <v>3</v>
      </c>
      <c r="L56" s="382"/>
      <c r="M56" s="383"/>
    </row>
    <row r="57" spans="2:15" thickBot="1" x14ac:dyDescent="0.3">
      <c r="B57" s="345"/>
      <c r="C57" s="347"/>
      <c r="D57" s="388"/>
      <c r="E57" s="511"/>
      <c r="F57" s="389"/>
      <c r="G57" s="514"/>
      <c r="H57" s="349"/>
      <c r="I57" s="351"/>
      <c r="J57" s="39" t="s">
        <v>33</v>
      </c>
      <c r="K57" s="40">
        <v>1</v>
      </c>
      <c r="L57" s="382"/>
      <c r="M57" s="383"/>
    </row>
    <row r="58" spans="2:15" thickBot="1" x14ac:dyDescent="0.3">
      <c r="B58" s="345"/>
      <c r="C58" s="347"/>
      <c r="D58" s="388"/>
      <c r="E58" s="511"/>
      <c r="F58" s="389"/>
      <c r="G58" s="514"/>
      <c r="H58" s="349"/>
      <c r="I58" s="351"/>
      <c r="J58" s="45" t="s">
        <v>73</v>
      </c>
      <c r="K58" s="46">
        <v>2</v>
      </c>
      <c r="L58" s="382"/>
      <c r="M58" s="383"/>
    </row>
    <row r="59" spans="2:15" thickBot="1" x14ac:dyDescent="0.3">
      <c r="B59" s="345"/>
      <c r="C59" s="347"/>
      <c r="D59" s="387"/>
      <c r="E59" s="512"/>
      <c r="F59" s="327"/>
      <c r="G59" s="515"/>
      <c r="H59" s="349"/>
      <c r="I59" s="351"/>
      <c r="J59" s="41" t="s">
        <v>34</v>
      </c>
      <c r="K59" s="42">
        <v>1</v>
      </c>
      <c r="L59" s="379"/>
      <c r="M59" s="381"/>
    </row>
    <row r="60" spans="2:15" thickBot="1" x14ac:dyDescent="0.3">
      <c r="B60" s="358" t="s">
        <v>102</v>
      </c>
      <c r="C60" s="359">
        <f>H60+L60</f>
        <v>14</v>
      </c>
      <c r="D60" s="372">
        <v>13</v>
      </c>
      <c r="E60" s="506">
        <f>D60/C60</f>
        <v>0.9285714285714286</v>
      </c>
      <c r="F60" s="324">
        <v>1</v>
      </c>
      <c r="G60" s="508">
        <f>F60/C60</f>
        <v>7.1428571428571425E-2</v>
      </c>
      <c r="H60" s="360">
        <v>13</v>
      </c>
      <c r="I60" s="361">
        <f>H60/C60</f>
        <v>0.9285714285714286</v>
      </c>
      <c r="J60" s="362" t="s">
        <v>35</v>
      </c>
      <c r="K60" s="324">
        <v>1</v>
      </c>
      <c r="L60" s="374">
        <f>K60</f>
        <v>1</v>
      </c>
      <c r="M60" s="366">
        <f>L60/C60</f>
        <v>7.1428571428571425E-2</v>
      </c>
    </row>
    <row r="61" spans="2:15" thickBot="1" x14ac:dyDescent="0.3">
      <c r="B61" s="358"/>
      <c r="C61" s="359"/>
      <c r="D61" s="373"/>
      <c r="E61" s="507"/>
      <c r="F61" s="325"/>
      <c r="G61" s="509"/>
      <c r="H61" s="360"/>
      <c r="I61" s="361"/>
      <c r="J61" s="363"/>
      <c r="K61" s="325"/>
      <c r="L61" s="376"/>
      <c r="M61" s="367"/>
    </row>
    <row r="62" spans="2:15" thickBot="1" x14ac:dyDescent="0.3">
      <c r="B62" s="345" t="s">
        <v>103</v>
      </c>
      <c r="C62" s="347">
        <f>H62+L62</f>
        <v>20</v>
      </c>
      <c r="D62" s="386">
        <v>14</v>
      </c>
      <c r="E62" s="510">
        <f>D62/C62</f>
        <v>0.7</v>
      </c>
      <c r="F62" s="326">
        <v>6</v>
      </c>
      <c r="G62" s="513">
        <f>F62/C62</f>
        <v>0.3</v>
      </c>
      <c r="H62" s="349">
        <v>5</v>
      </c>
      <c r="I62" s="351">
        <f>H62/C62</f>
        <v>0.25</v>
      </c>
      <c r="J62" s="37" t="s">
        <v>36</v>
      </c>
      <c r="K62" s="38">
        <v>3</v>
      </c>
      <c r="L62" s="378">
        <f>SUM(K62:K65)</f>
        <v>15</v>
      </c>
      <c r="M62" s="380">
        <f>L62/C62</f>
        <v>0.75</v>
      </c>
    </row>
    <row r="63" spans="2:15" thickBot="1" x14ac:dyDescent="0.3">
      <c r="B63" s="345"/>
      <c r="C63" s="347"/>
      <c r="D63" s="388"/>
      <c r="E63" s="511"/>
      <c r="F63" s="389"/>
      <c r="G63" s="514"/>
      <c r="H63" s="349"/>
      <c r="I63" s="351"/>
      <c r="J63" s="39" t="s">
        <v>37</v>
      </c>
      <c r="K63" s="40">
        <v>3</v>
      </c>
      <c r="L63" s="382"/>
      <c r="M63" s="383"/>
    </row>
    <row r="64" spans="2:15" thickBot="1" x14ac:dyDescent="0.3">
      <c r="B64" s="345"/>
      <c r="C64" s="347"/>
      <c r="D64" s="388"/>
      <c r="E64" s="511"/>
      <c r="F64" s="389"/>
      <c r="G64" s="514"/>
      <c r="H64" s="349"/>
      <c r="I64" s="351"/>
      <c r="J64" s="39" t="s">
        <v>38</v>
      </c>
      <c r="K64" s="40">
        <v>4</v>
      </c>
      <c r="L64" s="382"/>
      <c r="M64" s="383"/>
    </row>
    <row r="65" spans="2:19" thickBot="1" x14ac:dyDescent="0.3">
      <c r="B65" s="345"/>
      <c r="C65" s="347"/>
      <c r="D65" s="387"/>
      <c r="E65" s="512"/>
      <c r="F65" s="327"/>
      <c r="G65" s="515"/>
      <c r="H65" s="349"/>
      <c r="I65" s="351"/>
      <c r="J65" s="41" t="s">
        <v>74</v>
      </c>
      <c r="K65" s="42">
        <v>5</v>
      </c>
      <c r="L65" s="379"/>
      <c r="M65" s="381"/>
    </row>
    <row r="66" spans="2:19" thickBot="1" x14ac:dyDescent="0.3">
      <c r="B66" s="358" t="s">
        <v>104</v>
      </c>
      <c r="C66" s="359">
        <f>H66+L66</f>
        <v>6</v>
      </c>
      <c r="D66" s="372">
        <v>3</v>
      </c>
      <c r="E66" s="506">
        <f>D66/C66</f>
        <v>0.5</v>
      </c>
      <c r="F66" s="324">
        <v>3</v>
      </c>
      <c r="G66" s="508">
        <f>F66/C66</f>
        <v>0.5</v>
      </c>
      <c r="H66" s="360">
        <v>5</v>
      </c>
      <c r="I66" s="361">
        <f>H66/C66</f>
        <v>0.83333333333333337</v>
      </c>
      <c r="J66" s="60" t="s">
        <v>39</v>
      </c>
      <c r="K66" s="61">
        <v>0</v>
      </c>
      <c r="L66" s="374">
        <f>SUM(K66:K68)</f>
        <v>1</v>
      </c>
      <c r="M66" s="366">
        <f>L66/C66</f>
        <v>0.16666666666666666</v>
      </c>
      <c r="P66" s="209"/>
      <c r="Q66" s="209"/>
      <c r="R66" s="209"/>
      <c r="S66" s="209"/>
    </row>
    <row r="67" spans="2:19" thickBot="1" x14ac:dyDescent="0.3">
      <c r="B67" s="358"/>
      <c r="C67" s="359"/>
      <c r="D67" s="384"/>
      <c r="E67" s="516"/>
      <c r="F67" s="385"/>
      <c r="G67" s="517"/>
      <c r="H67" s="360"/>
      <c r="I67" s="361"/>
      <c r="J67" s="66" t="s">
        <v>40</v>
      </c>
      <c r="K67" s="67">
        <v>0</v>
      </c>
      <c r="L67" s="375"/>
      <c r="M67" s="377"/>
      <c r="P67" s="209"/>
      <c r="Q67" s="209"/>
      <c r="R67" s="209"/>
      <c r="S67" s="209"/>
    </row>
    <row r="68" spans="2:19" thickBot="1" x14ac:dyDescent="0.3">
      <c r="B68" s="358"/>
      <c r="C68" s="359"/>
      <c r="D68" s="373"/>
      <c r="E68" s="507"/>
      <c r="F68" s="325"/>
      <c r="G68" s="509"/>
      <c r="H68" s="360"/>
      <c r="I68" s="361"/>
      <c r="J68" s="62" t="s">
        <v>41</v>
      </c>
      <c r="K68" s="63">
        <v>1</v>
      </c>
      <c r="L68" s="376"/>
      <c r="M68" s="367"/>
      <c r="P68" s="209"/>
      <c r="Q68" s="209"/>
      <c r="R68" s="209"/>
      <c r="S68" s="209"/>
    </row>
    <row r="69" spans="2:19" thickBot="1" x14ac:dyDescent="0.3">
      <c r="B69" s="345" t="s">
        <v>105</v>
      </c>
      <c r="C69" s="347">
        <f>H69+L69</f>
        <v>47</v>
      </c>
      <c r="D69" s="386">
        <v>35</v>
      </c>
      <c r="E69" s="510">
        <f>D69/C69</f>
        <v>0.74468085106382975</v>
      </c>
      <c r="F69" s="326">
        <v>12</v>
      </c>
      <c r="G69" s="513">
        <f>F69/C69</f>
        <v>0.25531914893617019</v>
      </c>
      <c r="H69" s="349">
        <v>38</v>
      </c>
      <c r="I69" s="351">
        <f>H69/C69</f>
        <v>0.80851063829787229</v>
      </c>
      <c r="J69" s="368" t="s">
        <v>42</v>
      </c>
      <c r="K69" s="326">
        <v>9</v>
      </c>
      <c r="L69" s="378">
        <f>K69</f>
        <v>9</v>
      </c>
      <c r="M69" s="380">
        <f>L69/C69</f>
        <v>0.19148936170212766</v>
      </c>
      <c r="P69" s="209"/>
      <c r="Q69" s="209"/>
      <c r="R69" s="209"/>
      <c r="S69" s="209"/>
    </row>
    <row r="70" spans="2:19" thickBot="1" x14ac:dyDescent="0.3">
      <c r="B70" s="345"/>
      <c r="C70" s="347"/>
      <c r="D70" s="387"/>
      <c r="E70" s="512"/>
      <c r="F70" s="327"/>
      <c r="G70" s="515"/>
      <c r="H70" s="349"/>
      <c r="I70" s="351"/>
      <c r="J70" s="369"/>
      <c r="K70" s="327"/>
      <c r="L70" s="379"/>
      <c r="M70" s="381"/>
      <c r="P70" s="209"/>
      <c r="Q70" s="209"/>
      <c r="R70" s="209"/>
      <c r="S70" s="209"/>
    </row>
    <row r="71" spans="2:19" ht="31.5" customHeight="1" thickBot="1" x14ac:dyDescent="0.3">
      <c r="B71" s="231" t="s">
        <v>106</v>
      </c>
      <c r="C71" s="232">
        <f>H71+L71</f>
        <v>4</v>
      </c>
      <c r="D71" s="104">
        <v>4</v>
      </c>
      <c r="E71" s="211">
        <f>D71/C71</f>
        <v>1</v>
      </c>
      <c r="F71" s="73">
        <v>0</v>
      </c>
      <c r="G71" s="216">
        <f>F71/C71</f>
        <v>0</v>
      </c>
      <c r="H71" s="233">
        <v>4</v>
      </c>
      <c r="I71" s="234">
        <f>H71/C71</f>
        <v>1</v>
      </c>
      <c r="J71" s="72" t="s">
        <v>4</v>
      </c>
      <c r="K71" s="73">
        <v>0</v>
      </c>
      <c r="L71" s="74">
        <f>K71</f>
        <v>0</v>
      </c>
      <c r="M71" s="75">
        <v>0</v>
      </c>
      <c r="P71" s="240"/>
      <c r="Q71" s="240"/>
      <c r="R71" s="240"/>
      <c r="S71" s="240"/>
    </row>
    <row r="72" spans="2:19" ht="15.75" customHeight="1" thickBot="1" x14ac:dyDescent="0.3">
      <c r="B72" s="345" t="s">
        <v>107</v>
      </c>
      <c r="C72" s="347">
        <f>H72+L72</f>
        <v>40</v>
      </c>
      <c r="D72" s="386">
        <v>22</v>
      </c>
      <c r="E72" s="510">
        <f>D72/C72</f>
        <v>0.55000000000000004</v>
      </c>
      <c r="F72" s="326">
        <v>18</v>
      </c>
      <c r="G72" s="513">
        <f>F72/C72</f>
        <v>0.45</v>
      </c>
      <c r="H72" s="349">
        <v>15</v>
      </c>
      <c r="I72" s="351">
        <f>H72/C72</f>
        <v>0.375</v>
      </c>
      <c r="J72" s="37" t="s">
        <v>43</v>
      </c>
      <c r="K72" s="38">
        <v>5</v>
      </c>
      <c r="L72" s="326">
        <f>SUM(K72:K78)</f>
        <v>25</v>
      </c>
      <c r="M72" s="370">
        <f>L72/C72</f>
        <v>0.625</v>
      </c>
      <c r="P72" s="240"/>
      <c r="Q72" s="240"/>
      <c r="R72" s="240"/>
      <c r="S72" s="240"/>
    </row>
    <row r="73" spans="2:19" ht="15.75" customHeight="1" thickBot="1" x14ac:dyDescent="0.3">
      <c r="B73" s="345"/>
      <c r="C73" s="347"/>
      <c r="D73" s="388"/>
      <c r="E73" s="511"/>
      <c r="F73" s="389"/>
      <c r="G73" s="514"/>
      <c r="H73" s="349"/>
      <c r="I73" s="351"/>
      <c r="J73" s="39" t="s">
        <v>44</v>
      </c>
      <c r="K73" s="40">
        <v>1</v>
      </c>
      <c r="L73" s="389"/>
      <c r="M73" s="391"/>
      <c r="P73" s="240"/>
      <c r="Q73" s="240"/>
      <c r="R73" s="240"/>
      <c r="S73" s="240"/>
    </row>
    <row r="74" spans="2:19" ht="15.75" customHeight="1" thickBot="1" x14ac:dyDescent="0.3">
      <c r="B74" s="345"/>
      <c r="C74" s="347"/>
      <c r="D74" s="388"/>
      <c r="E74" s="511"/>
      <c r="F74" s="389"/>
      <c r="G74" s="514"/>
      <c r="H74" s="349"/>
      <c r="I74" s="351"/>
      <c r="J74" s="39" t="s">
        <v>45</v>
      </c>
      <c r="K74" s="40">
        <v>9</v>
      </c>
      <c r="L74" s="389"/>
      <c r="M74" s="391"/>
      <c r="P74" s="240"/>
      <c r="Q74" s="240"/>
      <c r="R74" s="240"/>
      <c r="S74" s="240"/>
    </row>
    <row r="75" spans="2:19" ht="15.75" customHeight="1" thickBot="1" x14ac:dyDescent="0.3">
      <c r="B75" s="345"/>
      <c r="C75" s="347"/>
      <c r="D75" s="388"/>
      <c r="E75" s="511"/>
      <c r="F75" s="389"/>
      <c r="G75" s="514"/>
      <c r="H75" s="349"/>
      <c r="I75" s="351"/>
      <c r="J75" s="39" t="s">
        <v>46</v>
      </c>
      <c r="K75" s="40">
        <v>4</v>
      </c>
      <c r="L75" s="389"/>
      <c r="M75" s="391"/>
      <c r="P75" s="240"/>
      <c r="Q75" s="240"/>
      <c r="R75" s="240"/>
      <c r="S75" s="240"/>
    </row>
    <row r="76" spans="2:19" thickBot="1" x14ac:dyDescent="0.3">
      <c r="B76" s="345"/>
      <c r="C76" s="347"/>
      <c r="D76" s="388"/>
      <c r="E76" s="511"/>
      <c r="F76" s="389"/>
      <c r="G76" s="514"/>
      <c r="H76" s="349"/>
      <c r="I76" s="351"/>
      <c r="J76" s="39" t="s">
        <v>47</v>
      </c>
      <c r="K76" s="40">
        <v>0</v>
      </c>
      <c r="L76" s="389"/>
      <c r="M76" s="391"/>
      <c r="P76" s="209"/>
      <c r="Q76" s="209"/>
      <c r="R76" s="209"/>
      <c r="S76" s="209"/>
    </row>
    <row r="77" spans="2:19" ht="15.75" customHeight="1" thickBot="1" x14ac:dyDescent="0.3">
      <c r="B77" s="345"/>
      <c r="C77" s="347"/>
      <c r="D77" s="388"/>
      <c r="E77" s="511"/>
      <c r="F77" s="389"/>
      <c r="G77" s="514"/>
      <c r="H77" s="349"/>
      <c r="I77" s="351"/>
      <c r="J77" s="45" t="s">
        <v>75</v>
      </c>
      <c r="K77" s="46">
        <v>3</v>
      </c>
      <c r="L77" s="389"/>
      <c r="M77" s="391"/>
      <c r="P77" s="241"/>
      <c r="Q77" s="242"/>
      <c r="R77" s="242"/>
      <c r="S77" s="242"/>
    </row>
    <row r="78" spans="2:19" thickBot="1" x14ac:dyDescent="0.3">
      <c r="B78" s="345"/>
      <c r="C78" s="347"/>
      <c r="D78" s="387"/>
      <c r="E78" s="512"/>
      <c r="F78" s="327"/>
      <c r="G78" s="515"/>
      <c r="H78" s="349"/>
      <c r="I78" s="351"/>
      <c r="J78" s="41" t="s">
        <v>48</v>
      </c>
      <c r="K78" s="42">
        <v>3</v>
      </c>
      <c r="L78" s="327"/>
      <c r="M78" s="371"/>
      <c r="P78" s="242"/>
      <c r="Q78" s="242"/>
      <c r="R78" s="242"/>
      <c r="S78" s="242"/>
    </row>
    <row r="79" spans="2:19" thickBot="1" x14ac:dyDescent="0.3">
      <c r="B79" s="358" t="s">
        <v>108</v>
      </c>
      <c r="C79" s="359">
        <f>H79+L79</f>
        <v>17</v>
      </c>
      <c r="D79" s="372">
        <v>7</v>
      </c>
      <c r="E79" s="506">
        <f>D79/C79</f>
        <v>0.41176470588235292</v>
      </c>
      <c r="F79" s="324">
        <v>10</v>
      </c>
      <c r="G79" s="508">
        <f>F79/C79</f>
        <v>0.58823529411764708</v>
      </c>
      <c r="H79" s="360">
        <v>7</v>
      </c>
      <c r="I79" s="361">
        <f>H79/C79</f>
        <v>0.41176470588235292</v>
      </c>
      <c r="J79" s="76" t="s">
        <v>49</v>
      </c>
      <c r="K79" s="61">
        <v>5</v>
      </c>
      <c r="L79" s="324">
        <f>SUM(K79:K80)</f>
        <v>10</v>
      </c>
      <c r="M79" s="317">
        <f>L79/C79</f>
        <v>0.58823529411764708</v>
      </c>
      <c r="P79" s="242"/>
      <c r="Q79" s="242"/>
      <c r="R79" s="242"/>
      <c r="S79" s="242"/>
    </row>
    <row r="80" spans="2:19" thickBot="1" x14ac:dyDescent="0.3">
      <c r="B80" s="358"/>
      <c r="C80" s="359"/>
      <c r="D80" s="373"/>
      <c r="E80" s="507"/>
      <c r="F80" s="325"/>
      <c r="G80" s="509"/>
      <c r="H80" s="360"/>
      <c r="I80" s="361"/>
      <c r="J80" s="236" t="s">
        <v>119</v>
      </c>
      <c r="K80" s="63">
        <v>5</v>
      </c>
      <c r="L80" s="325"/>
      <c r="M80" s="318"/>
      <c r="O80" s="209"/>
      <c r="P80" s="242"/>
      <c r="Q80" s="242"/>
      <c r="R80" s="242"/>
      <c r="S80" s="242"/>
    </row>
    <row r="81" spans="2:19" ht="31.5" customHeight="1" thickBot="1" x14ac:dyDescent="0.3">
      <c r="B81" s="227" t="s">
        <v>109</v>
      </c>
      <c r="C81" s="228">
        <f>H81+L81</f>
        <v>34</v>
      </c>
      <c r="D81" s="103">
        <v>22</v>
      </c>
      <c r="E81" s="210">
        <f>D81/C81</f>
        <v>0.6470588235294118</v>
      </c>
      <c r="F81" s="33">
        <v>12</v>
      </c>
      <c r="G81" s="215">
        <f>F81/C81</f>
        <v>0.35294117647058826</v>
      </c>
      <c r="H81" s="229">
        <v>22</v>
      </c>
      <c r="I81" s="230">
        <f>H81/C81</f>
        <v>0.6470588235294118</v>
      </c>
      <c r="J81" s="32" t="s">
        <v>76</v>
      </c>
      <c r="K81" s="33">
        <v>12</v>
      </c>
      <c r="L81" s="33">
        <f>K81</f>
        <v>12</v>
      </c>
      <c r="M81" s="34">
        <f>L81/C81</f>
        <v>0.35294117647058826</v>
      </c>
      <c r="P81" s="209"/>
      <c r="Q81" s="209"/>
      <c r="R81" s="209"/>
      <c r="S81" s="209"/>
    </row>
    <row r="82" spans="2:19" thickBot="1" x14ac:dyDescent="0.3">
      <c r="B82" s="358" t="s">
        <v>110</v>
      </c>
      <c r="C82" s="359">
        <f>H82+L82</f>
        <v>1</v>
      </c>
      <c r="D82" s="372">
        <v>0</v>
      </c>
      <c r="E82" s="506">
        <f>D82/C82</f>
        <v>0</v>
      </c>
      <c r="F82" s="324">
        <v>1</v>
      </c>
      <c r="G82" s="508">
        <f>F82/C82</f>
        <v>1</v>
      </c>
      <c r="H82" s="360">
        <v>1</v>
      </c>
      <c r="I82" s="361">
        <f>H82/C82</f>
        <v>1</v>
      </c>
      <c r="J82" s="235" t="s">
        <v>77</v>
      </c>
      <c r="K82" s="225">
        <v>0</v>
      </c>
      <c r="L82" s="324">
        <v>0</v>
      </c>
      <c r="M82" s="521">
        <v>0</v>
      </c>
    </row>
    <row r="83" spans="2:19" thickBot="1" x14ac:dyDescent="0.3">
      <c r="B83" s="358"/>
      <c r="C83" s="359"/>
      <c r="D83" s="373"/>
      <c r="E83" s="507"/>
      <c r="F83" s="325"/>
      <c r="G83" s="509"/>
      <c r="H83" s="360"/>
      <c r="I83" s="361"/>
      <c r="J83" s="62" t="s">
        <v>50</v>
      </c>
      <c r="K83" s="63">
        <v>0</v>
      </c>
      <c r="L83" s="325"/>
      <c r="M83" s="522"/>
    </row>
    <row r="84" spans="2:19" thickBot="1" x14ac:dyDescent="0.3">
      <c r="B84" s="345" t="s">
        <v>111</v>
      </c>
      <c r="C84" s="347">
        <f>H84+L84</f>
        <v>11</v>
      </c>
      <c r="D84" s="386">
        <v>10</v>
      </c>
      <c r="E84" s="510">
        <f>D84/C84</f>
        <v>0.90909090909090906</v>
      </c>
      <c r="F84" s="326">
        <v>1</v>
      </c>
      <c r="G84" s="513">
        <f>F84/C84</f>
        <v>9.0909090909090912E-2</v>
      </c>
      <c r="H84" s="349">
        <v>9</v>
      </c>
      <c r="I84" s="351">
        <f>H84/C84</f>
        <v>0.81818181818181823</v>
      </c>
      <c r="J84" s="37" t="s">
        <v>51</v>
      </c>
      <c r="K84" s="38">
        <v>1</v>
      </c>
      <c r="L84" s="326">
        <f>SUM(K84:K86)</f>
        <v>2</v>
      </c>
      <c r="M84" s="370">
        <f>L84/C84</f>
        <v>0.18181818181818182</v>
      </c>
    </row>
    <row r="85" spans="2:19" thickBot="1" x14ac:dyDescent="0.3">
      <c r="B85" s="345"/>
      <c r="C85" s="347"/>
      <c r="D85" s="388"/>
      <c r="E85" s="511"/>
      <c r="F85" s="389"/>
      <c r="G85" s="514"/>
      <c r="H85" s="349"/>
      <c r="I85" s="351"/>
      <c r="J85" s="39" t="s">
        <v>52</v>
      </c>
      <c r="K85" s="40">
        <v>0</v>
      </c>
      <c r="L85" s="389"/>
      <c r="M85" s="391"/>
    </row>
    <row r="86" spans="2:19" thickBot="1" x14ac:dyDescent="0.3">
      <c r="B86" s="345"/>
      <c r="C86" s="347"/>
      <c r="D86" s="387"/>
      <c r="E86" s="512"/>
      <c r="F86" s="327"/>
      <c r="G86" s="515"/>
      <c r="H86" s="349"/>
      <c r="I86" s="351"/>
      <c r="J86" s="41" t="s">
        <v>53</v>
      </c>
      <c r="K86" s="42">
        <v>1</v>
      </c>
      <c r="L86" s="327"/>
      <c r="M86" s="371"/>
    </row>
    <row r="87" spans="2:19" ht="15.75" customHeight="1" x14ac:dyDescent="0.25">
      <c r="B87" s="421" t="s">
        <v>112</v>
      </c>
      <c r="C87" s="407">
        <f>H87+L87</f>
        <v>17</v>
      </c>
      <c r="D87" s="372">
        <v>16</v>
      </c>
      <c r="E87" s="506">
        <f>D87/C87</f>
        <v>0.94117647058823528</v>
      </c>
      <c r="F87" s="324">
        <v>1</v>
      </c>
      <c r="G87" s="508">
        <f>F87/C87</f>
        <v>5.8823529411764705E-2</v>
      </c>
      <c r="H87" s="410">
        <v>10</v>
      </c>
      <c r="I87" s="413">
        <f>H87/C87</f>
        <v>0.58823529411764708</v>
      </c>
      <c r="J87" s="60" t="s">
        <v>54</v>
      </c>
      <c r="K87" s="61">
        <v>6</v>
      </c>
      <c r="L87" s="324">
        <f>SUM(K87:K89)</f>
        <v>7</v>
      </c>
      <c r="M87" s="416">
        <f>L87/C87</f>
        <v>0.41176470588235292</v>
      </c>
    </row>
    <row r="88" spans="2:19" ht="15.75" customHeight="1" x14ac:dyDescent="0.25">
      <c r="B88" s="422"/>
      <c r="C88" s="408"/>
      <c r="D88" s="384"/>
      <c r="E88" s="516"/>
      <c r="F88" s="385"/>
      <c r="G88" s="517"/>
      <c r="H88" s="411"/>
      <c r="I88" s="414"/>
      <c r="J88" s="80" t="s">
        <v>55</v>
      </c>
      <c r="K88" s="226">
        <v>1</v>
      </c>
      <c r="L88" s="385"/>
      <c r="M88" s="417"/>
    </row>
    <row r="89" spans="2:19" ht="15.75" customHeight="1" thickBot="1" x14ac:dyDescent="0.3">
      <c r="B89" s="423"/>
      <c r="C89" s="409"/>
      <c r="D89" s="373"/>
      <c r="E89" s="507"/>
      <c r="F89" s="325"/>
      <c r="G89" s="509"/>
      <c r="H89" s="412"/>
      <c r="I89" s="415"/>
      <c r="J89" s="62" t="s">
        <v>121</v>
      </c>
      <c r="K89" s="63">
        <v>0</v>
      </c>
      <c r="L89" s="325"/>
      <c r="M89" s="418"/>
      <c r="O89" s="209"/>
    </row>
    <row r="90" spans="2:19" thickBot="1" x14ac:dyDescent="0.3">
      <c r="B90" s="345" t="s">
        <v>113</v>
      </c>
      <c r="C90" s="347">
        <f>H90+L90</f>
        <v>44</v>
      </c>
      <c r="D90" s="386">
        <v>35</v>
      </c>
      <c r="E90" s="510">
        <f>D90/C90</f>
        <v>0.79545454545454541</v>
      </c>
      <c r="F90" s="326">
        <v>9</v>
      </c>
      <c r="G90" s="513">
        <f>F90/C90</f>
        <v>0.20454545454545456</v>
      </c>
      <c r="H90" s="349">
        <v>26</v>
      </c>
      <c r="I90" s="351">
        <f>H90/C90</f>
        <v>0.59090909090909094</v>
      </c>
      <c r="J90" s="37" t="s">
        <v>56</v>
      </c>
      <c r="K90" s="38">
        <v>4</v>
      </c>
      <c r="L90" s="326">
        <f>SUM(K90:K93)</f>
        <v>18</v>
      </c>
      <c r="M90" s="370">
        <f>L90/C90</f>
        <v>0.40909090909090912</v>
      </c>
    </row>
    <row r="91" spans="2:19" thickBot="1" x14ac:dyDescent="0.3">
      <c r="B91" s="345"/>
      <c r="C91" s="347"/>
      <c r="D91" s="388"/>
      <c r="E91" s="511"/>
      <c r="F91" s="389"/>
      <c r="G91" s="514"/>
      <c r="H91" s="349"/>
      <c r="I91" s="351"/>
      <c r="J91" s="39" t="s">
        <v>57</v>
      </c>
      <c r="K91" s="40">
        <v>2</v>
      </c>
      <c r="L91" s="389"/>
      <c r="M91" s="391"/>
    </row>
    <row r="92" spans="2:19" thickBot="1" x14ac:dyDescent="0.3">
      <c r="B92" s="345"/>
      <c r="C92" s="347"/>
      <c r="D92" s="388"/>
      <c r="E92" s="511"/>
      <c r="F92" s="389"/>
      <c r="G92" s="514"/>
      <c r="H92" s="349"/>
      <c r="I92" s="351"/>
      <c r="J92" s="39" t="s">
        <v>58</v>
      </c>
      <c r="K92" s="40">
        <v>5</v>
      </c>
      <c r="L92" s="389"/>
      <c r="M92" s="391"/>
    </row>
    <row r="93" spans="2:19" thickBot="1" x14ac:dyDescent="0.3">
      <c r="B93" s="345"/>
      <c r="C93" s="347"/>
      <c r="D93" s="387"/>
      <c r="E93" s="512"/>
      <c r="F93" s="327"/>
      <c r="G93" s="515"/>
      <c r="H93" s="349"/>
      <c r="I93" s="351"/>
      <c r="J93" s="41" t="s">
        <v>59</v>
      </c>
      <c r="K93" s="42">
        <v>7</v>
      </c>
      <c r="L93" s="327"/>
      <c r="M93" s="371"/>
    </row>
    <row r="94" spans="2:19" thickBot="1" x14ac:dyDescent="0.3">
      <c r="B94" s="358" t="s">
        <v>114</v>
      </c>
      <c r="C94" s="359">
        <f>H94+L94</f>
        <v>30</v>
      </c>
      <c r="D94" s="372">
        <v>18</v>
      </c>
      <c r="E94" s="506">
        <f>D94/C94</f>
        <v>0.6</v>
      </c>
      <c r="F94" s="324">
        <v>12</v>
      </c>
      <c r="G94" s="508">
        <f>F94/C94</f>
        <v>0.4</v>
      </c>
      <c r="H94" s="360">
        <v>17</v>
      </c>
      <c r="I94" s="361">
        <f>H94/C94</f>
        <v>0.56666666666666665</v>
      </c>
      <c r="J94" s="60" t="s">
        <v>60</v>
      </c>
      <c r="K94" s="61">
        <v>2</v>
      </c>
      <c r="L94" s="324">
        <f>SUM(K94:K95)</f>
        <v>13</v>
      </c>
      <c r="M94" s="317">
        <f>L94/C94</f>
        <v>0.43333333333333335</v>
      </c>
    </row>
    <row r="95" spans="2:19" thickBot="1" x14ac:dyDescent="0.3">
      <c r="B95" s="358"/>
      <c r="C95" s="359"/>
      <c r="D95" s="373"/>
      <c r="E95" s="507"/>
      <c r="F95" s="325"/>
      <c r="G95" s="509"/>
      <c r="H95" s="360"/>
      <c r="I95" s="361"/>
      <c r="J95" s="62" t="s">
        <v>61</v>
      </c>
      <c r="K95" s="63">
        <v>11</v>
      </c>
      <c r="L95" s="325"/>
      <c r="M95" s="318"/>
    </row>
    <row r="96" spans="2:19" thickBot="1" x14ac:dyDescent="0.3">
      <c r="B96" s="345" t="s">
        <v>115</v>
      </c>
      <c r="C96" s="347">
        <f>H96+L96</f>
        <v>8</v>
      </c>
      <c r="D96" s="386">
        <v>7</v>
      </c>
      <c r="E96" s="510">
        <f>D96/C96</f>
        <v>0.875</v>
      </c>
      <c r="F96" s="326">
        <v>1</v>
      </c>
      <c r="G96" s="513">
        <f>F96/C96</f>
        <v>0.125</v>
      </c>
      <c r="H96" s="349">
        <v>2</v>
      </c>
      <c r="I96" s="351">
        <f>H96/C96</f>
        <v>0.25</v>
      </c>
      <c r="J96" s="37" t="s">
        <v>62</v>
      </c>
      <c r="K96" s="38">
        <v>1</v>
      </c>
      <c r="L96" s="326">
        <f>SUM(K96:K101)</f>
        <v>6</v>
      </c>
      <c r="M96" s="370">
        <f>L96/C96</f>
        <v>0.75</v>
      </c>
    </row>
    <row r="97" spans="2:13" thickBot="1" x14ac:dyDescent="0.3">
      <c r="B97" s="345"/>
      <c r="C97" s="347"/>
      <c r="D97" s="388"/>
      <c r="E97" s="511"/>
      <c r="F97" s="389"/>
      <c r="G97" s="514"/>
      <c r="H97" s="349"/>
      <c r="I97" s="351"/>
      <c r="J97" s="39" t="s">
        <v>63</v>
      </c>
      <c r="K97" s="40">
        <v>0</v>
      </c>
      <c r="L97" s="389"/>
      <c r="M97" s="391"/>
    </row>
    <row r="98" spans="2:13" thickBot="1" x14ac:dyDescent="0.3">
      <c r="B98" s="345"/>
      <c r="C98" s="347"/>
      <c r="D98" s="388"/>
      <c r="E98" s="511"/>
      <c r="F98" s="389"/>
      <c r="G98" s="514"/>
      <c r="H98" s="349"/>
      <c r="I98" s="351"/>
      <c r="J98" s="39" t="s">
        <v>64</v>
      </c>
      <c r="K98" s="40">
        <v>0</v>
      </c>
      <c r="L98" s="389"/>
      <c r="M98" s="391"/>
    </row>
    <row r="99" spans="2:13" thickBot="1" x14ac:dyDescent="0.3">
      <c r="B99" s="345"/>
      <c r="C99" s="347"/>
      <c r="D99" s="388"/>
      <c r="E99" s="511"/>
      <c r="F99" s="389"/>
      <c r="G99" s="514"/>
      <c r="H99" s="349"/>
      <c r="I99" s="351"/>
      <c r="J99" s="39" t="s">
        <v>65</v>
      </c>
      <c r="K99" s="40">
        <v>1</v>
      </c>
      <c r="L99" s="389"/>
      <c r="M99" s="391"/>
    </row>
    <row r="100" spans="2:13" thickBot="1" x14ac:dyDescent="0.3">
      <c r="B100" s="345"/>
      <c r="C100" s="347"/>
      <c r="D100" s="388"/>
      <c r="E100" s="511"/>
      <c r="F100" s="389"/>
      <c r="G100" s="514"/>
      <c r="H100" s="349"/>
      <c r="I100" s="351"/>
      <c r="J100" s="39" t="s">
        <v>66</v>
      </c>
      <c r="K100" s="40">
        <v>0</v>
      </c>
      <c r="L100" s="389"/>
      <c r="M100" s="391"/>
    </row>
    <row r="101" spans="2:13" thickBot="1" x14ac:dyDescent="0.3">
      <c r="B101" s="419"/>
      <c r="C101" s="420"/>
      <c r="D101" s="429"/>
      <c r="E101" s="519"/>
      <c r="F101" s="430"/>
      <c r="G101" s="520"/>
      <c r="H101" s="405"/>
      <c r="I101" s="406"/>
      <c r="J101" s="45" t="s">
        <v>78</v>
      </c>
      <c r="K101" s="46">
        <v>4</v>
      </c>
      <c r="L101" s="389"/>
      <c r="M101" s="398"/>
    </row>
    <row r="102" spans="2:13" ht="19.5" customHeight="1" thickTop="1" thickBot="1" x14ac:dyDescent="0.3">
      <c r="B102" s="111" t="s">
        <v>68</v>
      </c>
      <c r="C102" s="112">
        <f>SUM(C5:C101)</f>
        <v>1128</v>
      </c>
      <c r="D102" s="119">
        <f>SUM(D5:D101)</f>
        <v>821</v>
      </c>
      <c r="E102" s="212">
        <f>D102/C102</f>
        <v>0.7278368794326241</v>
      </c>
      <c r="F102" s="134">
        <f>SUM(F5:F101)</f>
        <v>307</v>
      </c>
      <c r="G102" s="217">
        <f>F102/C102</f>
        <v>0.2721631205673759</v>
      </c>
      <c r="H102" s="113">
        <f>SUM(H5:H101)</f>
        <v>834</v>
      </c>
      <c r="I102" s="114">
        <f>H102/C102</f>
        <v>0.73936170212765961</v>
      </c>
      <c r="J102" s="402"/>
      <c r="K102" s="403"/>
      <c r="L102" s="117">
        <f>SUM(L5:L101)</f>
        <v>294</v>
      </c>
      <c r="M102" s="114">
        <f>L102/C102</f>
        <v>0.26063829787234044</v>
      </c>
    </row>
    <row r="103" spans="2:13" thickTop="1" x14ac:dyDescent="0.25">
      <c r="D103" s="128"/>
      <c r="M103" s="4"/>
    </row>
    <row r="104" spans="2:13" ht="15" x14ac:dyDescent="0.25">
      <c r="M104" s="4"/>
    </row>
    <row r="105" spans="2:13" ht="15" x14ac:dyDescent="0.25">
      <c r="M105" s="4"/>
    </row>
    <row r="106" spans="2:13" ht="15" x14ac:dyDescent="0.25">
      <c r="M106" s="4"/>
    </row>
    <row r="107" spans="2:13" ht="15" x14ac:dyDescent="0.25">
      <c r="M107" s="4"/>
    </row>
    <row r="108" spans="2:13" ht="15" x14ac:dyDescent="0.25">
      <c r="M108" s="4"/>
    </row>
    <row r="109" spans="2:13" ht="15" x14ac:dyDescent="0.25">
      <c r="M109" s="4"/>
    </row>
    <row r="110" spans="2:13" ht="15" x14ac:dyDescent="0.25">
      <c r="M110" s="4"/>
    </row>
    <row r="111" spans="2:13" ht="15" x14ac:dyDescent="0.25">
      <c r="M111" s="4"/>
    </row>
    <row r="112" spans="2:13" ht="15" x14ac:dyDescent="0.25">
      <c r="M112" s="4"/>
    </row>
    <row r="113" spans="2:13" ht="15" x14ac:dyDescent="0.25">
      <c r="M113" s="4"/>
    </row>
    <row r="114" spans="2:13" ht="15" x14ac:dyDescent="0.25">
      <c r="M114" s="4"/>
    </row>
    <row r="115" spans="2:13" ht="15" x14ac:dyDescent="0.25">
      <c r="M115" s="4"/>
    </row>
    <row r="116" spans="2:13" ht="15" x14ac:dyDescent="0.25">
      <c r="B116"/>
      <c r="C116"/>
      <c r="D116"/>
      <c r="E116" s="214"/>
      <c r="F116"/>
      <c r="G116" s="214"/>
      <c r="H116"/>
      <c r="J116"/>
      <c r="K116"/>
      <c r="L116"/>
      <c r="M116" s="4"/>
    </row>
    <row r="117" spans="2:13" ht="15" x14ac:dyDescent="0.25">
      <c r="B117"/>
      <c r="C117"/>
      <c r="D117"/>
      <c r="E117" s="214"/>
      <c r="F117"/>
      <c r="G117" s="214"/>
      <c r="H117"/>
      <c r="J117"/>
      <c r="K117"/>
      <c r="L117"/>
      <c r="M117" s="4"/>
    </row>
    <row r="118" spans="2:13" ht="15" x14ac:dyDescent="0.25">
      <c r="B118"/>
      <c r="C118"/>
      <c r="D118"/>
      <c r="E118" s="214"/>
      <c r="F118"/>
      <c r="G118" s="214"/>
      <c r="H118"/>
      <c r="J118"/>
      <c r="K118"/>
      <c r="L118"/>
      <c r="M118" s="4"/>
    </row>
    <row r="119" spans="2:13" ht="15" x14ac:dyDescent="0.25">
      <c r="B119"/>
      <c r="C119"/>
      <c r="D119"/>
      <c r="E119" s="214"/>
      <c r="F119"/>
      <c r="G119" s="214"/>
      <c r="H119"/>
      <c r="J119"/>
      <c r="K119"/>
      <c r="L119"/>
      <c r="M119" s="4"/>
    </row>
    <row r="120" spans="2:13" ht="15" x14ac:dyDescent="0.25">
      <c r="B120"/>
      <c r="C120"/>
      <c r="D120"/>
      <c r="E120" s="214"/>
      <c r="F120"/>
      <c r="G120" s="214"/>
      <c r="H120"/>
      <c r="J120"/>
      <c r="K120"/>
      <c r="L120"/>
      <c r="M120" s="4"/>
    </row>
    <row r="121" spans="2:13" ht="15" x14ac:dyDescent="0.25">
      <c r="B121"/>
      <c r="C121"/>
      <c r="D121"/>
      <c r="E121" s="214"/>
      <c r="F121"/>
      <c r="G121" s="214"/>
      <c r="H121"/>
      <c r="J121"/>
      <c r="K121"/>
      <c r="L121"/>
      <c r="M121" s="4"/>
    </row>
    <row r="122" spans="2:13" ht="15" x14ac:dyDescent="0.25">
      <c r="B122"/>
      <c r="C122"/>
      <c r="D122"/>
      <c r="E122" s="214"/>
      <c r="F122"/>
      <c r="G122" s="214"/>
      <c r="H122"/>
      <c r="J122"/>
      <c r="K122"/>
      <c r="L122"/>
      <c r="M122" s="4"/>
    </row>
    <row r="123" spans="2:13" ht="15" x14ac:dyDescent="0.25">
      <c r="B123"/>
      <c r="C123"/>
      <c r="D123"/>
      <c r="E123" s="214"/>
      <c r="F123"/>
      <c r="G123" s="214"/>
      <c r="H123"/>
      <c r="J123"/>
      <c r="K123"/>
      <c r="L123"/>
      <c r="M123" s="4"/>
    </row>
    <row r="124" spans="2:13" ht="15" x14ac:dyDescent="0.25">
      <c r="B124"/>
      <c r="C124"/>
      <c r="D124"/>
      <c r="E124" s="214"/>
      <c r="F124"/>
      <c r="G124" s="214"/>
      <c r="H124"/>
      <c r="J124"/>
      <c r="K124"/>
      <c r="L124"/>
      <c r="M124" s="4"/>
    </row>
    <row r="125" spans="2:13" ht="15" x14ac:dyDescent="0.25">
      <c r="B125"/>
      <c r="C125"/>
      <c r="D125"/>
      <c r="E125" s="214"/>
      <c r="F125"/>
      <c r="G125" s="214"/>
      <c r="H125"/>
      <c r="J125"/>
      <c r="K125"/>
      <c r="L125"/>
      <c r="M125" s="4"/>
    </row>
    <row r="126" spans="2:13" ht="15" x14ac:dyDescent="0.25">
      <c r="B126"/>
      <c r="C126"/>
      <c r="D126"/>
      <c r="E126" s="214"/>
      <c r="F126"/>
      <c r="G126" s="214"/>
      <c r="H126"/>
      <c r="J126"/>
      <c r="K126"/>
      <c r="L126"/>
      <c r="M126" s="4"/>
    </row>
    <row r="127" spans="2:13" ht="15" x14ac:dyDescent="0.25">
      <c r="B127"/>
      <c r="C127"/>
      <c r="D127"/>
      <c r="E127" s="214"/>
      <c r="F127"/>
      <c r="G127" s="214"/>
      <c r="H127"/>
      <c r="J127"/>
      <c r="K127"/>
      <c r="L127"/>
      <c r="M127" s="4"/>
    </row>
    <row r="128" spans="2:13" ht="15" x14ac:dyDescent="0.25">
      <c r="B128"/>
      <c r="C128"/>
      <c r="D128"/>
      <c r="E128" s="214"/>
      <c r="F128"/>
      <c r="G128" s="214"/>
      <c r="H128"/>
      <c r="J128"/>
      <c r="K128"/>
      <c r="L128"/>
      <c r="M128" s="4"/>
    </row>
    <row r="129" spans="2:13" ht="15" x14ac:dyDescent="0.25">
      <c r="B129"/>
      <c r="C129"/>
      <c r="D129"/>
      <c r="E129" s="214"/>
      <c r="F129"/>
      <c r="G129" s="214"/>
      <c r="H129"/>
      <c r="J129"/>
      <c r="K129"/>
      <c r="L129"/>
      <c r="M129" s="4"/>
    </row>
    <row r="130" spans="2:13" ht="15" x14ac:dyDescent="0.25">
      <c r="B130"/>
      <c r="C130"/>
      <c r="D130"/>
      <c r="E130" s="214"/>
      <c r="F130"/>
      <c r="G130" s="214"/>
      <c r="H130"/>
      <c r="J130"/>
      <c r="K130"/>
      <c r="L130"/>
      <c r="M130" s="4"/>
    </row>
    <row r="131" spans="2:13" ht="15" x14ac:dyDescent="0.25">
      <c r="B131"/>
      <c r="C131"/>
      <c r="D131"/>
      <c r="E131" s="214"/>
      <c r="F131"/>
      <c r="G131" s="214"/>
      <c r="H131"/>
      <c r="J131"/>
      <c r="K131"/>
      <c r="L131"/>
      <c r="M131" s="4"/>
    </row>
    <row r="132" spans="2:13" ht="15" x14ac:dyDescent="0.25">
      <c r="B132"/>
      <c r="C132"/>
      <c r="D132"/>
      <c r="E132" s="214"/>
      <c r="F132"/>
      <c r="G132" s="214"/>
      <c r="H132"/>
      <c r="J132"/>
      <c r="K132"/>
      <c r="L132"/>
      <c r="M132" s="4"/>
    </row>
    <row r="133" spans="2:13" ht="15" x14ac:dyDescent="0.25">
      <c r="B133"/>
      <c r="C133"/>
      <c r="D133"/>
      <c r="E133" s="214"/>
      <c r="F133"/>
      <c r="G133" s="214"/>
      <c r="H133"/>
      <c r="J133"/>
      <c r="K133"/>
      <c r="L133"/>
      <c r="M133" s="4"/>
    </row>
    <row r="134" spans="2:13" ht="15" x14ac:dyDescent="0.25">
      <c r="B134"/>
      <c r="C134"/>
      <c r="D134"/>
      <c r="E134" s="214"/>
      <c r="F134"/>
      <c r="G134" s="214"/>
      <c r="H134"/>
      <c r="J134"/>
      <c r="K134"/>
      <c r="L134"/>
      <c r="M134" s="4"/>
    </row>
    <row r="135" spans="2:13" ht="15" x14ac:dyDescent="0.25">
      <c r="B135"/>
      <c r="C135"/>
      <c r="D135"/>
      <c r="E135" s="214"/>
      <c r="F135"/>
      <c r="G135" s="214"/>
      <c r="H135"/>
      <c r="J135"/>
      <c r="K135"/>
      <c r="L135"/>
      <c r="M135" s="4"/>
    </row>
    <row r="136" spans="2:13" ht="15" x14ac:dyDescent="0.25">
      <c r="B136"/>
      <c r="C136"/>
      <c r="D136"/>
      <c r="E136" s="214"/>
      <c r="F136"/>
      <c r="G136" s="214"/>
      <c r="H136"/>
      <c r="J136"/>
      <c r="K136"/>
      <c r="L136"/>
      <c r="M136" s="4"/>
    </row>
    <row r="137" spans="2:13" ht="15" x14ac:dyDescent="0.25">
      <c r="B137"/>
      <c r="C137"/>
      <c r="D137"/>
      <c r="E137" s="214"/>
      <c r="F137"/>
      <c r="G137" s="214"/>
      <c r="H137"/>
      <c r="J137"/>
      <c r="K137"/>
      <c r="L137"/>
      <c r="M137" s="4"/>
    </row>
    <row r="138" spans="2:13" ht="15" x14ac:dyDescent="0.25">
      <c r="B138"/>
      <c r="C138"/>
      <c r="D138"/>
      <c r="E138" s="214"/>
      <c r="F138"/>
      <c r="G138" s="214"/>
      <c r="H138"/>
      <c r="J138"/>
      <c r="K138"/>
      <c r="L138"/>
      <c r="M138" s="4"/>
    </row>
    <row r="139" spans="2:13" ht="15" x14ac:dyDescent="0.25">
      <c r="B139"/>
      <c r="C139"/>
      <c r="D139"/>
      <c r="E139" s="214"/>
      <c r="F139"/>
      <c r="G139" s="214"/>
      <c r="H139"/>
      <c r="J139"/>
      <c r="K139"/>
      <c r="L139"/>
      <c r="M139" s="4"/>
    </row>
    <row r="140" spans="2:13" ht="15" x14ac:dyDescent="0.25">
      <c r="B140"/>
      <c r="C140"/>
      <c r="D140"/>
      <c r="E140" s="214"/>
      <c r="F140"/>
      <c r="G140" s="214"/>
      <c r="H140"/>
      <c r="J140"/>
      <c r="K140"/>
      <c r="L140"/>
      <c r="M140" s="4"/>
    </row>
    <row r="141" spans="2:13" ht="15" x14ac:dyDescent="0.25">
      <c r="B141"/>
      <c r="C141"/>
      <c r="D141"/>
      <c r="E141" s="214"/>
      <c r="F141"/>
      <c r="G141" s="214"/>
      <c r="H141"/>
      <c r="J141"/>
      <c r="K141"/>
      <c r="L141"/>
      <c r="M141" s="4"/>
    </row>
    <row r="142" spans="2:13" ht="15" x14ac:dyDescent="0.25">
      <c r="B142"/>
      <c r="C142"/>
      <c r="D142"/>
      <c r="E142" s="214"/>
      <c r="F142"/>
      <c r="G142" s="214"/>
      <c r="H142"/>
      <c r="J142"/>
      <c r="K142"/>
      <c r="L142"/>
      <c r="M142" s="4"/>
    </row>
    <row r="143" spans="2:13" ht="15" x14ac:dyDescent="0.25">
      <c r="B143"/>
      <c r="C143"/>
      <c r="D143"/>
      <c r="E143" s="214"/>
      <c r="F143"/>
      <c r="G143" s="214"/>
      <c r="H143"/>
      <c r="J143"/>
      <c r="K143"/>
      <c r="L143"/>
      <c r="M143" s="4"/>
    </row>
    <row r="144" spans="2:13" ht="15" x14ac:dyDescent="0.25">
      <c r="B144"/>
      <c r="C144"/>
      <c r="D144"/>
      <c r="E144" s="214"/>
      <c r="F144"/>
      <c r="G144" s="214"/>
      <c r="H144"/>
      <c r="J144"/>
      <c r="K144"/>
      <c r="L144"/>
      <c r="M144" s="4"/>
    </row>
    <row r="145" spans="2:13" ht="15" x14ac:dyDescent="0.25">
      <c r="B145"/>
      <c r="C145"/>
      <c r="D145"/>
      <c r="E145" s="214"/>
      <c r="F145"/>
      <c r="G145" s="214"/>
      <c r="H145"/>
      <c r="J145"/>
      <c r="K145"/>
      <c r="L145"/>
      <c r="M145" s="4"/>
    </row>
    <row r="146" spans="2:13" ht="15" x14ac:dyDescent="0.25">
      <c r="B146"/>
      <c r="C146"/>
      <c r="D146"/>
      <c r="E146" s="214"/>
      <c r="F146"/>
      <c r="G146" s="214"/>
      <c r="H146"/>
      <c r="J146"/>
      <c r="K146"/>
      <c r="L146"/>
      <c r="M146" s="4"/>
    </row>
    <row r="147" spans="2:13" ht="15" x14ac:dyDescent="0.25">
      <c r="B147"/>
      <c r="C147"/>
      <c r="D147"/>
      <c r="E147" s="214"/>
      <c r="F147"/>
      <c r="G147" s="214"/>
      <c r="H147"/>
      <c r="J147"/>
      <c r="K147"/>
      <c r="L147"/>
      <c r="M147" s="4"/>
    </row>
    <row r="148" spans="2:13" ht="15" x14ac:dyDescent="0.25">
      <c r="B148"/>
      <c r="C148"/>
      <c r="D148"/>
      <c r="E148" s="214"/>
      <c r="F148"/>
      <c r="G148" s="214"/>
      <c r="H148"/>
      <c r="J148"/>
      <c r="K148"/>
      <c r="L148"/>
      <c r="M148" s="4"/>
    </row>
    <row r="149" spans="2:13" ht="15" x14ac:dyDescent="0.25">
      <c r="B149"/>
      <c r="C149"/>
      <c r="D149"/>
      <c r="E149" s="214"/>
      <c r="F149"/>
      <c r="G149" s="214"/>
      <c r="H149"/>
      <c r="J149"/>
      <c r="K149"/>
      <c r="L149"/>
      <c r="M149" s="4"/>
    </row>
    <row r="150" spans="2:13" ht="15" x14ac:dyDescent="0.25">
      <c r="B150"/>
      <c r="C150"/>
      <c r="D150"/>
      <c r="E150" s="214"/>
      <c r="F150"/>
      <c r="G150" s="214"/>
      <c r="H150"/>
      <c r="J150"/>
      <c r="K150"/>
      <c r="L150"/>
      <c r="M150" s="4"/>
    </row>
    <row r="151" spans="2:13" ht="15" x14ac:dyDescent="0.25">
      <c r="B151"/>
      <c r="C151"/>
      <c r="D151"/>
      <c r="E151" s="214"/>
      <c r="F151"/>
      <c r="G151" s="214"/>
      <c r="H151"/>
      <c r="J151"/>
      <c r="K151"/>
      <c r="L151"/>
      <c r="M151" s="4"/>
    </row>
    <row r="152" spans="2:13" ht="15" x14ac:dyDescent="0.25">
      <c r="B152"/>
      <c r="C152"/>
      <c r="D152"/>
      <c r="E152" s="214"/>
      <c r="F152"/>
      <c r="G152" s="214"/>
      <c r="H152"/>
      <c r="J152"/>
      <c r="K152"/>
      <c r="L152"/>
      <c r="M152" s="4"/>
    </row>
    <row r="153" spans="2:13" ht="15" x14ac:dyDescent="0.25">
      <c r="B153"/>
      <c r="C153"/>
      <c r="D153"/>
      <c r="E153" s="214"/>
      <c r="F153"/>
      <c r="G153" s="214"/>
      <c r="H153"/>
      <c r="J153"/>
      <c r="K153"/>
      <c r="L153"/>
      <c r="M153" s="4"/>
    </row>
    <row r="154" spans="2:13" ht="15" x14ac:dyDescent="0.25">
      <c r="B154"/>
      <c r="C154"/>
      <c r="D154"/>
      <c r="E154" s="214"/>
      <c r="F154"/>
      <c r="G154" s="214"/>
      <c r="H154"/>
      <c r="J154"/>
      <c r="K154"/>
      <c r="L154"/>
      <c r="M154" s="4"/>
    </row>
    <row r="155" spans="2:13" ht="15" x14ac:dyDescent="0.25">
      <c r="B155"/>
      <c r="C155"/>
      <c r="D155"/>
      <c r="E155" s="214"/>
      <c r="F155"/>
      <c r="G155" s="214"/>
      <c r="H155"/>
      <c r="J155"/>
      <c r="K155"/>
      <c r="L155"/>
      <c r="M155" s="4"/>
    </row>
    <row r="156" spans="2:13" ht="15" x14ac:dyDescent="0.25">
      <c r="B156"/>
      <c r="C156"/>
      <c r="D156"/>
      <c r="E156" s="214"/>
      <c r="F156"/>
      <c r="G156" s="214"/>
      <c r="H156"/>
      <c r="J156"/>
      <c r="K156"/>
      <c r="L156"/>
      <c r="M156" s="4"/>
    </row>
    <row r="157" spans="2:13" ht="15" x14ac:dyDescent="0.25">
      <c r="B157"/>
      <c r="C157"/>
      <c r="D157"/>
      <c r="E157" s="214"/>
      <c r="F157"/>
      <c r="G157" s="214"/>
      <c r="H157"/>
      <c r="J157"/>
      <c r="K157"/>
      <c r="L157"/>
      <c r="M157" s="4"/>
    </row>
    <row r="158" spans="2:13" ht="15" x14ac:dyDescent="0.25">
      <c r="B158"/>
      <c r="C158"/>
      <c r="D158"/>
      <c r="E158" s="214"/>
      <c r="F158"/>
      <c r="G158" s="214"/>
      <c r="H158"/>
      <c r="J158"/>
      <c r="K158"/>
      <c r="L158"/>
      <c r="M158" s="4"/>
    </row>
    <row r="159" spans="2:13" ht="15" x14ac:dyDescent="0.25">
      <c r="B159"/>
      <c r="C159"/>
      <c r="D159"/>
      <c r="E159" s="214"/>
      <c r="F159"/>
      <c r="G159" s="214"/>
      <c r="H159"/>
      <c r="J159"/>
      <c r="K159"/>
      <c r="L159"/>
      <c r="M159" s="4"/>
    </row>
    <row r="160" spans="2:13" ht="15" x14ac:dyDescent="0.25">
      <c r="B160"/>
      <c r="C160"/>
      <c r="D160"/>
      <c r="E160" s="214"/>
      <c r="F160"/>
      <c r="G160" s="214"/>
      <c r="H160"/>
      <c r="J160"/>
      <c r="K160"/>
      <c r="L160"/>
      <c r="M160" s="4"/>
    </row>
    <row r="161" spans="2:13" ht="15" x14ac:dyDescent="0.25">
      <c r="B161"/>
      <c r="C161"/>
      <c r="D161"/>
      <c r="E161" s="214"/>
      <c r="F161"/>
      <c r="G161" s="214"/>
      <c r="H161"/>
      <c r="J161"/>
      <c r="K161"/>
      <c r="L161"/>
      <c r="M161" s="4"/>
    </row>
    <row r="162" spans="2:13" ht="15" x14ac:dyDescent="0.25">
      <c r="B162"/>
      <c r="C162"/>
      <c r="D162"/>
      <c r="E162" s="214"/>
      <c r="F162"/>
      <c r="G162" s="214"/>
      <c r="H162"/>
      <c r="J162"/>
      <c r="K162"/>
      <c r="L162"/>
      <c r="M162" s="4"/>
    </row>
    <row r="163" spans="2:13" ht="15" x14ac:dyDescent="0.25">
      <c r="B163"/>
      <c r="C163"/>
      <c r="D163"/>
      <c r="E163" s="214"/>
      <c r="F163"/>
      <c r="G163" s="214"/>
      <c r="H163"/>
      <c r="J163"/>
      <c r="K163"/>
      <c r="L163"/>
      <c r="M163" s="4"/>
    </row>
    <row r="164" spans="2:13" ht="15" x14ac:dyDescent="0.25">
      <c r="B164"/>
      <c r="C164"/>
      <c r="D164"/>
      <c r="E164" s="214"/>
      <c r="F164"/>
      <c r="G164" s="214"/>
      <c r="H164"/>
      <c r="J164"/>
      <c r="K164"/>
      <c r="L164"/>
      <c r="M164" s="4"/>
    </row>
    <row r="165" spans="2:13" ht="15" x14ac:dyDescent="0.25">
      <c r="B165"/>
      <c r="C165"/>
      <c r="D165"/>
      <c r="E165" s="214"/>
      <c r="F165"/>
      <c r="G165" s="214"/>
      <c r="H165"/>
      <c r="J165"/>
      <c r="K165"/>
      <c r="L165"/>
      <c r="M165" s="4"/>
    </row>
    <row r="166" spans="2:13" ht="15" x14ac:dyDescent="0.25">
      <c r="B166"/>
      <c r="C166"/>
      <c r="D166"/>
      <c r="E166" s="214"/>
      <c r="F166"/>
      <c r="G166" s="214"/>
      <c r="H166"/>
      <c r="J166"/>
      <c r="K166"/>
      <c r="L166"/>
      <c r="M166" s="4"/>
    </row>
    <row r="167" spans="2:13" ht="15" x14ac:dyDescent="0.25">
      <c r="B167"/>
      <c r="C167"/>
      <c r="D167"/>
      <c r="E167" s="214"/>
      <c r="F167"/>
      <c r="G167" s="214"/>
      <c r="H167"/>
      <c r="J167"/>
      <c r="K167"/>
      <c r="L167"/>
      <c r="M167" s="4"/>
    </row>
    <row r="168" spans="2:13" ht="15" x14ac:dyDescent="0.25">
      <c r="B168"/>
      <c r="C168"/>
      <c r="D168"/>
      <c r="E168" s="214"/>
      <c r="F168"/>
      <c r="G168" s="214"/>
      <c r="H168"/>
      <c r="J168"/>
      <c r="K168"/>
      <c r="L168"/>
      <c r="M168" s="4"/>
    </row>
    <row r="169" spans="2:13" ht="15" x14ac:dyDescent="0.25">
      <c r="B169"/>
      <c r="C169"/>
      <c r="D169"/>
      <c r="E169" s="214"/>
      <c r="F169"/>
      <c r="G169" s="214"/>
      <c r="H169"/>
      <c r="J169"/>
      <c r="K169"/>
      <c r="L169"/>
      <c r="M169" s="4"/>
    </row>
    <row r="170" spans="2:13" ht="15" x14ac:dyDescent="0.25">
      <c r="B170"/>
      <c r="C170"/>
      <c r="D170"/>
      <c r="E170" s="214"/>
      <c r="F170"/>
      <c r="G170" s="214"/>
      <c r="H170"/>
      <c r="J170"/>
      <c r="K170"/>
      <c r="L170"/>
      <c r="M170" s="4"/>
    </row>
    <row r="171" spans="2:13" ht="15" x14ac:dyDescent="0.25">
      <c r="M171" s="4"/>
    </row>
    <row r="172" spans="2:13" ht="15" x14ac:dyDescent="0.25">
      <c r="M172" s="4"/>
    </row>
    <row r="173" spans="2:13" ht="15" x14ac:dyDescent="0.25">
      <c r="M173" s="4"/>
    </row>
    <row r="174" spans="2:13" ht="15" x14ac:dyDescent="0.25">
      <c r="M174" s="4"/>
    </row>
    <row r="175" spans="2:13" ht="15" x14ac:dyDescent="0.25">
      <c r="M175" s="4"/>
    </row>
    <row r="176" spans="2:13" ht="15" x14ac:dyDescent="0.25">
      <c r="M176" s="4"/>
    </row>
    <row r="177" spans="13:13" ht="15" x14ac:dyDescent="0.25">
      <c r="M177" s="4"/>
    </row>
    <row r="178" spans="13:13" ht="15" x14ac:dyDescent="0.25">
      <c r="M178" s="4"/>
    </row>
    <row r="179" spans="13:13" ht="15" x14ac:dyDescent="0.25">
      <c r="M179" s="4"/>
    </row>
    <row r="180" spans="13:13" ht="15" x14ac:dyDescent="0.25">
      <c r="M180" s="4"/>
    </row>
    <row r="181" spans="13:13" ht="15" x14ac:dyDescent="0.25">
      <c r="M181" s="4"/>
    </row>
    <row r="182" spans="13:13" ht="15" x14ac:dyDescent="0.25">
      <c r="M182" s="4"/>
    </row>
    <row r="183" spans="13:13" ht="15" x14ac:dyDescent="0.25">
      <c r="M183" s="4"/>
    </row>
    <row r="184" spans="13:13" ht="15" x14ac:dyDescent="0.25">
      <c r="M184" s="4"/>
    </row>
    <row r="185" spans="13:13" ht="15" x14ac:dyDescent="0.25">
      <c r="M185" s="4"/>
    </row>
    <row r="186" spans="13:13" ht="15" x14ac:dyDescent="0.25">
      <c r="M186" s="4"/>
    </row>
    <row r="187" spans="13:13" ht="15" x14ac:dyDescent="0.25">
      <c r="M187" s="4"/>
    </row>
    <row r="188" spans="13:13" ht="15" x14ac:dyDescent="0.25">
      <c r="M188" s="4"/>
    </row>
    <row r="189" spans="13:13" ht="15" x14ac:dyDescent="0.25">
      <c r="M189" s="4"/>
    </row>
    <row r="190" spans="13:13" ht="15" x14ac:dyDescent="0.25">
      <c r="M190" s="4"/>
    </row>
    <row r="191" spans="13:13" ht="15" x14ac:dyDescent="0.25">
      <c r="M191" s="4"/>
    </row>
    <row r="192" spans="13:13" ht="15" x14ac:dyDescent="0.25">
      <c r="M192" s="4"/>
    </row>
    <row r="193" spans="13:13" ht="15" x14ac:dyDescent="0.25">
      <c r="M193" s="4"/>
    </row>
    <row r="194" spans="13:13" ht="15" x14ac:dyDescent="0.25">
      <c r="M194" s="4"/>
    </row>
    <row r="195" spans="13:13" ht="15" x14ac:dyDescent="0.25">
      <c r="M195" s="4"/>
    </row>
    <row r="196" spans="13:13" ht="15" x14ac:dyDescent="0.25">
      <c r="M196" s="4"/>
    </row>
    <row r="197" spans="13:13" ht="15" x14ac:dyDescent="0.25">
      <c r="M197" s="4"/>
    </row>
    <row r="198" spans="13:13" ht="15" x14ac:dyDescent="0.25">
      <c r="M198" s="4"/>
    </row>
    <row r="199" spans="13:13" ht="15" x14ac:dyDescent="0.25">
      <c r="M199" s="4"/>
    </row>
    <row r="200" spans="13:13" ht="15" x14ac:dyDescent="0.25">
      <c r="M200" s="4"/>
    </row>
    <row r="201" spans="13:13" ht="15" x14ac:dyDescent="0.25">
      <c r="M201" s="4"/>
    </row>
    <row r="202" spans="13:13" ht="15" x14ac:dyDescent="0.25">
      <c r="M202" s="4"/>
    </row>
    <row r="203" spans="13:13" ht="15" x14ac:dyDescent="0.25">
      <c r="M203" s="4"/>
    </row>
    <row r="204" spans="13:13" ht="15" x14ac:dyDescent="0.25">
      <c r="M204" s="4"/>
    </row>
    <row r="205" spans="13:13" ht="15" x14ac:dyDescent="0.25">
      <c r="M205" s="4"/>
    </row>
    <row r="206" spans="13:13" ht="15" x14ac:dyDescent="0.25">
      <c r="M206" s="4"/>
    </row>
    <row r="207" spans="13:13" ht="15" x14ac:dyDescent="0.25">
      <c r="M207" s="4"/>
    </row>
    <row r="208" spans="13:13" ht="15" x14ac:dyDescent="0.25">
      <c r="M208" s="4"/>
    </row>
    <row r="209" spans="13:13" ht="15" x14ac:dyDescent="0.25">
      <c r="M209" s="4"/>
    </row>
    <row r="210" spans="13:13" ht="15" x14ac:dyDescent="0.25">
      <c r="M210" s="4"/>
    </row>
    <row r="211" spans="13:13" ht="15" x14ac:dyDescent="0.25">
      <c r="M211" s="4"/>
    </row>
    <row r="212" spans="13:13" ht="15" x14ac:dyDescent="0.25">
      <c r="M212" s="4"/>
    </row>
    <row r="213" spans="13:13" ht="15" x14ac:dyDescent="0.25">
      <c r="M213" s="4"/>
    </row>
    <row r="214" spans="13:13" ht="15" x14ac:dyDescent="0.25">
      <c r="M214" s="4"/>
    </row>
    <row r="215" spans="13:13" ht="15" x14ac:dyDescent="0.25">
      <c r="M215" s="4"/>
    </row>
    <row r="216" spans="13:13" ht="15" x14ac:dyDescent="0.25">
      <c r="M216" s="4"/>
    </row>
    <row r="217" spans="13:13" ht="15" x14ac:dyDescent="0.25">
      <c r="M217" s="4"/>
    </row>
    <row r="218" spans="13:13" ht="15" x14ac:dyDescent="0.25">
      <c r="M218" s="4"/>
    </row>
    <row r="219" spans="13:13" ht="15" x14ac:dyDescent="0.25">
      <c r="M219" s="4"/>
    </row>
    <row r="220" spans="13:13" ht="15" x14ac:dyDescent="0.25">
      <c r="M220" s="4"/>
    </row>
    <row r="221" spans="13:13" ht="15" x14ac:dyDescent="0.25">
      <c r="M221" s="4"/>
    </row>
    <row r="222" spans="13:13" ht="15" x14ac:dyDescent="0.25">
      <c r="M222" s="4"/>
    </row>
    <row r="223" spans="13:13" ht="15" x14ac:dyDescent="0.25">
      <c r="M223" s="4"/>
    </row>
    <row r="224" spans="13:13" ht="15" x14ac:dyDescent="0.25">
      <c r="M224" s="4"/>
    </row>
    <row r="225" spans="13:13" ht="15" x14ac:dyDescent="0.25">
      <c r="M225" s="4"/>
    </row>
    <row r="226" spans="13:13" ht="15" x14ac:dyDescent="0.25">
      <c r="M226" s="4"/>
    </row>
    <row r="227" spans="13:13" ht="15" x14ac:dyDescent="0.25">
      <c r="M227" s="4"/>
    </row>
    <row r="228" spans="13:13" ht="15" x14ac:dyDescent="0.25">
      <c r="M228" s="4"/>
    </row>
    <row r="229" spans="13:13" ht="15" x14ac:dyDescent="0.25">
      <c r="M229" s="4"/>
    </row>
    <row r="230" spans="13:13" ht="15" x14ac:dyDescent="0.25">
      <c r="M230" s="4"/>
    </row>
    <row r="231" spans="13:13" ht="15" x14ac:dyDescent="0.25">
      <c r="M231" s="4"/>
    </row>
    <row r="232" spans="13:13" ht="15" x14ac:dyDescent="0.25">
      <c r="M232" s="4"/>
    </row>
    <row r="233" spans="13:13" ht="15" x14ac:dyDescent="0.25">
      <c r="M233" s="4"/>
    </row>
    <row r="234" spans="13:13" ht="15" x14ac:dyDescent="0.25">
      <c r="M234" s="4"/>
    </row>
    <row r="235" spans="13:13" ht="15" x14ac:dyDescent="0.25">
      <c r="M235" s="4"/>
    </row>
    <row r="236" spans="13:13" ht="15" x14ac:dyDescent="0.25">
      <c r="M236" s="4"/>
    </row>
    <row r="237" spans="13:13" ht="15" x14ac:dyDescent="0.25">
      <c r="M237" s="4"/>
    </row>
    <row r="238" spans="13:13" ht="15" x14ac:dyDescent="0.25">
      <c r="M238" s="4"/>
    </row>
    <row r="239" spans="13:13" ht="15" x14ac:dyDescent="0.25">
      <c r="M239" s="4"/>
    </row>
    <row r="240" spans="13:13" ht="15" x14ac:dyDescent="0.25">
      <c r="M240" s="4"/>
    </row>
    <row r="241" spans="13:13" ht="15" x14ac:dyDescent="0.25">
      <c r="M241" s="4"/>
    </row>
    <row r="242" spans="13:13" ht="15" x14ac:dyDescent="0.25">
      <c r="M242" s="4"/>
    </row>
    <row r="243" spans="13:13" ht="15" x14ac:dyDescent="0.25">
      <c r="M243" s="4"/>
    </row>
    <row r="244" spans="13:13" ht="15" x14ac:dyDescent="0.25">
      <c r="M244" s="4"/>
    </row>
    <row r="245" spans="13:13" ht="15" x14ac:dyDescent="0.25">
      <c r="M245" s="4"/>
    </row>
    <row r="246" spans="13:13" ht="15" x14ac:dyDescent="0.25">
      <c r="M246" s="4"/>
    </row>
    <row r="247" spans="13:13" ht="15" x14ac:dyDescent="0.25">
      <c r="M247" s="4"/>
    </row>
    <row r="248" spans="13:13" ht="15" x14ac:dyDescent="0.25">
      <c r="M248" s="4"/>
    </row>
    <row r="249" spans="13:13" ht="15" x14ac:dyDescent="0.25">
      <c r="M249" s="4"/>
    </row>
    <row r="250" spans="13:13" ht="15" x14ac:dyDescent="0.25">
      <c r="M250" s="4"/>
    </row>
    <row r="251" spans="13:13" ht="15" x14ac:dyDescent="0.25">
      <c r="M251" s="4"/>
    </row>
    <row r="252" spans="13:13" ht="15" x14ac:dyDescent="0.25">
      <c r="M252" s="4"/>
    </row>
    <row r="253" spans="13:13" ht="15" x14ac:dyDescent="0.25">
      <c r="M253" s="4"/>
    </row>
    <row r="254" spans="13:13" ht="15" x14ac:dyDescent="0.25">
      <c r="M254" s="4"/>
    </row>
    <row r="255" spans="13:13" ht="15" x14ac:dyDescent="0.25">
      <c r="M255" s="4"/>
    </row>
    <row r="256" spans="13:13" ht="15" x14ac:dyDescent="0.25">
      <c r="M256" s="4"/>
    </row>
    <row r="257" spans="13:13" ht="15" x14ac:dyDescent="0.25">
      <c r="M257" s="4"/>
    </row>
    <row r="258" spans="13:13" ht="15" x14ac:dyDescent="0.25">
      <c r="M258" s="4"/>
    </row>
    <row r="259" spans="13:13" ht="15" x14ac:dyDescent="0.25">
      <c r="M259" s="4"/>
    </row>
    <row r="260" spans="13:13" ht="15" x14ac:dyDescent="0.25">
      <c r="M260" s="4"/>
    </row>
    <row r="261" spans="13:13" ht="15" x14ac:dyDescent="0.25">
      <c r="M261" s="4"/>
    </row>
    <row r="262" spans="13:13" ht="15" x14ac:dyDescent="0.25">
      <c r="M262" s="4"/>
    </row>
    <row r="263" spans="13:13" ht="15" x14ac:dyDescent="0.25">
      <c r="M263" s="4"/>
    </row>
    <row r="264" spans="13:13" ht="15" x14ac:dyDescent="0.25">
      <c r="M264" s="4"/>
    </row>
    <row r="265" spans="13:13" ht="15" x14ac:dyDescent="0.25">
      <c r="M265" s="4"/>
    </row>
    <row r="266" spans="13:13" ht="15" x14ac:dyDescent="0.25">
      <c r="M266" s="4"/>
    </row>
    <row r="267" spans="13:13" ht="15" x14ac:dyDescent="0.25">
      <c r="M267" s="4"/>
    </row>
    <row r="268" spans="13:13" ht="15" x14ac:dyDescent="0.25">
      <c r="M268" s="4"/>
    </row>
    <row r="269" spans="13:13" ht="15" x14ac:dyDescent="0.25">
      <c r="M269" s="4"/>
    </row>
    <row r="270" spans="13:13" ht="15" x14ac:dyDescent="0.25">
      <c r="M270" s="4"/>
    </row>
    <row r="271" spans="13:13" ht="15" x14ac:dyDescent="0.25">
      <c r="M271" s="4"/>
    </row>
    <row r="272" spans="13:13" ht="15" x14ac:dyDescent="0.25">
      <c r="M272" s="4"/>
    </row>
    <row r="273" spans="13:13" ht="15" x14ac:dyDescent="0.25">
      <c r="M273" s="4"/>
    </row>
    <row r="274" spans="13:13" ht="15" x14ac:dyDescent="0.25">
      <c r="M274" s="4"/>
    </row>
    <row r="275" spans="13:13" ht="15" x14ac:dyDescent="0.25">
      <c r="M275" s="4"/>
    </row>
    <row r="276" spans="13:13" ht="15" x14ac:dyDescent="0.25">
      <c r="M276" s="4"/>
    </row>
    <row r="277" spans="13:13" ht="15" x14ac:dyDescent="0.25">
      <c r="M277" s="4"/>
    </row>
    <row r="278" spans="13:13" ht="15" x14ac:dyDescent="0.25">
      <c r="M278" s="4"/>
    </row>
    <row r="279" spans="13:13" ht="15" x14ac:dyDescent="0.25">
      <c r="M279" s="4"/>
    </row>
    <row r="280" spans="13:13" ht="15" x14ac:dyDescent="0.25">
      <c r="M280" s="4"/>
    </row>
    <row r="281" spans="13:13" ht="15" x14ac:dyDescent="0.25">
      <c r="M281" s="4"/>
    </row>
    <row r="282" spans="13:13" ht="15" x14ac:dyDescent="0.25">
      <c r="M282" s="4"/>
    </row>
    <row r="283" spans="13:13" ht="15" x14ac:dyDescent="0.25">
      <c r="M283" s="4"/>
    </row>
    <row r="284" spans="13:13" ht="15" x14ac:dyDescent="0.25">
      <c r="M284" s="4"/>
    </row>
    <row r="285" spans="13:13" ht="15" x14ac:dyDescent="0.25">
      <c r="M285" s="4"/>
    </row>
    <row r="286" spans="13:13" ht="15" x14ac:dyDescent="0.25">
      <c r="M286" s="4"/>
    </row>
    <row r="287" spans="13:13" ht="15" x14ac:dyDescent="0.25">
      <c r="M287" s="4"/>
    </row>
    <row r="288" spans="13:13" ht="15" x14ac:dyDescent="0.25">
      <c r="M288" s="4"/>
    </row>
    <row r="289" spans="13:13" ht="15" x14ac:dyDescent="0.25">
      <c r="M289" s="4"/>
    </row>
    <row r="290" spans="13:13" ht="15" x14ac:dyDescent="0.25">
      <c r="M290" s="4"/>
    </row>
    <row r="291" spans="13:13" ht="15" x14ac:dyDescent="0.25">
      <c r="M291" s="4"/>
    </row>
    <row r="292" spans="13:13" ht="15" x14ac:dyDescent="0.25">
      <c r="M292" s="4"/>
    </row>
    <row r="293" spans="13:13" ht="15" x14ac:dyDescent="0.25">
      <c r="M293" s="4"/>
    </row>
    <row r="294" spans="13:13" ht="15" x14ac:dyDescent="0.25">
      <c r="M294" s="4"/>
    </row>
    <row r="295" spans="13:13" ht="15" x14ac:dyDescent="0.25">
      <c r="M295" s="4"/>
    </row>
    <row r="296" spans="13:13" ht="15" x14ac:dyDescent="0.25">
      <c r="M296" s="4"/>
    </row>
    <row r="297" spans="13:13" ht="15" x14ac:dyDescent="0.25">
      <c r="M297" s="4"/>
    </row>
    <row r="298" spans="13:13" ht="15" x14ac:dyDescent="0.25">
      <c r="M298" s="4"/>
    </row>
    <row r="299" spans="13:13" ht="15" x14ac:dyDescent="0.25">
      <c r="M299" s="4"/>
    </row>
    <row r="300" spans="13:13" ht="15" x14ac:dyDescent="0.25">
      <c r="M300" s="4"/>
    </row>
    <row r="301" spans="13:13" ht="15" x14ac:dyDescent="0.25">
      <c r="M301" s="4"/>
    </row>
    <row r="302" spans="13:13" ht="15" x14ac:dyDescent="0.25">
      <c r="M302" s="4"/>
    </row>
    <row r="303" spans="13:13" ht="15" x14ac:dyDescent="0.25">
      <c r="M303" s="4"/>
    </row>
    <row r="304" spans="13:13" ht="15" x14ac:dyDescent="0.25">
      <c r="M304" s="4"/>
    </row>
    <row r="305" spans="13:13" ht="15" x14ac:dyDescent="0.25">
      <c r="M305" s="4"/>
    </row>
    <row r="306" spans="13:13" ht="15" x14ac:dyDescent="0.25">
      <c r="M306" s="4"/>
    </row>
    <row r="307" spans="13:13" ht="15" x14ac:dyDescent="0.25">
      <c r="M307" s="4"/>
    </row>
    <row r="308" spans="13:13" ht="15" x14ac:dyDescent="0.25">
      <c r="M308" s="4"/>
    </row>
    <row r="309" spans="13:13" ht="15" x14ac:dyDescent="0.25">
      <c r="M309" s="4"/>
    </row>
    <row r="310" spans="13:13" ht="15" x14ac:dyDescent="0.25">
      <c r="M310" s="4"/>
    </row>
    <row r="311" spans="13:13" ht="15" x14ac:dyDescent="0.25">
      <c r="M311" s="4"/>
    </row>
    <row r="312" spans="13:13" ht="15" x14ac:dyDescent="0.25">
      <c r="M312" s="4"/>
    </row>
    <row r="313" spans="13:13" ht="15" x14ac:dyDescent="0.25">
      <c r="M313" s="4"/>
    </row>
    <row r="314" spans="13:13" ht="15" x14ac:dyDescent="0.25">
      <c r="M314" s="4"/>
    </row>
    <row r="315" spans="13:13" ht="15" x14ac:dyDescent="0.25">
      <c r="M315" s="4"/>
    </row>
    <row r="316" spans="13:13" ht="15" x14ac:dyDescent="0.25">
      <c r="M316" s="4"/>
    </row>
    <row r="317" spans="13:13" ht="15" x14ac:dyDescent="0.25">
      <c r="M317" s="4"/>
    </row>
    <row r="318" spans="13:13" ht="15" x14ac:dyDescent="0.25">
      <c r="M318" s="4"/>
    </row>
    <row r="319" spans="13:13" ht="15" x14ac:dyDescent="0.25">
      <c r="M319" s="4"/>
    </row>
    <row r="320" spans="13:13" ht="15" x14ac:dyDescent="0.25">
      <c r="M320" s="4"/>
    </row>
    <row r="321" spans="13:13" ht="15" x14ac:dyDescent="0.25">
      <c r="M321" s="4"/>
    </row>
    <row r="322" spans="13:13" ht="15" x14ac:dyDescent="0.25">
      <c r="M322" s="4"/>
    </row>
    <row r="323" spans="13:13" ht="15" x14ac:dyDescent="0.25">
      <c r="M323" s="4"/>
    </row>
    <row r="324" spans="13:13" ht="15" x14ac:dyDescent="0.25">
      <c r="M324" s="4"/>
    </row>
    <row r="325" spans="13:13" ht="15" x14ac:dyDescent="0.25">
      <c r="M325" s="4"/>
    </row>
    <row r="326" spans="13:13" ht="15" x14ac:dyDescent="0.25">
      <c r="M326" s="4"/>
    </row>
    <row r="327" spans="13:13" ht="15" x14ac:dyDescent="0.25">
      <c r="M327" s="4"/>
    </row>
    <row r="328" spans="13:13" ht="15" x14ac:dyDescent="0.25">
      <c r="M328" s="4"/>
    </row>
    <row r="329" spans="13:13" ht="15" x14ac:dyDescent="0.25">
      <c r="M329" s="4"/>
    </row>
    <row r="330" spans="13:13" ht="15" x14ac:dyDescent="0.25">
      <c r="M330" s="4"/>
    </row>
    <row r="331" spans="13:13" ht="15" x14ac:dyDescent="0.25">
      <c r="M331" s="4"/>
    </row>
    <row r="332" spans="13:13" ht="15" x14ac:dyDescent="0.25">
      <c r="M332" s="4"/>
    </row>
    <row r="333" spans="13:13" ht="15" x14ac:dyDescent="0.25">
      <c r="M333" s="4"/>
    </row>
    <row r="334" spans="13:13" ht="15" x14ac:dyDescent="0.25">
      <c r="M334" s="4"/>
    </row>
    <row r="335" spans="13:13" ht="15" x14ac:dyDescent="0.25">
      <c r="M335" s="4"/>
    </row>
    <row r="336" spans="13:13" ht="15" x14ac:dyDescent="0.25">
      <c r="M336" s="4"/>
    </row>
    <row r="337" spans="13:13" ht="15" x14ac:dyDescent="0.25">
      <c r="M337" s="4"/>
    </row>
    <row r="338" spans="13:13" ht="15" x14ac:dyDescent="0.25">
      <c r="M338" s="4"/>
    </row>
    <row r="339" spans="13:13" ht="15" x14ac:dyDescent="0.25">
      <c r="M339" s="4"/>
    </row>
    <row r="340" spans="13:13" ht="15" x14ac:dyDescent="0.25">
      <c r="M340" s="4"/>
    </row>
    <row r="341" spans="13:13" ht="15" x14ac:dyDescent="0.25">
      <c r="M341" s="4"/>
    </row>
    <row r="342" spans="13:13" ht="15" x14ac:dyDescent="0.25">
      <c r="M342" s="4"/>
    </row>
    <row r="343" spans="13:13" ht="15" x14ac:dyDescent="0.25">
      <c r="M343" s="4"/>
    </row>
    <row r="344" spans="13:13" ht="15" x14ac:dyDescent="0.25">
      <c r="M344" s="4"/>
    </row>
    <row r="345" spans="13:13" ht="15" x14ac:dyDescent="0.25">
      <c r="M345" s="4"/>
    </row>
    <row r="346" spans="13:13" ht="15" x14ac:dyDescent="0.25">
      <c r="M346" s="4"/>
    </row>
    <row r="347" spans="13:13" ht="15" x14ac:dyDescent="0.25">
      <c r="M347" s="4"/>
    </row>
    <row r="348" spans="13:13" ht="15" x14ac:dyDescent="0.25">
      <c r="M348" s="4"/>
    </row>
    <row r="349" spans="13:13" ht="15" x14ac:dyDescent="0.25">
      <c r="M349" s="4"/>
    </row>
    <row r="350" spans="13:13" ht="15" x14ac:dyDescent="0.25">
      <c r="M350" s="4"/>
    </row>
    <row r="351" spans="13:13" ht="15" x14ac:dyDescent="0.25">
      <c r="M351" s="4"/>
    </row>
    <row r="352" spans="13:13" ht="15" x14ac:dyDescent="0.25">
      <c r="M352" s="4"/>
    </row>
    <row r="353" spans="13:13" ht="15" x14ac:dyDescent="0.25">
      <c r="M353" s="4"/>
    </row>
    <row r="354" spans="13:13" ht="15" x14ac:dyDescent="0.25">
      <c r="M354" s="4"/>
    </row>
    <row r="355" spans="13:13" ht="15" x14ac:dyDescent="0.25">
      <c r="M355" s="4"/>
    </row>
    <row r="356" spans="13:13" ht="15" x14ac:dyDescent="0.25">
      <c r="M356" s="4"/>
    </row>
    <row r="357" spans="13:13" ht="15" x14ac:dyDescent="0.25">
      <c r="M357" s="4"/>
    </row>
    <row r="358" spans="13:13" ht="15" x14ac:dyDescent="0.25">
      <c r="M358" s="4"/>
    </row>
    <row r="359" spans="13:13" ht="15" x14ac:dyDescent="0.25">
      <c r="M359" s="4"/>
    </row>
    <row r="360" spans="13:13" ht="15" x14ac:dyDescent="0.25">
      <c r="M360" s="4"/>
    </row>
    <row r="361" spans="13:13" ht="15" x14ac:dyDescent="0.25">
      <c r="M361" s="4"/>
    </row>
    <row r="362" spans="13:13" ht="15" x14ac:dyDescent="0.25">
      <c r="M362" s="4"/>
    </row>
    <row r="363" spans="13:13" ht="15" x14ac:dyDescent="0.25">
      <c r="M363" s="4"/>
    </row>
    <row r="364" spans="13:13" ht="15" x14ac:dyDescent="0.25">
      <c r="M364" s="4"/>
    </row>
    <row r="365" spans="13:13" ht="15" x14ac:dyDescent="0.25">
      <c r="M365" s="4"/>
    </row>
    <row r="366" spans="13:13" ht="15" x14ac:dyDescent="0.25">
      <c r="M366" s="4"/>
    </row>
    <row r="367" spans="13:13" ht="15" x14ac:dyDescent="0.25">
      <c r="M367" s="4"/>
    </row>
    <row r="368" spans="13:13" ht="15" x14ac:dyDescent="0.25">
      <c r="M368" s="4"/>
    </row>
    <row r="369" spans="13:13" ht="15" x14ac:dyDescent="0.25">
      <c r="M369" s="4"/>
    </row>
    <row r="370" spans="13:13" ht="15" x14ac:dyDescent="0.25">
      <c r="M370" s="4"/>
    </row>
    <row r="371" spans="13:13" ht="15" x14ac:dyDescent="0.25">
      <c r="M371" s="4"/>
    </row>
    <row r="372" spans="13:13" ht="15" x14ac:dyDescent="0.25">
      <c r="M372" s="4"/>
    </row>
    <row r="373" spans="13:13" ht="15" x14ac:dyDescent="0.25">
      <c r="M373" s="4"/>
    </row>
    <row r="374" spans="13:13" ht="15" x14ac:dyDescent="0.25">
      <c r="M374" s="4"/>
    </row>
    <row r="375" spans="13:13" ht="15" x14ac:dyDescent="0.25">
      <c r="M375" s="4"/>
    </row>
    <row r="376" spans="13:13" ht="15" x14ac:dyDescent="0.25">
      <c r="M376" s="4"/>
    </row>
    <row r="377" spans="13:13" ht="15" x14ac:dyDescent="0.25">
      <c r="M377" s="4"/>
    </row>
    <row r="378" spans="13:13" ht="15" x14ac:dyDescent="0.25">
      <c r="M378" s="4"/>
    </row>
    <row r="379" spans="13:13" ht="15" x14ac:dyDescent="0.25">
      <c r="M379" s="4"/>
    </row>
    <row r="380" spans="13:13" ht="15" x14ac:dyDescent="0.25">
      <c r="M380" s="4"/>
    </row>
    <row r="381" spans="13:13" ht="15" x14ac:dyDescent="0.25">
      <c r="M381" s="4"/>
    </row>
    <row r="382" spans="13:13" ht="15" x14ac:dyDescent="0.25">
      <c r="M382" s="4"/>
    </row>
    <row r="383" spans="13:13" ht="15" x14ac:dyDescent="0.25">
      <c r="M383" s="4"/>
    </row>
    <row r="384" spans="13:13" ht="15" x14ac:dyDescent="0.25">
      <c r="M384" s="4"/>
    </row>
    <row r="385" spans="13:13" ht="15" x14ac:dyDescent="0.25">
      <c r="M385" s="4"/>
    </row>
    <row r="386" spans="13:13" ht="15" x14ac:dyDescent="0.25">
      <c r="M386" s="4"/>
    </row>
    <row r="387" spans="13:13" ht="15" x14ac:dyDescent="0.25">
      <c r="M387" s="4"/>
    </row>
    <row r="388" spans="13:13" ht="15" x14ac:dyDescent="0.25">
      <c r="M388" s="4"/>
    </row>
    <row r="389" spans="13:13" ht="15" x14ac:dyDescent="0.25">
      <c r="M389" s="4"/>
    </row>
    <row r="390" spans="13:13" ht="15" x14ac:dyDescent="0.25">
      <c r="M390" s="4"/>
    </row>
    <row r="391" spans="13:13" ht="15" x14ac:dyDescent="0.25">
      <c r="M391" s="4"/>
    </row>
    <row r="392" spans="13:13" ht="15" x14ac:dyDescent="0.25">
      <c r="M392" s="4"/>
    </row>
    <row r="393" spans="13:13" ht="15" x14ac:dyDescent="0.25">
      <c r="M393" s="4"/>
    </row>
    <row r="394" spans="13:13" ht="15" x14ac:dyDescent="0.25">
      <c r="M394" s="4"/>
    </row>
    <row r="395" spans="13:13" ht="15" x14ac:dyDescent="0.25">
      <c r="M395" s="4"/>
    </row>
    <row r="396" spans="13:13" ht="15" x14ac:dyDescent="0.25">
      <c r="M396" s="4"/>
    </row>
    <row r="397" spans="13:13" ht="15" x14ac:dyDescent="0.25">
      <c r="M397" s="4"/>
    </row>
    <row r="398" spans="13:13" ht="15" x14ac:dyDescent="0.25">
      <c r="M398" s="4"/>
    </row>
    <row r="399" spans="13:13" ht="15" x14ac:dyDescent="0.25">
      <c r="M399" s="4"/>
    </row>
    <row r="400" spans="13:13" ht="15" x14ac:dyDescent="0.25">
      <c r="M400" s="4"/>
    </row>
    <row r="401" spans="13:13" ht="15" x14ac:dyDescent="0.25">
      <c r="M401" s="4"/>
    </row>
    <row r="402" spans="13:13" ht="15" x14ac:dyDescent="0.25">
      <c r="M402" s="4"/>
    </row>
    <row r="403" spans="13:13" ht="15" x14ac:dyDescent="0.25">
      <c r="M403" s="4"/>
    </row>
    <row r="404" spans="13:13" ht="15" x14ac:dyDescent="0.25">
      <c r="M404" s="4"/>
    </row>
    <row r="405" spans="13:13" ht="15" x14ac:dyDescent="0.25">
      <c r="M405" s="4"/>
    </row>
    <row r="406" spans="13:13" ht="15" x14ac:dyDescent="0.25">
      <c r="M406" s="4"/>
    </row>
    <row r="407" spans="13:13" ht="15" x14ac:dyDescent="0.25">
      <c r="M407" s="4"/>
    </row>
    <row r="408" spans="13:13" ht="15" x14ac:dyDescent="0.25">
      <c r="M408" s="4"/>
    </row>
    <row r="409" spans="13:13" ht="15" x14ac:dyDescent="0.25">
      <c r="M409" s="4"/>
    </row>
    <row r="410" spans="13:13" ht="15" x14ac:dyDescent="0.25">
      <c r="M410" s="4"/>
    </row>
    <row r="411" spans="13:13" ht="15" x14ac:dyDescent="0.25">
      <c r="M411" s="4"/>
    </row>
    <row r="412" spans="13:13" ht="15" x14ac:dyDescent="0.25">
      <c r="M412" s="4"/>
    </row>
    <row r="413" spans="13:13" ht="15" x14ac:dyDescent="0.25">
      <c r="M413" s="4"/>
    </row>
    <row r="414" spans="13:13" ht="15" x14ac:dyDescent="0.25">
      <c r="M414" s="4"/>
    </row>
    <row r="415" spans="13:13" ht="15" x14ac:dyDescent="0.25">
      <c r="M415" s="4"/>
    </row>
    <row r="416" spans="13:13" ht="15" x14ac:dyDescent="0.25">
      <c r="M416" s="4"/>
    </row>
    <row r="417" spans="13:13" ht="15" x14ac:dyDescent="0.25">
      <c r="M417" s="4"/>
    </row>
    <row r="418" spans="13:13" ht="15" x14ac:dyDescent="0.25">
      <c r="M418" s="4"/>
    </row>
    <row r="419" spans="13:13" ht="15" x14ac:dyDescent="0.25">
      <c r="M419" s="4"/>
    </row>
    <row r="420" spans="13:13" ht="15" x14ac:dyDescent="0.25">
      <c r="M420" s="4"/>
    </row>
    <row r="421" spans="13:13" ht="15" x14ac:dyDescent="0.25">
      <c r="M421" s="4"/>
    </row>
    <row r="422" spans="13:13" ht="15" x14ac:dyDescent="0.25">
      <c r="M422" s="4"/>
    </row>
    <row r="423" spans="13:13" ht="15" x14ac:dyDescent="0.25">
      <c r="M423" s="4"/>
    </row>
    <row r="424" spans="13:13" ht="15" x14ac:dyDescent="0.25">
      <c r="M424" s="4"/>
    </row>
    <row r="425" spans="13:13" ht="15" x14ac:dyDescent="0.25">
      <c r="M425" s="4"/>
    </row>
    <row r="426" spans="13:13" ht="15" x14ac:dyDescent="0.25">
      <c r="M426" s="4"/>
    </row>
    <row r="427" spans="13:13" ht="15" x14ac:dyDescent="0.25">
      <c r="M427" s="4"/>
    </row>
    <row r="428" spans="13:13" ht="15" x14ac:dyDescent="0.25">
      <c r="M428" s="4"/>
    </row>
    <row r="429" spans="13:13" ht="15" x14ac:dyDescent="0.25">
      <c r="M429" s="4"/>
    </row>
    <row r="430" spans="13:13" ht="15" x14ac:dyDescent="0.25">
      <c r="M430" s="4"/>
    </row>
    <row r="431" spans="13:13" ht="15" x14ac:dyDescent="0.25">
      <c r="M431" s="4"/>
    </row>
    <row r="432" spans="13:13" ht="15" x14ac:dyDescent="0.25">
      <c r="M432" s="4"/>
    </row>
    <row r="433" spans="13:13" ht="15" x14ac:dyDescent="0.25">
      <c r="M433" s="4"/>
    </row>
    <row r="434" spans="13:13" ht="15" x14ac:dyDescent="0.25">
      <c r="M434" s="4"/>
    </row>
    <row r="435" spans="13:13" ht="15" x14ac:dyDescent="0.25">
      <c r="M435" s="4"/>
    </row>
    <row r="436" spans="13:13" ht="15" x14ac:dyDescent="0.25">
      <c r="M436" s="4"/>
    </row>
    <row r="437" spans="13:13" ht="15" x14ac:dyDescent="0.25">
      <c r="M437" s="4"/>
    </row>
    <row r="438" spans="13:13" ht="15" x14ac:dyDescent="0.25">
      <c r="M438" s="4"/>
    </row>
    <row r="439" spans="13:13" ht="15" x14ac:dyDescent="0.25">
      <c r="M439" s="4"/>
    </row>
    <row r="440" spans="13:13" ht="15" x14ac:dyDescent="0.25">
      <c r="M440" s="4"/>
    </row>
    <row r="441" spans="13:13" ht="15" x14ac:dyDescent="0.25">
      <c r="M441" s="4"/>
    </row>
    <row r="442" spans="13:13" ht="15" x14ac:dyDescent="0.25">
      <c r="M442" s="4"/>
    </row>
    <row r="443" spans="13:13" ht="15" x14ac:dyDescent="0.25">
      <c r="M443" s="4"/>
    </row>
    <row r="444" spans="13:13" ht="15" x14ac:dyDescent="0.25">
      <c r="M444" s="4"/>
    </row>
    <row r="445" spans="13:13" ht="15" x14ac:dyDescent="0.25">
      <c r="M445" s="4"/>
    </row>
    <row r="446" spans="13:13" ht="15" x14ac:dyDescent="0.25">
      <c r="M446" s="4"/>
    </row>
    <row r="447" spans="13:13" ht="15" x14ac:dyDescent="0.25">
      <c r="M447" s="4"/>
    </row>
    <row r="448" spans="13:13" ht="15" x14ac:dyDescent="0.25">
      <c r="M448" s="4"/>
    </row>
    <row r="449" spans="13:13" ht="15" x14ac:dyDescent="0.25">
      <c r="M449" s="4"/>
    </row>
    <row r="450" spans="13:13" ht="15" x14ac:dyDescent="0.25">
      <c r="M450" s="4"/>
    </row>
    <row r="451" spans="13:13" ht="15" x14ac:dyDescent="0.25">
      <c r="M451" s="4"/>
    </row>
    <row r="452" spans="13:13" ht="15" x14ac:dyDescent="0.25">
      <c r="M452" s="4"/>
    </row>
    <row r="453" spans="13:13" ht="15" x14ac:dyDescent="0.25">
      <c r="M453" s="4"/>
    </row>
    <row r="454" spans="13:13" ht="15" x14ac:dyDescent="0.25">
      <c r="M454" s="4"/>
    </row>
    <row r="455" spans="13:13" ht="15" x14ac:dyDescent="0.25">
      <c r="M455" s="4"/>
    </row>
    <row r="456" spans="13:13" ht="15" x14ac:dyDescent="0.25">
      <c r="M456" s="4"/>
    </row>
    <row r="457" spans="13:13" ht="15" x14ac:dyDescent="0.25">
      <c r="M457" s="4"/>
    </row>
    <row r="458" spans="13:13" ht="15" x14ac:dyDescent="0.25">
      <c r="M458" s="4"/>
    </row>
    <row r="459" spans="13:13" ht="15" x14ac:dyDescent="0.25">
      <c r="M459" s="4"/>
    </row>
    <row r="460" spans="13:13" ht="15" x14ac:dyDescent="0.25">
      <c r="M460" s="4"/>
    </row>
    <row r="461" spans="13:13" ht="15" x14ac:dyDescent="0.25">
      <c r="M461" s="4"/>
    </row>
    <row r="462" spans="13:13" ht="15" x14ac:dyDescent="0.25">
      <c r="M462" s="4"/>
    </row>
    <row r="463" spans="13:13" ht="15" x14ac:dyDescent="0.25">
      <c r="M463" s="4"/>
    </row>
    <row r="464" spans="13:13" ht="15" x14ac:dyDescent="0.25">
      <c r="M464" s="4"/>
    </row>
    <row r="465" spans="13:13" ht="15" x14ac:dyDescent="0.25">
      <c r="M465" s="4"/>
    </row>
    <row r="466" spans="13:13" ht="15" x14ac:dyDescent="0.25">
      <c r="M466" s="4"/>
    </row>
    <row r="467" spans="13:13" ht="15" x14ac:dyDescent="0.25">
      <c r="M467" s="4"/>
    </row>
    <row r="468" spans="13:13" ht="15" x14ac:dyDescent="0.25">
      <c r="M468" s="4"/>
    </row>
    <row r="469" spans="13:13" ht="15" x14ac:dyDescent="0.25">
      <c r="M469" s="4"/>
    </row>
    <row r="470" spans="13:13" ht="15" x14ac:dyDescent="0.25">
      <c r="M470" s="4"/>
    </row>
    <row r="471" spans="13:13" ht="15" x14ac:dyDescent="0.25">
      <c r="M471" s="4"/>
    </row>
    <row r="472" spans="13:13" ht="15" x14ac:dyDescent="0.25">
      <c r="M472" s="4"/>
    </row>
    <row r="473" spans="13:13" ht="15" x14ac:dyDescent="0.25">
      <c r="M473" s="4"/>
    </row>
    <row r="474" spans="13:13" ht="15" x14ac:dyDescent="0.25">
      <c r="M474" s="4"/>
    </row>
    <row r="475" spans="13:13" ht="15" x14ac:dyDescent="0.25">
      <c r="M475" s="4"/>
    </row>
    <row r="476" spans="13:13" ht="15" x14ac:dyDescent="0.25">
      <c r="M476" s="4"/>
    </row>
    <row r="477" spans="13:13" ht="15" x14ac:dyDescent="0.25">
      <c r="M477" s="4"/>
    </row>
    <row r="478" spans="13:13" ht="15" x14ac:dyDescent="0.25">
      <c r="M478" s="4"/>
    </row>
    <row r="479" spans="13:13" ht="15" x14ac:dyDescent="0.25">
      <c r="M479" s="4"/>
    </row>
    <row r="480" spans="13:13" ht="15" x14ac:dyDescent="0.25">
      <c r="M480" s="4"/>
    </row>
    <row r="481" spans="13:13" ht="15" x14ac:dyDescent="0.25">
      <c r="M481" s="4"/>
    </row>
    <row r="482" spans="13:13" ht="15" x14ac:dyDescent="0.25">
      <c r="M482" s="4"/>
    </row>
    <row r="483" spans="13:13" ht="15" x14ac:dyDescent="0.25">
      <c r="M483" s="4"/>
    </row>
    <row r="484" spans="13:13" ht="15" x14ac:dyDescent="0.25">
      <c r="M484" s="4"/>
    </row>
    <row r="485" spans="13:13" ht="15" x14ac:dyDescent="0.25">
      <c r="M485" s="4"/>
    </row>
    <row r="486" spans="13:13" ht="15" x14ac:dyDescent="0.25">
      <c r="M486" s="4"/>
    </row>
    <row r="487" spans="13:13" ht="15" x14ac:dyDescent="0.25">
      <c r="M487" s="4"/>
    </row>
    <row r="488" spans="13:13" ht="15" x14ac:dyDescent="0.25">
      <c r="M488" s="4"/>
    </row>
    <row r="489" spans="13:13" ht="15" x14ac:dyDescent="0.25">
      <c r="M489" s="4"/>
    </row>
    <row r="490" spans="13:13" ht="15" x14ac:dyDescent="0.25">
      <c r="M490" s="4"/>
    </row>
    <row r="491" spans="13:13" ht="15" x14ac:dyDescent="0.25">
      <c r="M491" s="4"/>
    </row>
    <row r="492" spans="13:13" ht="15" x14ac:dyDescent="0.25">
      <c r="M492" s="4"/>
    </row>
    <row r="493" spans="13:13" ht="15" x14ac:dyDescent="0.25">
      <c r="M493" s="4"/>
    </row>
    <row r="494" spans="13:13" ht="15" x14ac:dyDescent="0.25">
      <c r="M494" s="4"/>
    </row>
    <row r="495" spans="13:13" ht="15" x14ac:dyDescent="0.25">
      <c r="M495" s="4"/>
    </row>
    <row r="496" spans="13:13" ht="15" x14ac:dyDescent="0.25">
      <c r="M496" s="4"/>
    </row>
    <row r="497" spans="13:13" ht="15" x14ac:dyDescent="0.25">
      <c r="M497" s="4"/>
    </row>
    <row r="498" spans="13:13" ht="15" x14ac:dyDescent="0.25">
      <c r="M498" s="4"/>
    </row>
    <row r="499" spans="13:13" ht="15" x14ac:dyDescent="0.25">
      <c r="M499" s="4"/>
    </row>
    <row r="500" spans="13:13" ht="15" x14ac:dyDescent="0.25">
      <c r="M500" s="4"/>
    </row>
    <row r="501" spans="13:13" ht="15" x14ac:dyDescent="0.25">
      <c r="M501" s="4"/>
    </row>
    <row r="502" spans="13:13" ht="15" x14ac:dyDescent="0.25">
      <c r="M502" s="4"/>
    </row>
    <row r="503" spans="13:13" ht="15" x14ac:dyDescent="0.25">
      <c r="M503" s="4"/>
    </row>
    <row r="504" spans="13:13" ht="15" x14ac:dyDescent="0.25">
      <c r="M504" s="4"/>
    </row>
    <row r="505" spans="13:13" ht="15" x14ac:dyDescent="0.25">
      <c r="M505" s="4"/>
    </row>
    <row r="506" spans="13:13" ht="15" x14ac:dyDescent="0.25">
      <c r="M506" s="4"/>
    </row>
    <row r="507" spans="13:13" ht="15" x14ac:dyDescent="0.25">
      <c r="M507" s="4"/>
    </row>
    <row r="508" spans="13:13" ht="15" x14ac:dyDescent="0.25">
      <c r="M508" s="4"/>
    </row>
    <row r="509" spans="13:13" ht="15" x14ac:dyDescent="0.25">
      <c r="M509" s="4"/>
    </row>
    <row r="510" spans="13:13" ht="15" x14ac:dyDescent="0.25">
      <c r="M510" s="4"/>
    </row>
    <row r="511" spans="13:13" ht="15" x14ac:dyDescent="0.25">
      <c r="M511" s="4"/>
    </row>
    <row r="512" spans="13:13" ht="15" x14ac:dyDescent="0.25">
      <c r="M512" s="4"/>
    </row>
    <row r="513" spans="13:13" ht="15" x14ac:dyDescent="0.25">
      <c r="M513" s="4"/>
    </row>
    <row r="514" spans="13:13" ht="15" x14ac:dyDescent="0.25">
      <c r="M514" s="4"/>
    </row>
    <row r="515" spans="13:13" ht="15" x14ac:dyDescent="0.25">
      <c r="M515" s="4"/>
    </row>
    <row r="516" spans="13:13" ht="15" x14ac:dyDescent="0.25">
      <c r="M516" s="4"/>
    </row>
    <row r="517" spans="13:13" ht="15" x14ac:dyDescent="0.25">
      <c r="M517" s="4"/>
    </row>
    <row r="518" spans="13:13" ht="15" x14ac:dyDescent="0.25">
      <c r="M518" s="4"/>
    </row>
    <row r="519" spans="13:13" ht="15" x14ac:dyDescent="0.25">
      <c r="M519" s="4"/>
    </row>
    <row r="520" spans="13:13" ht="15" x14ac:dyDescent="0.25">
      <c r="M520" s="4"/>
    </row>
    <row r="521" spans="13:13" ht="15" x14ac:dyDescent="0.25">
      <c r="M521" s="4"/>
    </row>
    <row r="522" spans="13:13" ht="15" x14ac:dyDescent="0.25">
      <c r="M522" s="4"/>
    </row>
    <row r="523" spans="13:13" ht="15" x14ac:dyDescent="0.25">
      <c r="M523" s="4"/>
    </row>
    <row r="524" spans="13:13" ht="15" x14ac:dyDescent="0.25">
      <c r="M524" s="4"/>
    </row>
    <row r="525" spans="13:13" ht="15" x14ac:dyDescent="0.25">
      <c r="M525" s="4"/>
    </row>
    <row r="526" spans="13:13" ht="15" x14ac:dyDescent="0.25">
      <c r="M526" s="4"/>
    </row>
    <row r="527" spans="13:13" ht="15" x14ac:dyDescent="0.25">
      <c r="M527" s="4"/>
    </row>
    <row r="528" spans="13:13" ht="15" x14ac:dyDescent="0.25">
      <c r="M528" s="4"/>
    </row>
    <row r="529" spans="13:13" ht="15" x14ac:dyDescent="0.25">
      <c r="M529" s="4"/>
    </row>
    <row r="530" spans="13:13" ht="15" x14ac:dyDescent="0.25">
      <c r="M530" s="4"/>
    </row>
    <row r="531" spans="13:13" ht="15" x14ac:dyDescent="0.25">
      <c r="M531" s="4"/>
    </row>
    <row r="532" spans="13:13" ht="15" x14ac:dyDescent="0.25">
      <c r="M532" s="4"/>
    </row>
    <row r="533" spans="13:13" ht="15" x14ac:dyDescent="0.25">
      <c r="M533" s="4"/>
    </row>
    <row r="534" spans="13:13" ht="15" x14ac:dyDescent="0.25">
      <c r="M534" s="4"/>
    </row>
    <row r="535" spans="13:13" ht="15" x14ac:dyDescent="0.25">
      <c r="M535" s="4"/>
    </row>
    <row r="536" spans="13:13" ht="15" x14ac:dyDescent="0.25">
      <c r="M536" s="4"/>
    </row>
    <row r="537" spans="13:13" ht="15" x14ac:dyDescent="0.25">
      <c r="M537" s="4"/>
    </row>
    <row r="538" spans="13:13" ht="15" x14ac:dyDescent="0.25">
      <c r="M538" s="4"/>
    </row>
    <row r="539" spans="13:13" ht="15" x14ac:dyDescent="0.25">
      <c r="M539" s="4"/>
    </row>
    <row r="540" spans="13:13" ht="15" x14ac:dyDescent="0.25">
      <c r="M540" s="4"/>
    </row>
    <row r="541" spans="13:13" ht="15" x14ac:dyDescent="0.25">
      <c r="M541" s="4"/>
    </row>
    <row r="542" spans="13:13" ht="15" x14ac:dyDescent="0.25">
      <c r="M542" s="4"/>
    </row>
    <row r="543" spans="13:13" ht="15" x14ac:dyDescent="0.25">
      <c r="M543" s="4"/>
    </row>
    <row r="544" spans="13:13" ht="15" x14ac:dyDescent="0.25">
      <c r="M544" s="4"/>
    </row>
    <row r="545" spans="13:13" ht="15" x14ac:dyDescent="0.25">
      <c r="M545" s="4"/>
    </row>
    <row r="546" spans="13:13" ht="15" x14ac:dyDescent="0.25">
      <c r="M546" s="4"/>
    </row>
    <row r="547" spans="13:13" ht="15" x14ac:dyDescent="0.25">
      <c r="M547" s="4"/>
    </row>
    <row r="548" spans="13:13" ht="15" x14ac:dyDescent="0.25">
      <c r="M548" s="4"/>
    </row>
    <row r="549" spans="13:13" ht="15" x14ac:dyDescent="0.25">
      <c r="M549" s="4"/>
    </row>
    <row r="550" spans="13:13" ht="15" x14ac:dyDescent="0.25">
      <c r="M550" s="4"/>
    </row>
    <row r="551" spans="13:13" ht="15" x14ac:dyDescent="0.25">
      <c r="M551" s="4"/>
    </row>
    <row r="552" spans="13:13" ht="15" x14ac:dyDescent="0.25">
      <c r="M552" s="4"/>
    </row>
    <row r="553" spans="13:13" ht="15" x14ac:dyDescent="0.25">
      <c r="M553" s="4"/>
    </row>
    <row r="554" spans="13:13" ht="15" x14ac:dyDescent="0.25">
      <c r="M554" s="4"/>
    </row>
    <row r="555" spans="13:13" ht="15" x14ac:dyDescent="0.25">
      <c r="M555" s="4"/>
    </row>
    <row r="556" spans="13:13" ht="15" x14ac:dyDescent="0.25">
      <c r="M556" s="4"/>
    </row>
    <row r="557" spans="13:13" ht="15" x14ac:dyDescent="0.25">
      <c r="M557" s="4"/>
    </row>
    <row r="558" spans="13:13" ht="15" x14ac:dyDescent="0.25">
      <c r="M558" s="4"/>
    </row>
    <row r="559" spans="13:13" ht="15" x14ac:dyDescent="0.25">
      <c r="M559" s="4"/>
    </row>
    <row r="560" spans="13:13" ht="15" x14ac:dyDescent="0.25">
      <c r="M560" s="4"/>
    </row>
    <row r="561" spans="13:13" ht="15" x14ac:dyDescent="0.25">
      <c r="M561" s="4"/>
    </row>
    <row r="562" spans="13:13" ht="15" x14ac:dyDescent="0.25">
      <c r="M562" s="4"/>
    </row>
    <row r="563" spans="13:13" ht="15" x14ac:dyDescent="0.25">
      <c r="M563" s="4"/>
    </row>
    <row r="564" spans="13:13" ht="15" x14ac:dyDescent="0.25">
      <c r="M564" s="4"/>
    </row>
    <row r="565" spans="13:13" ht="15" x14ac:dyDescent="0.25">
      <c r="M565" s="4"/>
    </row>
    <row r="566" spans="13:13" ht="15" x14ac:dyDescent="0.25">
      <c r="M566" s="4"/>
    </row>
    <row r="567" spans="13:13" ht="15" x14ac:dyDescent="0.25">
      <c r="M567" s="4"/>
    </row>
    <row r="568" spans="13:13" ht="15" x14ac:dyDescent="0.25">
      <c r="M568" s="4"/>
    </row>
    <row r="569" spans="13:13" ht="15" x14ac:dyDescent="0.25">
      <c r="M569" s="4"/>
    </row>
    <row r="570" spans="13:13" ht="15" x14ac:dyDescent="0.25">
      <c r="M570" s="4"/>
    </row>
    <row r="571" spans="13:13" ht="15" x14ac:dyDescent="0.25">
      <c r="M571" s="4"/>
    </row>
    <row r="572" spans="13:13" ht="15" x14ac:dyDescent="0.25">
      <c r="M572" s="4"/>
    </row>
    <row r="573" spans="13:13" ht="15" x14ac:dyDescent="0.25">
      <c r="M573" s="4"/>
    </row>
    <row r="574" spans="13:13" ht="15" x14ac:dyDescent="0.25">
      <c r="M574" s="4"/>
    </row>
    <row r="575" spans="13:13" ht="15" x14ac:dyDescent="0.25">
      <c r="M575" s="4"/>
    </row>
    <row r="576" spans="13:13" ht="15" x14ac:dyDescent="0.25">
      <c r="M576" s="4"/>
    </row>
    <row r="577" spans="13:13" ht="15" x14ac:dyDescent="0.25">
      <c r="M577" s="4"/>
    </row>
    <row r="578" spans="13:13" ht="15" x14ac:dyDescent="0.25">
      <c r="M578" s="4"/>
    </row>
    <row r="579" spans="13:13" ht="15" x14ac:dyDescent="0.25">
      <c r="M579" s="4"/>
    </row>
    <row r="580" spans="13:13" ht="15" x14ac:dyDescent="0.25">
      <c r="M580" s="4"/>
    </row>
    <row r="581" spans="13:13" ht="15" x14ac:dyDescent="0.25">
      <c r="M581" s="4"/>
    </row>
    <row r="582" spans="13:13" ht="15" x14ac:dyDescent="0.25">
      <c r="M582" s="4"/>
    </row>
    <row r="583" spans="13:13" ht="15" x14ac:dyDescent="0.25">
      <c r="M583" s="4"/>
    </row>
    <row r="584" spans="13:13" ht="15" x14ac:dyDescent="0.25">
      <c r="M584" s="4"/>
    </row>
    <row r="585" spans="13:13" ht="15" x14ac:dyDescent="0.25">
      <c r="M585" s="4"/>
    </row>
    <row r="586" spans="13:13" ht="15" x14ac:dyDescent="0.25">
      <c r="M586" s="4"/>
    </row>
    <row r="587" spans="13:13" ht="15" x14ac:dyDescent="0.25">
      <c r="M587" s="4"/>
    </row>
    <row r="588" spans="13:13" ht="15" x14ac:dyDescent="0.25">
      <c r="M588" s="4"/>
    </row>
    <row r="589" spans="13:13" ht="15" x14ac:dyDescent="0.25">
      <c r="M589" s="4"/>
    </row>
    <row r="590" spans="13:13" ht="15" x14ac:dyDescent="0.25">
      <c r="M590" s="4"/>
    </row>
    <row r="591" spans="13:13" ht="15" x14ac:dyDescent="0.25">
      <c r="M591" s="4"/>
    </row>
    <row r="592" spans="13:13" ht="15" x14ac:dyDescent="0.25">
      <c r="M592" s="4"/>
    </row>
    <row r="593" spans="13:13" ht="15" x14ac:dyDescent="0.25">
      <c r="M593" s="4"/>
    </row>
    <row r="594" spans="13:13" ht="15" x14ac:dyDescent="0.25">
      <c r="M594" s="4"/>
    </row>
    <row r="595" spans="13:13" ht="15" x14ac:dyDescent="0.25">
      <c r="M595" s="4"/>
    </row>
    <row r="596" spans="13:13" ht="15" x14ac:dyDescent="0.25">
      <c r="M596" s="4"/>
    </row>
    <row r="597" spans="13:13" ht="15" x14ac:dyDescent="0.25">
      <c r="M597" s="4"/>
    </row>
    <row r="598" spans="13:13" ht="15" x14ac:dyDescent="0.25">
      <c r="M598" s="4"/>
    </row>
    <row r="599" spans="13:13" ht="15" x14ac:dyDescent="0.25">
      <c r="M599" s="4"/>
    </row>
    <row r="600" spans="13:13" ht="15" x14ac:dyDescent="0.25">
      <c r="M600" s="4"/>
    </row>
    <row r="601" spans="13:13" ht="15" x14ac:dyDescent="0.25">
      <c r="M601" s="4"/>
    </row>
    <row r="602" spans="13:13" ht="15" x14ac:dyDescent="0.25">
      <c r="M602" s="4"/>
    </row>
    <row r="603" spans="13:13" ht="15" x14ac:dyDescent="0.25">
      <c r="M603" s="4"/>
    </row>
    <row r="604" spans="13:13" ht="15" x14ac:dyDescent="0.25">
      <c r="M604" s="4"/>
    </row>
    <row r="605" spans="13:13" ht="15" x14ac:dyDescent="0.25">
      <c r="M605" s="4"/>
    </row>
    <row r="606" spans="13:13" ht="15" x14ac:dyDescent="0.25">
      <c r="M606" s="4"/>
    </row>
    <row r="607" spans="13:13" ht="15" x14ac:dyDescent="0.25">
      <c r="M607" s="4"/>
    </row>
    <row r="608" spans="13:13" ht="15" x14ac:dyDescent="0.25">
      <c r="M608" s="4"/>
    </row>
    <row r="609" spans="13:13" ht="15" x14ac:dyDescent="0.25">
      <c r="M609" s="4"/>
    </row>
    <row r="610" spans="13:13" ht="15" x14ac:dyDescent="0.25">
      <c r="M610" s="4"/>
    </row>
    <row r="611" spans="13:13" ht="15" x14ac:dyDescent="0.25">
      <c r="M611" s="4"/>
    </row>
    <row r="612" spans="13:13" ht="15" x14ac:dyDescent="0.25">
      <c r="M612" s="4"/>
    </row>
    <row r="613" spans="13:13" ht="15" x14ac:dyDescent="0.25">
      <c r="M613" s="4"/>
    </row>
    <row r="614" spans="13:13" ht="15" x14ac:dyDescent="0.25">
      <c r="M614" s="4"/>
    </row>
    <row r="615" spans="13:13" ht="15" x14ac:dyDescent="0.25">
      <c r="M615" s="4"/>
    </row>
    <row r="616" spans="13:13" ht="15" x14ac:dyDescent="0.25">
      <c r="M616" s="4"/>
    </row>
    <row r="617" spans="13:13" ht="15" x14ac:dyDescent="0.25">
      <c r="M617" s="4"/>
    </row>
    <row r="618" spans="13:13" ht="15" x14ac:dyDescent="0.25">
      <c r="M618" s="4"/>
    </row>
    <row r="619" spans="13:13" ht="15" x14ac:dyDescent="0.25">
      <c r="M619" s="4"/>
    </row>
    <row r="620" spans="13:13" ht="15" x14ac:dyDescent="0.25">
      <c r="M620" s="4"/>
    </row>
    <row r="621" spans="13:13" ht="15" x14ac:dyDescent="0.25">
      <c r="M621" s="4"/>
    </row>
    <row r="622" spans="13:13" ht="15" x14ac:dyDescent="0.25">
      <c r="M622" s="4"/>
    </row>
    <row r="623" spans="13:13" ht="15" x14ac:dyDescent="0.25">
      <c r="M623" s="4"/>
    </row>
    <row r="624" spans="13:13" ht="15" x14ac:dyDescent="0.25">
      <c r="M624" s="4"/>
    </row>
    <row r="625" spans="13:13" ht="15" x14ac:dyDescent="0.25">
      <c r="M625" s="4"/>
    </row>
    <row r="626" spans="13:13" ht="15" x14ac:dyDescent="0.25">
      <c r="M626" s="4"/>
    </row>
    <row r="627" spans="13:13" ht="15" x14ac:dyDescent="0.25">
      <c r="M627" s="4"/>
    </row>
    <row r="628" spans="13:13" ht="15" x14ac:dyDescent="0.25">
      <c r="M628" s="4"/>
    </row>
    <row r="629" spans="13:13" ht="15" x14ac:dyDescent="0.25">
      <c r="M629" s="4"/>
    </row>
    <row r="630" spans="13:13" ht="15" x14ac:dyDescent="0.25">
      <c r="M630" s="4"/>
    </row>
    <row r="631" spans="13:13" ht="15" x14ac:dyDescent="0.25">
      <c r="M631" s="4"/>
    </row>
    <row r="632" spans="13:13" ht="15" x14ac:dyDescent="0.25">
      <c r="M632" s="4"/>
    </row>
    <row r="633" spans="13:13" ht="15" x14ac:dyDescent="0.25">
      <c r="M633" s="4"/>
    </row>
    <row r="634" spans="13:13" ht="15" x14ac:dyDescent="0.25">
      <c r="M634" s="4"/>
    </row>
    <row r="635" spans="13:13" ht="15" x14ac:dyDescent="0.25">
      <c r="M635" s="4"/>
    </row>
    <row r="636" spans="13:13" ht="15" x14ac:dyDescent="0.25">
      <c r="M636" s="4"/>
    </row>
    <row r="637" spans="13:13" ht="15" x14ac:dyDescent="0.25">
      <c r="M637" s="4"/>
    </row>
    <row r="638" spans="13:13" ht="15" x14ac:dyDescent="0.25">
      <c r="M638" s="4"/>
    </row>
    <row r="639" spans="13:13" ht="15" x14ac:dyDescent="0.25">
      <c r="M639" s="4"/>
    </row>
    <row r="640" spans="13:13" ht="15" x14ac:dyDescent="0.25">
      <c r="M640" s="4"/>
    </row>
    <row r="641" spans="13:13" ht="15" x14ac:dyDescent="0.25">
      <c r="M641" s="4"/>
    </row>
    <row r="642" spans="13:13" ht="15" x14ac:dyDescent="0.25">
      <c r="M642" s="4"/>
    </row>
    <row r="643" spans="13:13" ht="15" x14ac:dyDescent="0.25">
      <c r="M643" s="4"/>
    </row>
    <row r="644" spans="13:13" ht="15" x14ac:dyDescent="0.25">
      <c r="M644" s="4"/>
    </row>
    <row r="645" spans="13:13" ht="15" x14ac:dyDescent="0.25">
      <c r="M645" s="4"/>
    </row>
    <row r="646" spans="13:13" ht="15" x14ac:dyDescent="0.25">
      <c r="M646" s="4"/>
    </row>
    <row r="647" spans="13:13" ht="15" x14ac:dyDescent="0.25">
      <c r="M647" s="4"/>
    </row>
    <row r="648" spans="13:13" ht="15" x14ac:dyDescent="0.25">
      <c r="M648" s="4"/>
    </row>
    <row r="649" spans="13:13" ht="15" x14ac:dyDescent="0.25">
      <c r="M649" s="4"/>
    </row>
    <row r="650" spans="13:13" ht="15" x14ac:dyDescent="0.25">
      <c r="M650" s="4"/>
    </row>
    <row r="651" spans="13:13" ht="15" x14ac:dyDescent="0.25">
      <c r="M651" s="4"/>
    </row>
    <row r="652" spans="13:13" ht="15" x14ac:dyDescent="0.25">
      <c r="M652" s="4"/>
    </row>
    <row r="653" spans="13:13" ht="15" x14ac:dyDescent="0.25">
      <c r="M653" s="4"/>
    </row>
    <row r="654" spans="13:13" ht="15" x14ac:dyDescent="0.25">
      <c r="M654" s="4"/>
    </row>
    <row r="655" spans="13:13" ht="15" x14ac:dyDescent="0.25">
      <c r="M655" s="4"/>
    </row>
    <row r="656" spans="13:13" ht="15" x14ac:dyDescent="0.25">
      <c r="M656" s="4"/>
    </row>
    <row r="657" spans="13:13" ht="15" x14ac:dyDescent="0.25">
      <c r="M657" s="4"/>
    </row>
    <row r="658" spans="13:13" ht="15" x14ac:dyDescent="0.25">
      <c r="M658" s="4"/>
    </row>
    <row r="659" spans="13:13" ht="15" x14ac:dyDescent="0.25">
      <c r="M659" s="4"/>
    </row>
    <row r="660" spans="13:13" ht="15" x14ac:dyDescent="0.25">
      <c r="M660" s="4"/>
    </row>
    <row r="661" spans="13:13" ht="15" x14ac:dyDescent="0.25">
      <c r="M661" s="4"/>
    </row>
    <row r="662" spans="13:13" ht="15" x14ac:dyDescent="0.25">
      <c r="M662" s="4"/>
    </row>
    <row r="663" spans="13:13" ht="15" x14ac:dyDescent="0.25">
      <c r="M663" s="4"/>
    </row>
    <row r="664" spans="13:13" ht="15" x14ac:dyDescent="0.25">
      <c r="M664" s="4"/>
    </row>
    <row r="665" spans="13:13" ht="15" x14ac:dyDescent="0.25">
      <c r="M665" s="4"/>
    </row>
    <row r="666" spans="13:13" ht="15" x14ac:dyDescent="0.25">
      <c r="M666" s="4"/>
    </row>
    <row r="667" spans="13:13" ht="15" x14ac:dyDescent="0.25">
      <c r="M667" s="4"/>
    </row>
    <row r="668" spans="13:13" ht="15" x14ac:dyDescent="0.25">
      <c r="M668" s="4"/>
    </row>
    <row r="669" spans="13:13" ht="15" x14ac:dyDescent="0.25">
      <c r="M669" s="4"/>
    </row>
    <row r="670" spans="13:13" ht="15" x14ac:dyDescent="0.25">
      <c r="M670" s="4"/>
    </row>
    <row r="671" spans="13:13" ht="15" x14ac:dyDescent="0.25">
      <c r="M671" s="4"/>
    </row>
    <row r="672" spans="13:13" ht="15" x14ac:dyDescent="0.25">
      <c r="M672" s="4"/>
    </row>
    <row r="673" spans="13:13" ht="15" x14ac:dyDescent="0.25">
      <c r="M673" s="4"/>
    </row>
    <row r="674" spans="13:13" ht="15" x14ac:dyDescent="0.25">
      <c r="M674" s="4"/>
    </row>
    <row r="675" spans="13:13" ht="15" x14ac:dyDescent="0.25">
      <c r="M675" s="4"/>
    </row>
    <row r="676" spans="13:13" ht="15" x14ac:dyDescent="0.25">
      <c r="M676" s="4"/>
    </row>
    <row r="677" spans="13:13" ht="15" x14ac:dyDescent="0.25">
      <c r="M677" s="4"/>
    </row>
    <row r="678" spans="13:13" ht="15" x14ac:dyDescent="0.25">
      <c r="M678" s="4"/>
    </row>
    <row r="679" spans="13:13" ht="15" x14ac:dyDescent="0.25">
      <c r="M679" s="4"/>
    </row>
    <row r="680" spans="13:13" ht="15" x14ac:dyDescent="0.25">
      <c r="M680" s="4"/>
    </row>
    <row r="681" spans="13:13" ht="15" x14ac:dyDescent="0.25">
      <c r="M681" s="4"/>
    </row>
    <row r="682" spans="13:13" ht="15" x14ac:dyDescent="0.25">
      <c r="M682" s="4"/>
    </row>
    <row r="683" spans="13:13" ht="15" x14ac:dyDescent="0.25">
      <c r="M683" s="4"/>
    </row>
    <row r="684" spans="13:13" ht="15" x14ac:dyDescent="0.25">
      <c r="M684" s="4"/>
    </row>
    <row r="685" spans="13:13" ht="15" x14ac:dyDescent="0.25">
      <c r="M685" s="4"/>
    </row>
    <row r="686" spans="13:13" ht="15" x14ac:dyDescent="0.25">
      <c r="M686" s="4"/>
    </row>
    <row r="687" spans="13:13" ht="15" x14ac:dyDescent="0.25">
      <c r="M687" s="4"/>
    </row>
    <row r="688" spans="13:13" ht="15" x14ac:dyDescent="0.25">
      <c r="M688" s="4"/>
    </row>
    <row r="689" spans="13:13" ht="15" x14ac:dyDescent="0.25">
      <c r="M689" s="4"/>
    </row>
    <row r="690" spans="13:13" ht="15" x14ac:dyDescent="0.25">
      <c r="M690" s="4"/>
    </row>
    <row r="691" spans="13:13" ht="15" x14ac:dyDescent="0.25">
      <c r="M691" s="4"/>
    </row>
    <row r="692" spans="13:13" ht="15" x14ac:dyDescent="0.25">
      <c r="M692" s="4"/>
    </row>
    <row r="693" spans="13:13" ht="15" x14ac:dyDescent="0.25">
      <c r="M693" s="4"/>
    </row>
    <row r="694" spans="13:13" ht="15" x14ac:dyDescent="0.25">
      <c r="M694" s="4"/>
    </row>
    <row r="695" spans="13:13" ht="15" x14ac:dyDescent="0.25">
      <c r="M695" s="4"/>
    </row>
    <row r="696" spans="13:13" ht="15" x14ac:dyDescent="0.25">
      <c r="M696" s="4"/>
    </row>
    <row r="697" spans="13:13" ht="15" x14ac:dyDescent="0.25">
      <c r="M697" s="4"/>
    </row>
    <row r="698" spans="13:13" ht="15" x14ac:dyDescent="0.25">
      <c r="M698" s="4"/>
    </row>
    <row r="699" spans="13:13" ht="15" x14ac:dyDescent="0.25">
      <c r="M699" s="4"/>
    </row>
    <row r="700" spans="13:13" ht="15" x14ac:dyDescent="0.25">
      <c r="M700" s="4"/>
    </row>
    <row r="701" spans="13:13" ht="15" x14ac:dyDescent="0.25">
      <c r="M701" s="4"/>
    </row>
    <row r="702" spans="13:13" ht="15" x14ac:dyDescent="0.25">
      <c r="M702" s="4"/>
    </row>
    <row r="703" spans="13:13" ht="15" x14ac:dyDescent="0.25">
      <c r="M703" s="4"/>
    </row>
    <row r="704" spans="13:13" ht="15" x14ac:dyDescent="0.25">
      <c r="M704" s="4"/>
    </row>
    <row r="705" spans="13:13" ht="15" x14ac:dyDescent="0.25">
      <c r="M705" s="4"/>
    </row>
    <row r="706" spans="13:13" ht="15" x14ac:dyDescent="0.25">
      <c r="M706" s="4"/>
    </row>
    <row r="707" spans="13:13" ht="15" x14ac:dyDescent="0.25">
      <c r="M707" s="4"/>
    </row>
    <row r="708" spans="13:13" ht="15" x14ac:dyDescent="0.25">
      <c r="M708" s="4"/>
    </row>
    <row r="709" spans="13:13" ht="15" x14ac:dyDescent="0.25">
      <c r="M709" s="4"/>
    </row>
    <row r="710" spans="13:13" ht="15" x14ac:dyDescent="0.25">
      <c r="M710" s="4"/>
    </row>
    <row r="711" spans="13:13" ht="15" x14ac:dyDescent="0.25">
      <c r="M711" s="4"/>
    </row>
    <row r="712" spans="13:13" ht="15" x14ac:dyDescent="0.25">
      <c r="M712" s="4"/>
    </row>
    <row r="713" spans="13:13" ht="15" x14ac:dyDescent="0.25">
      <c r="M713" s="4"/>
    </row>
    <row r="714" spans="13:13" ht="15" x14ac:dyDescent="0.25">
      <c r="M714" s="4"/>
    </row>
    <row r="715" spans="13:13" ht="15" x14ac:dyDescent="0.25">
      <c r="M715" s="4"/>
    </row>
    <row r="716" spans="13:13" ht="15" x14ac:dyDescent="0.25">
      <c r="M716" s="4"/>
    </row>
    <row r="717" spans="13:13" ht="15" x14ac:dyDescent="0.25">
      <c r="M717" s="4"/>
    </row>
    <row r="718" spans="13:13" ht="15" x14ac:dyDescent="0.25">
      <c r="M718" s="4"/>
    </row>
    <row r="719" spans="13:13" ht="15" x14ac:dyDescent="0.25">
      <c r="M719" s="4"/>
    </row>
    <row r="720" spans="13:13" ht="15" x14ac:dyDescent="0.25">
      <c r="M720" s="4"/>
    </row>
    <row r="721" spans="13:13" ht="15" x14ac:dyDescent="0.25">
      <c r="M721" s="4"/>
    </row>
    <row r="722" spans="13:13" ht="15" x14ac:dyDescent="0.25">
      <c r="M722" s="4"/>
    </row>
    <row r="723" spans="13:13" ht="15" x14ac:dyDescent="0.25">
      <c r="M723" s="4"/>
    </row>
    <row r="724" spans="13:13" ht="15" x14ac:dyDescent="0.25">
      <c r="M724" s="4"/>
    </row>
    <row r="725" spans="13:13" ht="15" x14ac:dyDescent="0.25">
      <c r="M725" s="4"/>
    </row>
    <row r="726" spans="13:13" ht="15" x14ac:dyDescent="0.25">
      <c r="M726" s="4"/>
    </row>
    <row r="727" spans="13:13" ht="15" x14ac:dyDescent="0.25">
      <c r="M727" s="4"/>
    </row>
    <row r="728" spans="13:13" ht="15" x14ac:dyDescent="0.25">
      <c r="M728" s="4"/>
    </row>
    <row r="729" spans="13:13" ht="15" x14ac:dyDescent="0.25">
      <c r="M729" s="4"/>
    </row>
    <row r="730" spans="13:13" ht="15" x14ac:dyDescent="0.25">
      <c r="M730" s="4"/>
    </row>
    <row r="731" spans="13:13" ht="15" x14ac:dyDescent="0.25">
      <c r="M731" s="4"/>
    </row>
    <row r="732" spans="13:13" ht="15" x14ac:dyDescent="0.25">
      <c r="M732" s="4"/>
    </row>
    <row r="733" spans="13:13" ht="15" x14ac:dyDescent="0.25">
      <c r="M733" s="4"/>
    </row>
    <row r="734" spans="13:13" ht="15" x14ac:dyDescent="0.25">
      <c r="M734" s="4"/>
    </row>
    <row r="735" spans="13:13" ht="15" x14ac:dyDescent="0.25">
      <c r="M735" s="4"/>
    </row>
    <row r="736" spans="13:13" ht="15" x14ac:dyDescent="0.25">
      <c r="M736" s="4"/>
    </row>
    <row r="737" spans="13:13" ht="15" x14ac:dyDescent="0.25">
      <c r="M737" s="4"/>
    </row>
    <row r="738" spans="13:13" ht="15" x14ac:dyDescent="0.25">
      <c r="M738" s="4"/>
    </row>
    <row r="739" spans="13:13" ht="15" x14ac:dyDescent="0.25">
      <c r="M739" s="4"/>
    </row>
    <row r="740" spans="13:13" ht="15" x14ac:dyDescent="0.25">
      <c r="M740" s="4"/>
    </row>
    <row r="741" spans="13:13" ht="15" x14ac:dyDescent="0.25">
      <c r="M741" s="4"/>
    </row>
    <row r="742" spans="13:13" ht="15" x14ac:dyDescent="0.25">
      <c r="M742" s="4"/>
    </row>
    <row r="743" spans="13:13" ht="15" x14ac:dyDescent="0.25">
      <c r="M743" s="4"/>
    </row>
    <row r="744" spans="13:13" ht="15" x14ac:dyDescent="0.25">
      <c r="M744" s="4"/>
    </row>
    <row r="745" spans="13:13" ht="15" x14ac:dyDescent="0.25">
      <c r="M745" s="4"/>
    </row>
    <row r="746" spans="13:13" ht="15" x14ac:dyDescent="0.25">
      <c r="M746" s="4"/>
    </row>
    <row r="747" spans="13:13" ht="15" x14ac:dyDescent="0.25">
      <c r="M747" s="4"/>
    </row>
    <row r="748" spans="13:13" ht="15" x14ac:dyDescent="0.25">
      <c r="M748" s="4"/>
    </row>
    <row r="749" spans="13:13" ht="15" x14ac:dyDescent="0.25">
      <c r="M749" s="4"/>
    </row>
    <row r="750" spans="13:13" ht="15" x14ac:dyDescent="0.25">
      <c r="M750" s="4"/>
    </row>
    <row r="751" spans="13:13" ht="15" x14ac:dyDescent="0.25">
      <c r="M751" s="4"/>
    </row>
    <row r="752" spans="13:13" ht="15" x14ac:dyDescent="0.25">
      <c r="M752" s="4"/>
    </row>
    <row r="753" spans="13:13" ht="15" x14ac:dyDescent="0.25">
      <c r="M753" s="4"/>
    </row>
    <row r="754" spans="13:13" ht="15" x14ac:dyDescent="0.25">
      <c r="M754" s="4"/>
    </row>
    <row r="755" spans="13:13" ht="15" x14ac:dyDescent="0.25">
      <c r="M755" s="4"/>
    </row>
    <row r="756" spans="13:13" ht="15" x14ac:dyDescent="0.25">
      <c r="M756" s="4"/>
    </row>
    <row r="757" spans="13:13" ht="15" x14ac:dyDescent="0.25">
      <c r="M757" s="4"/>
    </row>
    <row r="758" spans="13:13" ht="15" x14ac:dyDescent="0.25">
      <c r="M758" s="4"/>
    </row>
    <row r="759" spans="13:13" ht="15" x14ac:dyDescent="0.25">
      <c r="M759" s="4"/>
    </row>
    <row r="760" spans="13:13" ht="15" x14ac:dyDescent="0.25">
      <c r="M760" s="4"/>
    </row>
    <row r="761" spans="13:13" ht="15" x14ac:dyDescent="0.25">
      <c r="M761" s="4"/>
    </row>
    <row r="762" spans="13:13" ht="15" x14ac:dyDescent="0.25">
      <c r="M762" s="4"/>
    </row>
    <row r="763" spans="13:13" ht="15" x14ac:dyDescent="0.25">
      <c r="M763" s="4"/>
    </row>
    <row r="764" spans="13:13" ht="15" x14ac:dyDescent="0.25">
      <c r="M764" s="4"/>
    </row>
    <row r="765" spans="13:13" ht="15" x14ac:dyDescent="0.25">
      <c r="M765" s="4"/>
    </row>
    <row r="766" spans="13:13" ht="15" x14ac:dyDescent="0.25">
      <c r="M766" s="4"/>
    </row>
    <row r="767" spans="13:13" ht="15" x14ac:dyDescent="0.25">
      <c r="M767" s="4"/>
    </row>
    <row r="768" spans="13:13" ht="15" x14ac:dyDescent="0.25">
      <c r="M768" s="4"/>
    </row>
    <row r="769" spans="13:13" ht="15" x14ac:dyDescent="0.25">
      <c r="M769" s="4"/>
    </row>
    <row r="770" spans="13:13" ht="15" x14ac:dyDescent="0.25">
      <c r="M770" s="4"/>
    </row>
    <row r="771" spans="13:13" ht="15" x14ac:dyDescent="0.25">
      <c r="M771" s="4"/>
    </row>
    <row r="772" spans="13:13" ht="15" x14ac:dyDescent="0.25">
      <c r="M772" s="4"/>
    </row>
    <row r="773" spans="13:13" ht="15" x14ac:dyDescent="0.25">
      <c r="M773" s="4"/>
    </row>
    <row r="774" spans="13:13" ht="15" x14ac:dyDescent="0.25">
      <c r="M774" s="4"/>
    </row>
    <row r="775" spans="13:13" ht="15" x14ac:dyDescent="0.25">
      <c r="M775" s="4"/>
    </row>
    <row r="776" spans="13:13" ht="15" x14ac:dyDescent="0.25">
      <c r="M776" s="4"/>
    </row>
    <row r="777" spans="13:13" ht="15" x14ac:dyDescent="0.25">
      <c r="M777" s="4"/>
    </row>
    <row r="778" spans="13:13" ht="15" x14ac:dyDescent="0.25">
      <c r="M778" s="4"/>
    </row>
    <row r="779" spans="13:13" ht="15" x14ac:dyDescent="0.25">
      <c r="M779" s="4"/>
    </row>
    <row r="780" spans="13:13" ht="15" x14ac:dyDescent="0.25">
      <c r="M780" s="4"/>
    </row>
    <row r="781" spans="13:13" ht="15" x14ac:dyDescent="0.25">
      <c r="M781" s="4"/>
    </row>
    <row r="782" spans="13:13" ht="15" x14ac:dyDescent="0.25">
      <c r="M782" s="4"/>
    </row>
    <row r="783" spans="13:13" ht="15" x14ac:dyDescent="0.25">
      <c r="M783" s="4"/>
    </row>
    <row r="784" spans="13:13" ht="15" x14ac:dyDescent="0.25">
      <c r="M784" s="4"/>
    </row>
    <row r="785" spans="13:13" ht="15" x14ac:dyDescent="0.25">
      <c r="M785" s="4"/>
    </row>
    <row r="786" spans="13:13" ht="15" x14ac:dyDescent="0.25">
      <c r="M786" s="4"/>
    </row>
    <row r="787" spans="13:13" ht="15" x14ac:dyDescent="0.25">
      <c r="M787" s="4"/>
    </row>
    <row r="788" spans="13:13" ht="15" x14ac:dyDescent="0.25">
      <c r="M788" s="4"/>
    </row>
    <row r="789" spans="13:13" ht="15" x14ac:dyDescent="0.25">
      <c r="M789" s="4"/>
    </row>
    <row r="790" spans="13:13" ht="15" x14ac:dyDescent="0.25">
      <c r="M790" s="4"/>
    </row>
    <row r="791" spans="13:13" ht="15" x14ac:dyDescent="0.25">
      <c r="M791" s="4"/>
    </row>
    <row r="792" spans="13:13" ht="15" x14ac:dyDescent="0.25">
      <c r="M792" s="4"/>
    </row>
    <row r="793" spans="13:13" ht="15" x14ac:dyDescent="0.25">
      <c r="M793" s="4"/>
    </row>
    <row r="794" spans="13:13" ht="15" x14ac:dyDescent="0.25">
      <c r="M794" s="4"/>
    </row>
    <row r="795" spans="13:13" ht="15" x14ac:dyDescent="0.25">
      <c r="M795" s="4"/>
    </row>
    <row r="796" spans="13:13" ht="15" x14ac:dyDescent="0.25">
      <c r="M796" s="4"/>
    </row>
    <row r="797" spans="13:13" ht="15" x14ac:dyDescent="0.25">
      <c r="M797" s="4"/>
    </row>
    <row r="798" spans="13:13" ht="15" x14ac:dyDescent="0.25">
      <c r="M798" s="4"/>
    </row>
    <row r="799" spans="13:13" ht="15" x14ac:dyDescent="0.25">
      <c r="M799" s="4"/>
    </row>
    <row r="800" spans="13:13" ht="15" x14ac:dyDescent="0.25">
      <c r="M800" s="4"/>
    </row>
    <row r="801" spans="13:13" ht="15" x14ac:dyDescent="0.25">
      <c r="M801" s="4"/>
    </row>
    <row r="802" spans="13:13" ht="15" x14ac:dyDescent="0.25">
      <c r="M802" s="4"/>
    </row>
    <row r="803" spans="13:13" ht="15" x14ac:dyDescent="0.25">
      <c r="M803" s="4"/>
    </row>
    <row r="804" spans="13:13" ht="15" x14ac:dyDescent="0.25">
      <c r="M804" s="4"/>
    </row>
    <row r="805" spans="13:13" ht="15" x14ac:dyDescent="0.25">
      <c r="M805" s="4"/>
    </row>
    <row r="806" spans="13:13" ht="15" x14ac:dyDescent="0.25">
      <c r="M806" s="4"/>
    </row>
    <row r="807" spans="13:13" ht="15" x14ac:dyDescent="0.25">
      <c r="M807" s="4"/>
    </row>
    <row r="808" spans="13:13" ht="15" x14ac:dyDescent="0.25">
      <c r="M808" s="4"/>
    </row>
    <row r="809" spans="13:13" ht="15" x14ac:dyDescent="0.25">
      <c r="M809" s="4"/>
    </row>
    <row r="810" spans="13:13" ht="15" x14ac:dyDescent="0.25">
      <c r="M810" s="4"/>
    </row>
    <row r="811" spans="13:13" ht="15" x14ac:dyDescent="0.25">
      <c r="M811" s="4"/>
    </row>
    <row r="812" spans="13:13" ht="15" x14ac:dyDescent="0.25">
      <c r="M812" s="4"/>
    </row>
    <row r="813" spans="13:13" ht="15" x14ac:dyDescent="0.25">
      <c r="M813" s="4"/>
    </row>
    <row r="814" spans="13:13" ht="15" x14ac:dyDescent="0.25">
      <c r="M814" s="4"/>
    </row>
    <row r="815" spans="13:13" ht="15" x14ac:dyDescent="0.25">
      <c r="M815" s="4"/>
    </row>
    <row r="816" spans="13:13" ht="15" x14ac:dyDescent="0.25">
      <c r="M816" s="4"/>
    </row>
    <row r="817" spans="13:13" thickBot="1" x14ac:dyDescent="0.3">
      <c r="M817" s="4"/>
    </row>
  </sheetData>
  <mergeCells count="331">
    <mergeCell ref="M96:M101"/>
    <mergeCell ref="J102:K102"/>
    <mergeCell ref="H94:H95"/>
    <mergeCell ref="I94:I95"/>
    <mergeCell ref="L94:L95"/>
    <mergeCell ref="M94:M95"/>
    <mergeCell ref="B96:B101"/>
    <mergeCell ref="C96:C101"/>
    <mergeCell ref="D96:D101"/>
    <mergeCell ref="E96:E101"/>
    <mergeCell ref="F96:F101"/>
    <mergeCell ref="G96:G101"/>
    <mergeCell ref="H90:H93"/>
    <mergeCell ref="I90:I93"/>
    <mergeCell ref="L90:L93"/>
    <mergeCell ref="H96:H101"/>
    <mergeCell ref="I96:I101"/>
    <mergeCell ref="L96:L101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B90:B93"/>
    <mergeCell ref="C90:C93"/>
    <mergeCell ref="D90:D93"/>
    <mergeCell ref="E90:E93"/>
    <mergeCell ref="F90:F93"/>
    <mergeCell ref="G90:G93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79:B80"/>
    <mergeCell ref="C79:C80"/>
    <mergeCell ref="D79:D80"/>
    <mergeCell ref="E79:E80"/>
    <mergeCell ref="F79:F80"/>
    <mergeCell ref="G79:G80"/>
    <mergeCell ref="B72:B78"/>
    <mergeCell ref="C72:C78"/>
    <mergeCell ref="D72:D78"/>
    <mergeCell ref="E72:E78"/>
    <mergeCell ref="F72:F78"/>
    <mergeCell ref="G72:G78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69:B70"/>
    <mergeCell ref="C69:C70"/>
    <mergeCell ref="D69:D70"/>
    <mergeCell ref="E69:E70"/>
    <mergeCell ref="F69:F70"/>
    <mergeCell ref="G69:G70"/>
    <mergeCell ref="B66:B68"/>
    <mergeCell ref="C66:C68"/>
    <mergeCell ref="D66:D68"/>
    <mergeCell ref="H62:H65"/>
    <mergeCell ref="I62:I65"/>
    <mergeCell ref="L62:L65"/>
    <mergeCell ref="H69:H70"/>
    <mergeCell ref="I69:I70"/>
    <mergeCell ref="J69:J70"/>
    <mergeCell ref="K69:K70"/>
    <mergeCell ref="L69:L70"/>
    <mergeCell ref="M62:M65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B1:M1"/>
    <mergeCell ref="S1:U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17"/>
  <sheetViews>
    <sheetView tabSelected="1" workbookViewId="0">
      <selection activeCell="T18" sqref="T18"/>
    </sheetView>
  </sheetViews>
  <sheetFormatPr defaultRowHeight="15.75" thickBottom="1" x14ac:dyDescent="0.3"/>
  <cols>
    <col min="1" max="1" width="1.7109375" customWidth="1"/>
    <col min="2" max="2" width="25.7109375" style="1" customWidth="1"/>
    <col min="3" max="3" width="23.5703125" style="1" customWidth="1"/>
    <col min="4" max="4" width="11.85546875" style="1" customWidth="1"/>
    <col min="5" max="5" width="11.85546875" style="213" customWidth="1"/>
    <col min="6" max="6" width="11.85546875" style="1" customWidth="1"/>
    <col min="7" max="7" width="11.85546875" style="213" customWidth="1"/>
    <col min="8" max="8" width="8.7109375" style="2" customWidth="1"/>
    <col min="9" max="9" width="8.7109375" style="208" customWidth="1"/>
    <col min="10" max="10" width="20.7109375" style="1" customWidth="1"/>
    <col min="11" max="12" width="6.5703125" style="1" customWidth="1"/>
    <col min="13" max="13" width="7.42578125" style="5" bestFit="1" customWidth="1"/>
    <col min="14" max="14" width="11.140625" style="209" customWidth="1"/>
  </cols>
  <sheetData>
    <row r="1" spans="2:23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S1" s="277"/>
      <c r="T1" s="277"/>
      <c r="U1" s="277"/>
      <c r="V1" s="277"/>
      <c r="W1" s="277"/>
    </row>
    <row r="2" spans="2:23" ht="36.75" customHeight="1" thickTop="1" thickBot="1" x14ac:dyDescent="0.3">
      <c r="B2" s="424" t="s">
        <v>165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  <c r="O2" s="274"/>
      <c r="P2" s="274"/>
      <c r="Q2" s="274"/>
      <c r="R2" s="274"/>
    </row>
    <row r="3" spans="2:23" ht="18.75" customHeight="1" thickBot="1" x14ac:dyDescent="0.3">
      <c r="B3" s="283" t="s">
        <v>124</v>
      </c>
      <c r="C3" s="285" t="s">
        <v>129</v>
      </c>
      <c r="D3" s="293" t="s">
        <v>143</v>
      </c>
      <c r="E3" s="294"/>
      <c r="F3" s="293" t="s">
        <v>166</v>
      </c>
      <c r="G3" s="294"/>
      <c r="H3" s="427" t="s">
        <v>79</v>
      </c>
      <c r="I3" s="427"/>
      <c r="J3" s="427"/>
      <c r="K3" s="427"/>
      <c r="L3" s="427"/>
      <c r="M3" s="428"/>
      <c r="O3" s="274"/>
      <c r="P3" s="274"/>
      <c r="Q3" s="274"/>
      <c r="R3" s="274"/>
      <c r="T3" s="273"/>
      <c r="U3" s="273"/>
      <c r="V3" s="273"/>
    </row>
    <row r="4" spans="2:2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  <c r="O4" s="240"/>
      <c r="P4" s="240"/>
      <c r="Q4" s="240"/>
      <c r="R4" s="240"/>
      <c r="T4" s="273"/>
      <c r="U4" s="273"/>
      <c r="V4" s="273"/>
    </row>
    <row r="5" spans="2:23" ht="15.75" customHeight="1" thickBot="1" x14ac:dyDescent="0.3">
      <c r="B5" s="345" t="s">
        <v>82</v>
      </c>
      <c r="C5" s="347">
        <f>H5+L5</f>
        <v>28</v>
      </c>
      <c r="D5" s="386">
        <v>18</v>
      </c>
      <c r="E5" s="510">
        <f>D5/C5</f>
        <v>0.6428571428571429</v>
      </c>
      <c r="F5" s="326">
        <v>10</v>
      </c>
      <c r="G5" s="513">
        <f>F5/C5</f>
        <v>0.35714285714285715</v>
      </c>
      <c r="H5" s="349">
        <v>17</v>
      </c>
      <c r="I5" s="351">
        <f>H5/C5</f>
        <v>0.6071428571428571</v>
      </c>
      <c r="J5" s="22" t="s">
        <v>0</v>
      </c>
      <c r="K5" s="258">
        <v>0</v>
      </c>
      <c r="L5" s="352">
        <f>SUM(K5:K8)</f>
        <v>11</v>
      </c>
      <c r="M5" s="355">
        <f>L5/C5</f>
        <v>0.39285714285714285</v>
      </c>
      <c r="O5" s="240"/>
      <c r="P5" s="240"/>
      <c r="Q5" s="240"/>
      <c r="R5" s="240"/>
      <c r="T5" s="273"/>
      <c r="U5" s="273"/>
      <c r="V5" s="273"/>
    </row>
    <row r="6" spans="2:23" ht="15.75" customHeight="1" thickBot="1" x14ac:dyDescent="0.3">
      <c r="B6" s="345"/>
      <c r="C6" s="347"/>
      <c r="D6" s="388"/>
      <c r="E6" s="511"/>
      <c r="F6" s="389"/>
      <c r="G6" s="514"/>
      <c r="H6" s="349"/>
      <c r="I6" s="351"/>
      <c r="J6" s="24" t="s">
        <v>1</v>
      </c>
      <c r="K6" s="259">
        <v>4</v>
      </c>
      <c r="L6" s="353"/>
      <c r="M6" s="356"/>
      <c r="O6" s="240"/>
      <c r="P6" s="240"/>
      <c r="Q6" s="240"/>
      <c r="R6" s="240"/>
      <c r="T6" s="273"/>
      <c r="U6" s="273"/>
      <c r="V6" s="273"/>
    </row>
    <row r="7" spans="2:23" ht="15.75" customHeight="1" thickBot="1" x14ac:dyDescent="0.3">
      <c r="B7" s="345"/>
      <c r="C7" s="347"/>
      <c r="D7" s="388"/>
      <c r="E7" s="511"/>
      <c r="F7" s="389"/>
      <c r="G7" s="514"/>
      <c r="H7" s="349"/>
      <c r="I7" s="351"/>
      <c r="J7" s="24" t="s">
        <v>69</v>
      </c>
      <c r="K7" s="259">
        <v>6</v>
      </c>
      <c r="L7" s="353"/>
      <c r="M7" s="356"/>
      <c r="O7" s="209"/>
      <c r="P7" s="209"/>
      <c r="Q7" s="209"/>
      <c r="R7" s="209"/>
      <c r="T7" s="273"/>
      <c r="U7" s="273"/>
      <c r="V7" s="273"/>
    </row>
    <row r="8" spans="2:23" ht="15.75" customHeight="1" thickBot="1" x14ac:dyDescent="0.3">
      <c r="B8" s="345"/>
      <c r="C8" s="347"/>
      <c r="D8" s="387"/>
      <c r="E8" s="512"/>
      <c r="F8" s="327"/>
      <c r="G8" s="515"/>
      <c r="H8" s="349"/>
      <c r="I8" s="351"/>
      <c r="J8" s="26" t="s">
        <v>2</v>
      </c>
      <c r="K8" s="260">
        <v>1</v>
      </c>
      <c r="L8" s="354"/>
      <c r="M8" s="357"/>
      <c r="O8" s="241"/>
      <c r="P8" s="242"/>
      <c r="Q8" s="242"/>
      <c r="R8" s="242"/>
      <c r="T8" s="273"/>
      <c r="U8" s="273"/>
      <c r="V8" s="273"/>
    </row>
    <row r="9" spans="2:23" ht="15.75" customHeight="1" thickBot="1" x14ac:dyDescent="0.3">
      <c r="B9" s="358" t="s">
        <v>84</v>
      </c>
      <c r="C9" s="359">
        <f>H9+L9</f>
        <v>52</v>
      </c>
      <c r="D9" s="372">
        <v>33</v>
      </c>
      <c r="E9" s="506">
        <f>D9/C9</f>
        <v>0.63461538461538458</v>
      </c>
      <c r="F9" s="324">
        <v>19</v>
      </c>
      <c r="G9" s="508">
        <f>F9/C9</f>
        <v>0.36538461538461536</v>
      </c>
      <c r="H9" s="360">
        <v>41</v>
      </c>
      <c r="I9" s="361">
        <f>H9/C9</f>
        <v>0.78846153846153844</v>
      </c>
      <c r="J9" s="362" t="s">
        <v>3</v>
      </c>
      <c r="K9" s="324">
        <v>11</v>
      </c>
      <c r="L9" s="324">
        <f>K9</f>
        <v>11</v>
      </c>
      <c r="M9" s="317">
        <f>L9/C9</f>
        <v>0.21153846153846154</v>
      </c>
      <c r="O9" s="242"/>
      <c r="P9" s="242"/>
      <c r="Q9" s="242"/>
      <c r="R9" s="242"/>
      <c r="T9" s="273"/>
      <c r="U9" s="273"/>
      <c r="V9" s="273"/>
    </row>
    <row r="10" spans="2:23" ht="15.75" customHeight="1" thickBot="1" x14ac:dyDescent="0.3">
      <c r="B10" s="358"/>
      <c r="C10" s="359"/>
      <c r="D10" s="373"/>
      <c r="E10" s="507"/>
      <c r="F10" s="325"/>
      <c r="G10" s="509"/>
      <c r="H10" s="360"/>
      <c r="I10" s="361"/>
      <c r="J10" s="363"/>
      <c r="K10" s="325"/>
      <c r="L10" s="325"/>
      <c r="M10" s="318"/>
      <c r="O10" s="242"/>
      <c r="P10" s="242"/>
      <c r="Q10" s="242"/>
      <c r="R10" s="242"/>
      <c r="T10" s="273"/>
      <c r="U10" s="273"/>
      <c r="V10" s="273"/>
    </row>
    <row r="11" spans="2:23" ht="31.5" customHeight="1" thickBot="1" x14ac:dyDescent="0.3">
      <c r="B11" s="254" t="s">
        <v>83</v>
      </c>
      <c r="C11" s="255">
        <f>H11+L11</f>
        <v>11</v>
      </c>
      <c r="D11" s="103">
        <v>11</v>
      </c>
      <c r="E11" s="210">
        <f>D11/C11</f>
        <v>1</v>
      </c>
      <c r="F11" s="33">
        <v>0</v>
      </c>
      <c r="G11" s="215">
        <f>F11/C11</f>
        <v>0</v>
      </c>
      <c r="H11" s="256">
        <v>11</v>
      </c>
      <c r="I11" s="257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  <c r="O11" s="242"/>
      <c r="P11" s="242"/>
      <c r="Q11" s="242"/>
      <c r="R11" s="242"/>
    </row>
    <row r="12" spans="2:23" thickBot="1" x14ac:dyDescent="0.3">
      <c r="B12" s="358" t="s">
        <v>85</v>
      </c>
      <c r="C12" s="359">
        <f>H12+L12</f>
        <v>71</v>
      </c>
      <c r="D12" s="372">
        <v>34</v>
      </c>
      <c r="E12" s="506">
        <f>D12/C12</f>
        <v>0.47887323943661969</v>
      </c>
      <c r="F12" s="324">
        <v>37</v>
      </c>
      <c r="G12" s="508">
        <f>F12/C12</f>
        <v>0.52112676056338025</v>
      </c>
      <c r="H12" s="360">
        <v>65</v>
      </c>
      <c r="I12" s="361">
        <f>H12/C12</f>
        <v>0.91549295774647887</v>
      </c>
      <c r="J12" s="362" t="s">
        <v>5</v>
      </c>
      <c r="K12" s="324">
        <v>6</v>
      </c>
      <c r="L12" s="324">
        <f>K12</f>
        <v>6</v>
      </c>
      <c r="M12" s="317">
        <f>L12/C12</f>
        <v>8.4507042253521125E-2</v>
      </c>
      <c r="N12" s="275"/>
    </row>
    <row r="13" spans="2:23" thickBot="1" x14ac:dyDescent="0.3">
      <c r="B13" s="358"/>
      <c r="C13" s="359"/>
      <c r="D13" s="373"/>
      <c r="E13" s="507"/>
      <c r="F13" s="325"/>
      <c r="G13" s="509"/>
      <c r="H13" s="360"/>
      <c r="I13" s="361"/>
      <c r="J13" s="363"/>
      <c r="K13" s="325"/>
      <c r="L13" s="325"/>
      <c r="M13" s="318"/>
      <c r="N13" s="275"/>
    </row>
    <row r="14" spans="2:23" thickBot="1" x14ac:dyDescent="0.3">
      <c r="B14" s="345" t="s">
        <v>86</v>
      </c>
      <c r="C14" s="347">
        <f>H14+L14</f>
        <v>28</v>
      </c>
      <c r="D14" s="386">
        <v>17</v>
      </c>
      <c r="E14" s="510">
        <f>D14/C14</f>
        <v>0.6071428571428571</v>
      </c>
      <c r="F14" s="326">
        <v>11</v>
      </c>
      <c r="G14" s="513">
        <f>F14/C14</f>
        <v>0.39285714285714285</v>
      </c>
      <c r="H14" s="349">
        <v>28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23" thickBot="1" x14ac:dyDescent="0.3">
      <c r="B15" s="345"/>
      <c r="C15" s="347"/>
      <c r="D15" s="387"/>
      <c r="E15" s="512"/>
      <c r="F15" s="327"/>
      <c r="G15" s="515"/>
      <c r="H15" s="349"/>
      <c r="I15" s="351"/>
      <c r="J15" s="369"/>
      <c r="K15" s="327"/>
      <c r="L15" s="327"/>
      <c r="M15" s="371"/>
    </row>
    <row r="16" spans="2:23" thickBot="1" x14ac:dyDescent="0.3">
      <c r="B16" s="358" t="s">
        <v>87</v>
      </c>
      <c r="C16" s="359">
        <f>H16+L16</f>
        <v>20</v>
      </c>
      <c r="D16" s="372">
        <v>13</v>
      </c>
      <c r="E16" s="506">
        <f>D16/C16</f>
        <v>0.65</v>
      </c>
      <c r="F16" s="324">
        <v>7</v>
      </c>
      <c r="G16" s="508">
        <f>F16/C16</f>
        <v>0.35</v>
      </c>
      <c r="H16" s="360">
        <v>14</v>
      </c>
      <c r="I16" s="361">
        <f>H16/C16</f>
        <v>0.7</v>
      </c>
      <c r="J16" s="60" t="s">
        <v>6</v>
      </c>
      <c r="K16" s="61">
        <v>5</v>
      </c>
      <c r="L16" s="324">
        <f>SUM(K16:K17)</f>
        <v>6</v>
      </c>
      <c r="M16" s="366">
        <f>L16/C16</f>
        <v>0.3</v>
      </c>
    </row>
    <row r="17" spans="2:20" thickBot="1" x14ac:dyDescent="0.3">
      <c r="B17" s="358"/>
      <c r="C17" s="359"/>
      <c r="D17" s="373"/>
      <c r="E17" s="507"/>
      <c r="F17" s="325"/>
      <c r="G17" s="509"/>
      <c r="H17" s="360"/>
      <c r="I17" s="361"/>
      <c r="J17" s="62" t="s">
        <v>7</v>
      </c>
      <c r="K17" s="63">
        <v>1</v>
      </c>
      <c r="L17" s="325"/>
      <c r="M17" s="367"/>
    </row>
    <row r="18" spans="2:20" ht="31.5" customHeight="1" thickBot="1" x14ac:dyDescent="0.3">
      <c r="B18" s="254" t="s">
        <v>88</v>
      </c>
      <c r="C18" s="255">
        <f>H18+L18</f>
        <v>4</v>
      </c>
      <c r="D18" s="103">
        <v>4</v>
      </c>
      <c r="E18" s="210">
        <f>D18/C18</f>
        <v>1</v>
      </c>
      <c r="F18" s="33">
        <v>0</v>
      </c>
      <c r="G18" s="215">
        <f>F18/C18</f>
        <v>0</v>
      </c>
      <c r="H18" s="256">
        <v>4</v>
      </c>
      <c r="I18" s="257">
        <f>H18/C18</f>
        <v>1</v>
      </c>
      <c r="J18" s="32" t="s">
        <v>4</v>
      </c>
      <c r="K18" s="33">
        <v>0</v>
      </c>
      <c r="L18" s="35">
        <f>K18</f>
        <v>0</v>
      </c>
      <c r="M18" s="36">
        <v>0</v>
      </c>
    </row>
    <row r="19" spans="2:20" thickBot="1" x14ac:dyDescent="0.3">
      <c r="B19" s="358" t="s">
        <v>89</v>
      </c>
      <c r="C19" s="359">
        <f>H19+L19</f>
        <v>8</v>
      </c>
      <c r="D19" s="372">
        <v>6</v>
      </c>
      <c r="E19" s="506">
        <f>D19/C19</f>
        <v>0.75</v>
      </c>
      <c r="F19" s="324">
        <v>2</v>
      </c>
      <c r="G19" s="508">
        <f>F19/C19</f>
        <v>0.25</v>
      </c>
      <c r="H19" s="360">
        <v>6</v>
      </c>
      <c r="I19" s="361">
        <f>H19/C19</f>
        <v>0.75</v>
      </c>
      <c r="J19" s="362" t="s">
        <v>120</v>
      </c>
      <c r="K19" s="324">
        <v>2</v>
      </c>
      <c r="L19" s="374">
        <f>K19</f>
        <v>2</v>
      </c>
      <c r="M19" s="366">
        <f>L19/C19</f>
        <v>0.25</v>
      </c>
    </row>
    <row r="20" spans="2:20" thickBot="1" x14ac:dyDescent="0.3">
      <c r="B20" s="358"/>
      <c r="C20" s="359"/>
      <c r="D20" s="373"/>
      <c r="E20" s="507"/>
      <c r="F20" s="325"/>
      <c r="G20" s="509"/>
      <c r="H20" s="360"/>
      <c r="I20" s="361"/>
      <c r="J20" s="363"/>
      <c r="K20" s="325"/>
      <c r="L20" s="376"/>
      <c r="M20" s="367"/>
      <c r="O20" s="209"/>
    </row>
    <row r="21" spans="2:20" thickBot="1" x14ac:dyDescent="0.3">
      <c r="B21" s="345" t="s">
        <v>90</v>
      </c>
      <c r="C21" s="347">
        <f>H21+L21</f>
        <v>167</v>
      </c>
      <c r="D21" s="386">
        <v>116</v>
      </c>
      <c r="E21" s="510">
        <f>D21/C21</f>
        <v>0.69461077844311381</v>
      </c>
      <c r="F21" s="326">
        <v>51</v>
      </c>
      <c r="G21" s="513">
        <f>F21/C21</f>
        <v>0.30538922155688625</v>
      </c>
      <c r="H21" s="349">
        <v>167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20" thickBot="1" x14ac:dyDescent="0.3">
      <c r="B22" s="345"/>
      <c r="C22" s="347"/>
      <c r="D22" s="387"/>
      <c r="E22" s="512"/>
      <c r="F22" s="327"/>
      <c r="G22" s="515"/>
      <c r="H22" s="349"/>
      <c r="I22" s="351"/>
      <c r="J22" s="369"/>
      <c r="K22" s="327"/>
      <c r="L22" s="379"/>
      <c r="M22" s="381"/>
    </row>
    <row r="23" spans="2:20" thickBot="1" x14ac:dyDescent="0.3">
      <c r="B23" s="358" t="s">
        <v>91</v>
      </c>
      <c r="C23" s="359">
        <f>H23+L23</f>
        <v>33</v>
      </c>
      <c r="D23" s="372">
        <v>21</v>
      </c>
      <c r="E23" s="506">
        <f>D23/C23</f>
        <v>0.63636363636363635</v>
      </c>
      <c r="F23" s="324">
        <v>12</v>
      </c>
      <c r="G23" s="508">
        <f>F23/C23</f>
        <v>0.36363636363636365</v>
      </c>
      <c r="H23" s="360">
        <v>28</v>
      </c>
      <c r="I23" s="361">
        <f>H23/C23</f>
        <v>0.84848484848484851</v>
      </c>
      <c r="J23" s="60" t="s">
        <v>8</v>
      </c>
      <c r="K23" s="61">
        <v>1</v>
      </c>
      <c r="L23" s="374">
        <f>SUM(K23:K26)</f>
        <v>5</v>
      </c>
      <c r="M23" s="366">
        <f>L23/C23</f>
        <v>0.15151515151515152</v>
      </c>
    </row>
    <row r="24" spans="2:20" thickBot="1" x14ac:dyDescent="0.3">
      <c r="B24" s="358"/>
      <c r="C24" s="359"/>
      <c r="D24" s="384"/>
      <c r="E24" s="516"/>
      <c r="F24" s="385"/>
      <c r="G24" s="517"/>
      <c r="H24" s="360"/>
      <c r="I24" s="361"/>
      <c r="J24" s="64" t="s">
        <v>70</v>
      </c>
      <c r="K24" s="65">
        <v>3</v>
      </c>
      <c r="L24" s="375"/>
      <c r="M24" s="377"/>
    </row>
    <row r="25" spans="2:20" thickBot="1" x14ac:dyDescent="0.3">
      <c r="B25" s="358"/>
      <c r="C25" s="359"/>
      <c r="D25" s="384"/>
      <c r="E25" s="516"/>
      <c r="F25" s="385"/>
      <c r="G25" s="517"/>
      <c r="H25" s="360"/>
      <c r="I25" s="361"/>
      <c r="J25" s="66" t="s">
        <v>9</v>
      </c>
      <c r="K25" s="67">
        <v>1</v>
      </c>
      <c r="L25" s="375"/>
      <c r="M25" s="377"/>
    </row>
    <row r="26" spans="2:20" thickBot="1" x14ac:dyDescent="0.3">
      <c r="B26" s="358"/>
      <c r="C26" s="359"/>
      <c r="D26" s="373"/>
      <c r="E26" s="507"/>
      <c r="F26" s="325"/>
      <c r="G26" s="509"/>
      <c r="H26" s="360"/>
      <c r="I26" s="361"/>
      <c r="J26" s="62" t="s">
        <v>10</v>
      </c>
      <c r="K26" s="63">
        <v>0</v>
      </c>
      <c r="L26" s="376"/>
      <c r="M26" s="367"/>
    </row>
    <row r="27" spans="2:20" thickBot="1" x14ac:dyDescent="0.3">
      <c r="B27" s="345" t="s">
        <v>92</v>
      </c>
      <c r="C27" s="347">
        <f>H27+L27</f>
        <v>24</v>
      </c>
      <c r="D27" s="386">
        <v>19</v>
      </c>
      <c r="E27" s="510">
        <f>D27/C27</f>
        <v>0.79166666666666663</v>
      </c>
      <c r="F27" s="326">
        <v>5</v>
      </c>
      <c r="G27" s="513">
        <f>F27/C27</f>
        <v>0.20833333333333334</v>
      </c>
      <c r="H27" s="349">
        <v>16</v>
      </c>
      <c r="I27" s="351">
        <f>H27/C27</f>
        <v>0.66666666666666663</v>
      </c>
      <c r="J27" s="37" t="s">
        <v>11</v>
      </c>
      <c r="K27" s="38">
        <v>4</v>
      </c>
      <c r="L27" s="378">
        <f>SUM(K27:K29)</f>
        <v>8</v>
      </c>
      <c r="M27" s="380">
        <f>L27/C27</f>
        <v>0.33333333333333331</v>
      </c>
    </row>
    <row r="28" spans="2:20" thickBot="1" x14ac:dyDescent="0.3">
      <c r="B28" s="345"/>
      <c r="C28" s="347"/>
      <c r="D28" s="388"/>
      <c r="E28" s="511"/>
      <c r="F28" s="389"/>
      <c r="G28" s="514"/>
      <c r="H28" s="349"/>
      <c r="I28" s="351"/>
      <c r="J28" s="39" t="s">
        <v>12</v>
      </c>
      <c r="K28" s="40">
        <v>2</v>
      </c>
      <c r="L28" s="382"/>
      <c r="M28" s="383"/>
    </row>
    <row r="29" spans="2:20" thickBot="1" x14ac:dyDescent="0.3">
      <c r="B29" s="345"/>
      <c r="C29" s="347"/>
      <c r="D29" s="387"/>
      <c r="E29" s="512"/>
      <c r="F29" s="327"/>
      <c r="G29" s="515"/>
      <c r="H29" s="349"/>
      <c r="I29" s="351"/>
      <c r="J29" s="41" t="s">
        <v>13</v>
      </c>
      <c r="K29" s="42">
        <v>2</v>
      </c>
      <c r="L29" s="379"/>
      <c r="M29" s="381"/>
    </row>
    <row r="30" spans="2:20" thickBot="1" x14ac:dyDescent="0.3">
      <c r="B30" s="358" t="s">
        <v>93</v>
      </c>
      <c r="C30" s="359">
        <f>H30+L30</f>
        <v>59</v>
      </c>
      <c r="D30" s="372">
        <v>36</v>
      </c>
      <c r="E30" s="506">
        <f>D30/C30</f>
        <v>0.61016949152542377</v>
      </c>
      <c r="F30" s="324">
        <v>23</v>
      </c>
      <c r="G30" s="508">
        <f>F30/C30</f>
        <v>0.38983050847457629</v>
      </c>
      <c r="H30" s="360">
        <v>36</v>
      </c>
      <c r="I30" s="361">
        <f>H30/C30</f>
        <v>0.61016949152542377</v>
      </c>
      <c r="J30" s="60" t="s">
        <v>14</v>
      </c>
      <c r="K30" s="61">
        <v>2</v>
      </c>
      <c r="L30" s="374">
        <f>SUM(K30:K34)</f>
        <v>23</v>
      </c>
      <c r="M30" s="366">
        <f>L30/C30</f>
        <v>0.38983050847457629</v>
      </c>
    </row>
    <row r="31" spans="2:20" thickBot="1" x14ac:dyDescent="0.3">
      <c r="B31" s="358"/>
      <c r="C31" s="359"/>
      <c r="D31" s="384"/>
      <c r="E31" s="516"/>
      <c r="F31" s="385"/>
      <c r="G31" s="517"/>
      <c r="H31" s="360"/>
      <c r="I31" s="361"/>
      <c r="J31" s="66" t="s">
        <v>15</v>
      </c>
      <c r="K31" s="67">
        <v>10</v>
      </c>
      <c r="L31" s="375"/>
      <c r="M31" s="377"/>
    </row>
    <row r="32" spans="2:20" ht="15.75" customHeight="1" thickBot="1" x14ac:dyDescent="0.3">
      <c r="B32" s="358"/>
      <c r="C32" s="359"/>
      <c r="D32" s="384"/>
      <c r="E32" s="516"/>
      <c r="F32" s="385"/>
      <c r="G32" s="517"/>
      <c r="H32" s="360"/>
      <c r="I32" s="361"/>
      <c r="J32" s="66" t="s">
        <v>16</v>
      </c>
      <c r="K32" s="67">
        <v>9</v>
      </c>
      <c r="L32" s="375"/>
      <c r="M32" s="377"/>
      <c r="Q32" s="274"/>
      <c r="R32" s="274"/>
      <c r="S32" s="274"/>
      <c r="T32" s="274"/>
    </row>
    <row r="33" spans="2:23" ht="15.75" customHeight="1" thickBot="1" x14ac:dyDescent="0.3">
      <c r="B33" s="358"/>
      <c r="C33" s="359"/>
      <c r="D33" s="384"/>
      <c r="E33" s="516"/>
      <c r="F33" s="385"/>
      <c r="G33" s="517"/>
      <c r="H33" s="360"/>
      <c r="I33" s="361"/>
      <c r="J33" s="66" t="s">
        <v>17</v>
      </c>
      <c r="K33" s="67">
        <v>1</v>
      </c>
      <c r="L33" s="375"/>
      <c r="M33" s="377"/>
      <c r="Q33" s="274"/>
      <c r="R33" s="274"/>
      <c r="S33" s="274"/>
      <c r="T33" s="274"/>
    </row>
    <row r="34" spans="2:23" thickBot="1" x14ac:dyDescent="0.3">
      <c r="B34" s="358"/>
      <c r="C34" s="359"/>
      <c r="D34" s="373"/>
      <c r="E34" s="507"/>
      <c r="F34" s="325"/>
      <c r="G34" s="509"/>
      <c r="H34" s="360"/>
      <c r="I34" s="361"/>
      <c r="J34" s="62" t="s">
        <v>71</v>
      </c>
      <c r="K34" s="63">
        <v>1</v>
      </c>
      <c r="L34" s="376"/>
      <c r="M34" s="367"/>
    </row>
    <row r="35" spans="2:23" ht="15.75" customHeight="1" thickBot="1" x14ac:dyDescent="0.3">
      <c r="B35" s="345" t="s">
        <v>94</v>
      </c>
      <c r="C35" s="347">
        <f>H35+L35</f>
        <v>10</v>
      </c>
      <c r="D35" s="386">
        <v>9</v>
      </c>
      <c r="E35" s="510">
        <f>D35/C35</f>
        <v>0.9</v>
      </c>
      <c r="F35" s="326">
        <v>1</v>
      </c>
      <c r="G35" s="513">
        <f>F35/C35</f>
        <v>0.1</v>
      </c>
      <c r="H35" s="349">
        <v>10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  <c r="U35" s="273"/>
      <c r="V35" s="273"/>
      <c r="W35" s="273"/>
    </row>
    <row r="36" spans="2:23" ht="15.75" customHeight="1" thickBot="1" x14ac:dyDescent="0.3">
      <c r="B36" s="345"/>
      <c r="C36" s="347"/>
      <c r="D36" s="387"/>
      <c r="E36" s="512"/>
      <c r="F36" s="327"/>
      <c r="G36" s="515"/>
      <c r="H36" s="349"/>
      <c r="I36" s="351"/>
      <c r="J36" s="369"/>
      <c r="K36" s="327"/>
      <c r="L36" s="379"/>
      <c r="M36" s="381"/>
      <c r="U36" s="273"/>
      <c r="V36" s="273"/>
      <c r="W36" s="273"/>
    </row>
    <row r="37" spans="2:23" ht="15.75" customHeight="1" thickBot="1" x14ac:dyDescent="0.3">
      <c r="B37" s="358" t="s">
        <v>95</v>
      </c>
      <c r="C37" s="359">
        <f>H37+L37</f>
        <v>18</v>
      </c>
      <c r="D37" s="372">
        <v>14</v>
      </c>
      <c r="E37" s="506">
        <f>D37/C37</f>
        <v>0.77777777777777779</v>
      </c>
      <c r="F37" s="324">
        <v>4</v>
      </c>
      <c r="G37" s="508">
        <f>F37/C37</f>
        <v>0.22222222222222221</v>
      </c>
      <c r="H37" s="360">
        <v>12</v>
      </c>
      <c r="I37" s="361">
        <f>H37/C37</f>
        <v>0.66666666666666663</v>
      </c>
      <c r="J37" s="362" t="s">
        <v>18</v>
      </c>
      <c r="K37" s="324">
        <v>6</v>
      </c>
      <c r="L37" s="374">
        <f>K37</f>
        <v>6</v>
      </c>
      <c r="M37" s="366">
        <f>L37/C37</f>
        <v>0.33333333333333331</v>
      </c>
      <c r="U37" s="273"/>
      <c r="V37" s="273"/>
      <c r="W37" s="273"/>
    </row>
    <row r="38" spans="2:23" ht="15.75" customHeight="1" thickBot="1" x14ac:dyDescent="0.3">
      <c r="B38" s="358"/>
      <c r="C38" s="359"/>
      <c r="D38" s="373"/>
      <c r="E38" s="507"/>
      <c r="F38" s="325"/>
      <c r="G38" s="509"/>
      <c r="H38" s="360"/>
      <c r="I38" s="361"/>
      <c r="J38" s="363"/>
      <c r="K38" s="325"/>
      <c r="L38" s="376"/>
      <c r="M38" s="367"/>
      <c r="U38" s="273"/>
      <c r="V38" s="273"/>
      <c r="W38" s="273"/>
    </row>
    <row r="39" spans="2:23" ht="15.75" customHeight="1" thickBot="1" x14ac:dyDescent="0.3">
      <c r="B39" s="345" t="s">
        <v>96</v>
      </c>
      <c r="C39" s="347">
        <f>H39+L39</f>
        <v>7</v>
      </c>
      <c r="D39" s="386">
        <v>5</v>
      </c>
      <c r="E39" s="510">
        <f>D39/C39</f>
        <v>0.7142857142857143</v>
      </c>
      <c r="F39" s="326">
        <v>2</v>
      </c>
      <c r="G39" s="513">
        <f>F39/C39</f>
        <v>0.2857142857142857</v>
      </c>
      <c r="H39" s="349">
        <v>4</v>
      </c>
      <c r="I39" s="351">
        <f>H39/C39</f>
        <v>0.5714285714285714</v>
      </c>
      <c r="J39" s="37" t="s">
        <v>19</v>
      </c>
      <c r="K39" s="38">
        <v>1</v>
      </c>
      <c r="L39" s="378">
        <f>SUM(K39:K41)</f>
        <v>3</v>
      </c>
      <c r="M39" s="380">
        <f>L39/C39</f>
        <v>0.42857142857142855</v>
      </c>
      <c r="U39" s="273"/>
      <c r="V39" s="273"/>
      <c r="W39" s="273"/>
    </row>
    <row r="40" spans="2:23" ht="15.75" customHeight="1" thickBot="1" x14ac:dyDescent="0.3">
      <c r="B40" s="345"/>
      <c r="C40" s="347"/>
      <c r="D40" s="388"/>
      <c r="E40" s="511"/>
      <c r="F40" s="389"/>
      <c r="G40" s="514"/>
      <c r="H40" s="349"/>
      <c r="I40" s="351"/>
      <c r="J40" s="39" t="s">
        <v>20</v>
      </c>
      <c r="K40" s="40">
        <v>2</v>
      </c>
      <c r="L40" s="382"/>
      <c r="M40" s="383"/>
      <c r="U40" s="273"/>
      <c r="V40" s="273"/>
      <c r="W40" s="273"/>
    </row>
    <row r="41" spans="2:23" ht="15.75" customHeight="1" thickBot="1" x14ac:dyDescent="0.3">
      <c r="B41" s="345"/>
      <c r="C41" s="347"/>
      <c r="D41" s="387"/>
      <c r="E41" s="512"/>
      <c r="F41" s="327"/>
      <c r="G41" s="515"/>
      <c r="H41" s="349"/>
      <c r="I41" s="351"/>
      <c r="J41" s="41" t="s">
        <v>72</v>
      </c>
      <c r="K41" s="42">
        <v>0</v>
      </c>
      <c r="L41" s="379"/>
      <c r="M41" s="381"/>
      <c r="U41" s="273"/>
      <c r="V41" s="273"/>
      <c r="W41" s="273"/>
    </row>
    <row r="42" spans="2:23" ht="15.75" customHeight="1" thickBot="1" x14ac:dyDescent="0.3">
      <c r="B42" s="358" t="s">
        <v>97</v>
      </c>
      <c r="C42" s="359">
        <f>H42+L42</f>
        <v>87</v>
      </c>
      <c r="D42" s="372">
        <v>56</v>
      </c>
      <c r="E42" s="506">
        <f>D42/C42</f>
        <v>0.64367816091954022</v>
      </c>
      <c r="F42" s="324">
        <v>31</v>
      </c>
      <c r="G42" s="508">
        <f>F42/C42</f>
        <v>0.35632183908045978</v>
      </c>
      <c r="H42" s="360">
        <v>65</v>
      </c>
      <c r="I42" s="361">
        <f>H42/C42</f>
        <v>0.74712643678160917</v>
      </c>
      <c r="J42" s="60" t="s">
        <v>21</v>
      </c>
      <c r="K42" s="61">
        <v>10</v>
      </c>
      <c r="L42" s="374">
        <f>SUM(K42:K43)</f>
        <v>22</v>
      </c>
      <c r="M42" s="366">
        <f>L42/C42</f>
        <v>0.25287356321839083</v>
      </c>
      <c r="U42" s="273"/>
      <c r="V42" s="273"/>
      <c r="W42" s="273"/>
    </row>
    <row r="43" spans="2:23" thickBot="1" x14ac:dyDescent="0.3">
      <c r="B43" s="358"/>
      <c r="C43" s="359"/>
      <c r="D43" s="373"/>
      <c r="E43" s="507"/>
      <c r="F43" s="325"/>
      <c r="G43" s="509"/>
      <c r="H43" s="360"/>
      <c r="I43" s="361"/>
      <c r="J43" s="62" t="s">
        <v>22</v>
      </c>
      <c r="K43" s="63">
        <v>12</v>
      </c>
      <c r="L43" s="376"/>
      <c r="M43" s="367"/>
    </row>
    <row r="44" spans="2:23" ht="31.5" customHeight="1" thickBot="1" x14ac:dyDescent="0.3">
      <c r="B44" s="254" t="s">
        <v>98</v>
      </c>
      <c r="C44" s="255">
        <f>H44+L44</f>
        <v>9</v>
      </c>
      <c r="D44" s="103">
        <v>9</v>
      </c>
      <c r="E44" s="210">
        <f>D44/C44</f>
        <v>1</v>
      </c>
      <c r="F44" s="33">
        <v>0</v>
      </c>
      <c r="G44" s="215">
        <f>F44/C44</f>
        <v>0</v>
      </c>
      <c r="H44" s="256">
        <v>9</v>
      </c>
      <c r="I44" s="257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23" thickBot="1" x14ac:dyDescent="0.3">
      <c r="B45" s="358" t="s">
        <v>99</v>
      </c>
      <c r="C45" s="359">
        <f>H45+L45</f>
        <v>34</v>
      </c>
      <c r="D45" s="372">
        <v>21</v>
      </c>
      <c r="E45" s="506">
        <f>D45/C45</f>
        <v>0.61764705882352944</v>
      </c>
      <c r="F45" s="324">
        <v>13</v>
      </c>
      <c r="G45" s="508">
        <f>F45/C45</f>
        <v>0.38235294117647056</v>
      </c>
      <c r="H45" s="360">
        <v>24</v>
      </c>
      <c r="I45" s="361">
        <f>H45/C45</f>
        <v>0.70588235294117652</v>
      </c>
      <c r="J45" s="362" t="s">
        <v>23</v>
      </c>
      <c r="K45" s="324">
        <v>10</v>
      </c>
      <c r="L45" s="374">
        <f>K45</f>
        <v>10</v>
      </c>
      <c r="M45" s="366">
        <f>L45/C45</f>
        <v>0.29411764705882354</v>
      </c>
    </row>
    <row r="46" spans="2:23" thickBot="1" x14ac:dyDescent="0.3">
      <c r="B46" s="358"/>
      <c r="C46" s="359"/>
      <c r="D46" s="373"/>
      <c r="E46" s="507"/>
      <c r="F46" s="325"/>
      <c r="G46" s="509"/>
      <c r="H46" s="360"/>
      <c r="I46" s="361"/>
      <c r="J46" s="363"/>
      <c r="K46" s="325"/>
      <c r="L46" s="376"/>
      <c r="M46" s="367"/>
    </row>
    <row r="47" spans="2:23" thickBot="1" x14ac:dyDescent="0.3">
      <c r="B47" s="345" t="s">
        <v>100</v>
      </c>
      <c r="C47" s="347">
        <f>H47+L47</f>
        <v>11</v>
      </c>
      <c r="D47" s="386">
        <v>7</v>
      </c>
      <c r="E47" s="510">
        <f>D47/C47</f>
        <v>0.63636363636363635</v>
      </c>
      <c r="F47" s="326">
        <v>4</v>
      </c>
      <c r="G47" s="513">
        <f>F47/C47</f>
        <v>0.36363636363636365</v>
      </c>
      <c r="H47" s="396">
        <v>4</v>
      </c>
      <c r="I47" s="351">
        <f>H47/C47</f>
        <v>0.36363636363636365</v>
      </c>
      <c r="J47" s="37" t="s">
        <v>24</v>
      </c>
      <c r="K47" s="38">
        <v>1</v>
      </c>
      <c r="L47" s="378">
        <f>SUM(K47:K50)</f>
        <v>7</v>
      </c>
      <c r="M47" s="380">
        <f>L47/C47</f>
        <v>0.63636363636363635</v>
      </c>
    </row>
    <row r="48" spans="2:23" thickBot="1" x14ac:dyDescent="0.3">
      <c r="B48" s="345"/>
      <c r="C48" s="347"/>
      <c r="D48" s="388"/>
      <c r="E48" s="511"/>
      <c r="F48" s="389"/>
      <c r="G48" s="514"/>
      <c r="H48" s="466"/>
      <c r="I48" s="351"/>
      <c r="J48" s="39" t="s">
        <v>25</v>
      </c>
      <c r="K48" s="40">
        <v>3</v>
      </c>
      <c r="L48" s="382"/>
      <c r="M48" s="383"/>
    </row>
    <row r="49" spans="2:20" thickBot="1" x14ac:dyDescent="0.3">
      <c r="B49" s="345"/>
      <c r="C49" s="347"/>
      <c r="D49" s="388"/>
      <c r="E49" s="511"/>
      <c r="F49" s="389"/>
      <c r="G49" s="514"/>
      <c r="H49" s="466"/>
      <c r="I49" s="351"/>
      <c r="J49" s="45" t="s">
        <v>26</v>
      </c>
      <c r="K49" s="46">
        <v>2</v>
      </c>
      <c r="L49" s="382"/>
      <c r="M49" s="390"/>
    </row>
    <row r="50" spans="2:20" ht="23.25" customHeight="1" thickBot="1" x14ac:dyDescent="0.3">
      <c r="B50" s="345"/>
      <c r="C50" s="347"/>
      <c r="D50" s="387"/>
      <c r="E50" s="512"/>
      <c r="F50" s="327"/>
      <c r="G50" s="515"/>
      <c r="H50" s="348"/>
      <c r="I50" s="351"/>
      <c r="J50" s="41" t="s">
        <v>122</v>
      </c>
      <c r="K50" s="42">
        <v>1</v>
      </c>
      <c r="L50" s="379"/>
      <c r="M50" s="381"/>
      <c r="O50" s="209"/>
    </row>
    <row r="51" spans="2:20" thickBot="1" x14ac:dyDescent="0.3">
      <c r="B51" s="358" t="s">
        <v>116</v>
      </c>
      <c r="C51" s="359">
        <f>H51+L51</f>
        <v>91</v>
      </c>
      <c r="D51" s="372">
        <v>64</v>
      </c>
      <c r="E51" s="506">
        <f>D51/C51</f>
        <v>0.70329670329670335</v>
      </c>
      <c r="F51" s="324">
        <v>27</v>
      </c>
      <c r="G51" s="508">
        <f>F51/C51</f>
        <v>0.2967032967032967</v>
      </c>
      <c r="H51" s="360">
        <v>81</v>
      </c>
      <c r="I51" s="361">
        <f>H51/C51</f>
        <v>0.89010989010989006</v>
      </c>
      <c r="J51" s="60" t="s">
        <v>27</v>
      </c>
      <c r="K51" s="61">
        <v>7</v>
      </c>
      <c r="L51" s="374">
        <f>SUM(K51:K52)</f>
        <v>10</v>
      </c>
      <c r="M51" s="366">
        <f>L51/C51</f>
        <v>0.10989010989010989</v>
      </c>
    </row>
    <row r="52" spans="2:20" thickBot="1" x14ac:dyDescent="0.3">
      <c r="B52" s="358"/>
      <c r="C52" s="359"/>
      <c r="D52" s="373"/>
      <c r="E52" s="507"/>
      <c r="F52" s="325"/>
      <c r="G52" s="509"/>
      <c r="H52" s="360"/>
      <c r="I52" s="361"/>
      <c r="J52" s="62" t="s">
        <v>28</v>
      </c>
      <c r="K52" s="63">
        <v>3</v>
      </c>
      <c r="L52" s="376"/>
      <c r="M52" s="367"/>
    </row>
    <row r="53" spans="2:20" thickBot="1" x14ac:dyDescent="0.3">
      <c r="B53" s="345" t="s">
        <v>101</v>
      </c>
      <c r="C53" s="347">
        <f>H53+L53</f>
        <v>66</v>
      </c>
      <c r="D53" s="386">
        <v>35</v>
      </c>
      <c r="E53" s="510">
        <f>D53/C53</f>
        <v>0.53030303030303028</v>
      </c>
      <c r="F53" s="326">
        <v>31</v>
      </c>
      <c r="G53" s="513">
        <f>F53/C53</f>
        <v>0.46969696969696972</v>
      </c>
      <c r="H53" s="349">
        <v>52</v>
      </c>
      <c r="I53" s="351">
        <f>H53/C53</f>
        <v>0.78787878787878785</v>
      </c>
      <c r="J53" s="37" t="s">
        <v>29</v>
      </c>
      <c r="K53" s="38">
        <v>1</v>
      </c>
      <c r="L53" s="378">
        <f>SUM(K53:K59)</f>
        <v>14</v>
      </c>
      <c r="M53" s="380">
        <f>L53/C53</f>
        <v>0.21212121212121213</v>
      </c>
    </row>
    <row r="54" spans="2:20" thickBot="1" x14ac:dyDescent="0.3">
      <c r="B54" s="345"/>
      <c r="C54" s="347"/>
      <c r="D54" s="388"/>
      <c r="E54" s="511"/>
      <c r="F54" s="389"/>
      <c r="G54" s="514"/>
      <c r="H54" s="349"/>
      <c r="I54" s="351"/>
      <c r="J54" s="39" t="s">
        <v>30</v>
      </c>
      <c r="K54" s="40">
        <v>2</v>
      </c>
      <c r="L54" s="382"/>
      <c r="M54" s="383"/>
    </row>
    <row r="55" spans="2:20" thickBot="1" x14ac:dyDescent="0.3">
      <c r="B55" s="345"/>
      <c r="C55" s="347"/>
      <c r="D55" s="388"/>
      <c r="E55" s="511"/>
      <c r="F55" s="389"/>
      <c r="G55" s="514"/>
      <c r="H55" s="349"/>
      <c r="I55" s="351"/>
      <c r="J55" s="39" t="s">
        <v>31</v>
      </c>
      <c r="K55" s="40">
        <v>0</v>
      </c>
      <c r="L55" s="382"/>
      <c r="M55" s="383"/>
    </row>
    <row r="56" spans="2:20" thickBot="1" x14ac:dyDescent="0.3">
      <c r="B56" s="345"/>
      <c r="C56" s="347"/>
      <c r="D56" s="388"/>
      <c r="E56" s="511"/>
      <c r="F56" s="389"/>
      <c r="G56" s="514"/>
      <c r="H56" s="349"/>
      <c r="I56" s="351"/>
      <c r="J56" s="39" t="s">
        <v>32</v>
      </c>
      <c r="K56" s="40">
        <v>3</v>
      </c>
      <c r="L56" s="382"/>
      <c r="M56" s="383"/>
    </row>
    <row r="57" spans="2:20" thickBot="1" x14ac:dyDescent="0.3">
      <c r="B57" s="345"/>
      <c r="C57" s="347"/>
      <c r="D57" s="388"/>
      <c r="E57" s="511"/>
      <c r="F57" s="389"/>
      <c r="G57" s="514"/>
      <c r="H57" s="349"/>
      <c r="I57" s="351"/>
      <c r="J57" s="39" t="s">
        <v>33</v>
      </c>
      <c r="K57" s="40">
        <v>3</v>
      </c>
      <c r="L57" s="382"/>
      <c r="M57" s="383"/>
    </row>
    <row r="58" spans="2:20" thickBot="1" x14ac:dyDescent="0.3">
      <c r="B58" s="345"/>
      <c r="C58" s="347"/>
      <c r="D58" s="388"/>
      <c r="E58" s="511"/>
      <c r="F58" s="389"/>
      <c r="G58" s="514"/>
      <c r="H58" s="349"/>
      <c r="I58" s="351"/>
      <c r="J58" s="45" t="s">
        <v>73</v>
      </c>
      <c r="K58" s="46">
        <v>4</v>
      </c>
      <c r="L58" s="382"/>
      <c r="M58" s="383"/>
    </row>
    <row r="59" spans="2:20" thickBot="1" x14ac:dyDescent="0.3">
      <c r="B59" s="345"/>
      <c r="C59" s="347"/>
      <c r="D59" s="387"/>
      <c r="E59" s="512"/>
      <c r="F59" s="327"/>
      <c r="G59" s="515"/>
      <c r="H59" s="349"/>
      <c r="I59" s="351"/>
      <c r="J59" s="41" t="s">
        <v>34</v>
      </c>
      <c r="K59" s="42">
        <v>1</v>
      </c>
      <c r="L59" s="379"/>
      <c r="M59" s="381"/>
    </row>
    <row r="60" spans="2:20" thickBot="1" x14ac:dyDescent="0.3">
      <c r="B60" s="358" t="s">
        <v>102</v>
      </c>
      <c r="C60" s="359">
        <f>H60+L60</f>
        <v>8</v>
      </c>
      <c r="D60" s="372">
        <v>7</v>
      </c>
      <c r="E60" s="506">
        <f>D60/C60</f>
        <v>0.875</v>
      </c>
      <c r="F60" s="324">
        <v>1</v>
      </c>
      <c r="G60" s="508">
        <f>F60/C60</f>
        <v>0.125</v>
      </c>
      <c r="H60" s="360">
        <v>8</v>
      </c>
      <c r="I60" s="361">
        <f>H60/C60</f>
        <v>1</v>
      </c>
      <c r="J60" s="362" t="s">
        <v>35</v>
      </c>
      <c r="K60" s="324">
        <v>0</v>
      </c>
      <c r="L60" s="374">
        <f>K60</f>
        <v>0</v>
      </c>
      <c r="M60" s="366">
        <f>L60/C60</f>
        <v>0</v>
      </c>
    </row>
    <row r="61" spans="2:20" thickBot="1" x14ac:dyDescent="0.3">
      <c r="B61" s="358"/>
      <c r="C61" s="359"/>
      <c r="D61" s="373"/>
      <c r="E61" s="507"/>
      <c r="F61" s="325"/>
      <c r="G61" s="509"/>
      <c r="H61" s="360"/>
      <c r="I61" s="361"/>
      <c r="J61" s="363"/>
      <c r="K61" s="325"/>
      <c r="L61" s="376"/>
      <c r="M61" s="367"/>
    </row>
    <row r="62" spans="2:20" thickBot="1" x14ac:dyDescent="0.3">
      <c r="B62" s="345" t="s">
        <v>103</v>
      </c>
      <c r="C62" s="347">
        <f>H62+L62</f>
        <v>28</v>
      </c>
      <c r="D62" s="386">
        <v>15</v>
      </c>
      <c r="E62" s="510">
        <f>D62/C62</f>
        <v>0.5357142857142857</v>
      </c>
      <c r="F62" s="326">
        <v>13</v>
      </c>
      <c r="G62" s="513">
        <f>F62/C62</f>
        <v>0.4642857142857143</v>
      </c>
      <c r="H62" s="349">
        <v>12</v>
      </c>
      <c r="I62" s="351">
        <f>H62/C62</f>
        <v>0.42857142857142855</v>
      </c>
      <c r="J62" s="37" t="s">
        <v>36</v>
      </c>
      <c r="K62" s="38">
        <v>2</v>
      </c>
      <c r="L62" s="378">
        <f>SUM(K62:K65)</f>
        <v>16</v>
      </c>
      <c r="M62" s="380">
        <f>L62/C62</f>
        <v>0.5714285714285714</v>
      </c>
    </row>
    <row r="63" spans="2:20" ht="15.75" customHeight="1" thickBot="1" x14ac:dyDescent="0.3">
      <c r="B63" s="345"/>
      <c r="C63" s="347"/>
      <c r="D63" s="388"/>
      <c r="E63" s="511"/>
      <c r="F63" s="389"/>
      <c r="G63" s="514"/>
      <c r="H63" s="349"/>
      <c r="I63" s="351"/>
      <c r="J63" s="39" t="s">
        <v>37</v>
      </c>
      <c r="K63" s="40">
        <v>2</v>
      </c>
      <c r="L63" s="382"/>
      <c r="M63" s="383"/>
      <c r="Q63" s="274"/>
      <c r="R63" s="274"/>
      <c r="S63" s="274"/>
      <c r="T63" s="274"/>
    </row>
    <row r="64" spans="2:20" ht="15.75" customHeight="1" thickBot="1" x14ac:dyDescent="0.3">
      <c r="B64" s="345"/>
      <c r="C64" s="347"/>
      <c r="D64" s="388"/>
      <c r="E64" s="511"/>
      <c r="F64" s="389"/>
      <c r="G64" s="514"/>
      <c r="H64" s="349"/>
      <c r="I64" s="351"/>
      <c r="J64" s="39" t="s">
        <v>38</v>
      </c>
      <c r="K64" s="40">
        <v>5</v>
      </c>
      <c r="L64" s="382"/>
      <c r="M64" s="383"/>
      <c r="Q64" s="274"/>
      <c r="R64" s="274"/>
      <c r="S64" s="274"/>
      <c r="T64" s="274"/>
    </row>
    <row r="65" spans="2:22" thickBot="1" x14ac:dyDescent="0.3">
      <c r="B65" s="345"/>
      <c r="C65" s="347"/>
      <c r="D65" s="387"/>
      <c r="E65" s="512"/>
      <c r="F65" s="327"/>
      <c r="G65" s="515"/>
      <c r="H65" s="349"/>
      <c r="I65" s="351"/>
      <c r="J65" s="41" t="s">
        <v>74</v>
      </c>
      <c r="K65" s="42">
        <v>7</v>
      </c>
      <c r="L65" s="379"/>
      <c r="M65" s="381"/>
    </row>
    <row r="66" spans="2:22" ht="15.75" customHeight="1" thickBot="1" x14ac:dyDescent="0.3">
      <c r="B66" s="358" t="s">
        <v>104</v>
      </c>
      <c r="C66" s="359">
        <f>H66+L66</f>
        <v>12</v>
      </c>
      <c r="D66" s="372">
        <v>8</v>
      </c>
      <c r="E66" s="506">
        <f>D66/C66</f>
        <v>0.66666666666666663</v>
      </c>
      <c r="F66" s="324">
        <v>4</v>
      </c>
      <c r="G66" s="508">
        <f>F66/C66</f>
        <v>0.33333333333333331</v>
      </c>
      <c r="H66" s="360">
        <v>6</v>
      </c>
      <c r="I66" s="361">
        <f>H66/C66</f>
        <v>0.5</v>
      </c>
      <c r="J66" s="60" t="s">
        <v>39</v>
      </c>
      <c r="K66" s="61">
        <v>1</v>
      </c>
      <c r="L66" s="374">
        <f>SUM(K66:K68)</f>
        <v>6</v>
      </c>
      <c r="M66" s="366">
        <f>L66/C66</f>
        <v>0.5</v>
      </c>
      <c r="P66" s="209"/>
      <c r="Q66" s="209"/>
      <c r="R66" s="209"/>
      <c r="S66" s="209"/>
      <c r="T66" s="273"/>
      <c r="U66" s="273"/>
      <c r="V66" s="273"/>
    </row>
    <row r="67" spans="2:22" ht="15.75" customHeight="1" thickBot="1" x14ac:dyDescent="0.3">
      <c r="B67" s="358"/>
      <c r="C67" s="359"/>
      <c r="D67" s="384"/>
      <c r="E67" s="516"/>
      <c r="F67" s="385"/>
      <c r="G67" s="517"/>
      <c r="H67" s="360"/>
      <c r="I67" s="361"/>
      <c r="J67" s="66" t="s">
        <v>40</v>
      </c>
      <c r="K67" s="67">
        <v>1</v>
      </c>
      <c r="L67" s="375"/>
      <c r="M67" s="377"/>
      <c r="P67" s="209"/>
      <c r="Q67" s="209"/>
      <c r="R67" s="209"/>
      <c r="S67" s="209"/>
      <c r="T67" s="273"/>
      <c r="U67" s="273"/>
      <c r="V67" s="273"/>
    </row>
    <row r="68" spans="2:22" ht="15.75" customHeight="1" thickBot="1" x14ac:dyDescent="0.3">
      <c r="B68" s="358"/>
      <c r="C68" s="359"/>
      <c r="D68" s="373"/>
      <c r="E68" s="507"/>
      <c r="F68" s="325"/>
      <c r="G68" s="509"/>
      <c r="H68" s="360"/>
      <c r="I68" s="361"/>
      <c r="J68" s="62" t="s">
        <v>41</v>
      </c>
      <c r="K68" s="63">
        <v>4</v>
      </c>
      <c r="L68" s="376"/>
      <c r="M68" s="367"/>
      <c r="P68" s="209"/>
      <c r="Q68" s="209"/>
      <c r="R68" s="209"/>
      <c r="S68" s="209"/>
      <c r="T68" s="273"/>
      <c r="U68" s="273"/>
      <c r="V68" s="273"/>
    </row>
    <row r="69" spans="2:22" ht="15.75" customHeight="1" thickBot="1" x14ac:dyDescent="0.3">
      <c r="B69" s="345" t="s">
        <v>105</v>
      </c>
      <c r="C69" s="347">
        <f>H69+L69</f>
        <v>57</v>
      </c>
      <c r="D69" s="386">
        <v>41</v>
      </c>
      <c r="E69" s="510">
        <f>D69/C69</f>
        <v>0.7192982456140351</v>
      </c>
      <c r="F69" s="326">
        <v>16</v>
      </c>
      <c r="G69" s="513">
        <f>F69/C69</f>
        <v>0.2807017543859649</v>
      </c>
      <c r="H69" s="349">
        <v>49</v>
      </c>
      <c r="I69" s="351">
        <f>H69/C69</f>
        <v>0.85964912280701755</v>
      </c>
      <c r="J69" s="368" t="s">
        <v>42</v>
      </c>
      <c r="K69" s="326">
        <v>8</v>
      </c>
      <c r="L69" s="378">
        <f>K69</f>
        <v>8</v>
      </c>
      <c r="M69" s="380">
        <f>L69/C69</f>
        <v>0.14035087719298245</v>
      </c>
      <c r="P69" s="209"/>
      <c r="Q69" s="209"/>
      <c r="R69" s="209"/>
      <c r="S69" s="209"/>
      <c r="T69" s="273"/>
      <c r="U69" s="273"/>
      <c r="V69" s="273"/>
    </row>
    <row r="70" spans="2:22" ht="15.75" customHeight="1" thickBot="1" x14ac:dyDescent="0.3">
      <c r="B70" s="345"/>
      <c r="C70" s="347"/>
      <c r="D70" s="387"/>
      <c r="E70" s="512"/>
      <c r="F70" s="327"/>
      <c r="G70" s="515"/>
      <c r="H70" s="349"/>
      <c r="I70" s="351"/>
      <c r="J70" s="369"/>
      <c r="K70" s="327"/>
      <c r="L70" s="379"/>
      <c r="M70" s="381"/>
      <c r="P70" s="209"/>
      <c r="Q70" s="209"/>
      <c r="R70" s="209"/>
      <c r="S70" s="209"/>
      <c r="T70" s="273"/>
      <c r="U70" s="273"/>
      <c r="V70" s="273"/>
    </row>
    <row r="71" spans="2:22" ht="31.5" customHeight="1" thickBot="1" x14ac:dyDescent="0.3">
      <c r="B71" s="261" t="s">
        <v>106</v>
      </c>
      <c r="C71" s="262">
        <f>H71+L71</f>
        <v>8</v>
      </c>
      <c r="D71" s="104">
        <v>8</v>
      </c>
      <c r="E71" s="211">
        <f>D71/C71</f>
        <v>1</v>
      </c>
      <c r="F71" s="73">
        <v>0</v>
      </c>
      <c r="G71" s="216">
        <f>F71/C71</f>
        <v>0</v>
      </c>
      <c r="H71" s="263">
        <v>8</v>
      </c>
      <c r="I71" s="264">
        <f>H71/C71</f>
        <v>1</v>
      </c>
      <c r="J71" s="72" t="s">
        <v>4</v>
      </c>
      <c r="K71" s="73">
        <v>0</v>
      </c>
      <c r="L71" s="74">
        <f>K71</f>
        <v>0</v>
      </c>
      <c r="M71" s="75">
        <v>0</v>
      </c>
      <c r="P71" s="240"/>
      <c r="Q71" s="240"/>
      <c r="R71" s="240"/>
      <c r="S71" s="240"/>
      <c r="T71" s="273"/>
      <c r="U71" s="273"/>
      <c r="V71" s="273"/>
    </row>
    <row r="72" spans="2:22" ht="15.75" customHeight="1" thickBot="1" x14ac:dyDescent="0.3">
      <c r="B72" s="345" t="s">
        <v>107</v>
      </c>
      <c r="C72" s="347">
        <f>H72+L72</f>
        <v>38</v>
      </c>
      <c r="D72" s="386">
        <v>21</v>
      </c>
      <c r="E72" s="510">
        <f>D72/C72</f>
        <v>0.55263157894736847</v>
      </c>
      <c r="F72" s="326">
        <v>17</v>
      </c>
      <c r="G72" s="513">
        <f>F72/C72</f>
        <v>0.44736842105263158</v>
      </c>
      <c r="H72" s="349">
        <v>19</v>
      </c>
      <c r="I72" s="351">
        <f>H72/C72</f>
        <v>0.5</v>
      </c>
      <c r="J72" s="37" t="s">
        <v>43</v>
      </c>
      <c r="K72" s="38">
        <v>3</v>
      </c>
      <c r="L72" s="326">
        <f>SUM(K72:K78)</f>
        <v>19</v>
      </c>
      <c r="M72" s="370">
        <f>L72/C72</f>
        <v>0.5</v>
      </c>
      <c r="P72" s="240"/>
      <c r="Q72" s="240"/>
      <c r="R72" s="240"/>
      <c r="S72" s="240"/>
      <c r="T72" s="273"/>
      <c r="U72" s="273"/>
      <c r="V72" s="273"/>
    </row>
    <row r="73" spans="2:22" ht="15.75" customHeight="1" thickBot="1" x14ac:dyDescent="0.3">
      <c r="B73" s="345"/>
      <c r="C73" s="347"/>
      <c r="D73" s="388"/>
      <c r="E73" s="511"/>
      <c r="F73" s="389"/>
      <c r="G73" s="514"/>
      <c r="H73" s="349"/>
      <c r="I73" s="351"/>
      <c r="J73" s="39" t="s">
        <v>44</v>
      </c>
      <c r="K73" s="40">
        <v>0</v>
      </c>
      <c r="L73" s="389"/>
      <c r="M73" s="391"/>
      <c r="P73" s="240"/>
      <c r="Q73" s="240"/>
      <c r="R73" s="240"/>
      <c r="S73" s="240"/>
      <c r="T73" s="273"/>
      <c r="U73" s="273"/>
      <c r="V73" s="273"/>
    </row>
    <row r="74" spans="2:22" ht="15.75" customHeight="1" thickBot="1" x14ac:dyDescent="0.3">
      <c r="B74" s="345"/>
      <c r="C74" s="347"/>
      <c r="D74" s="388"/>
      <c r="E74" s="511"/>
      <c r="F74" s="389"/>
      <c r="G74" s="514"/>
      <c r="H74" s="349"/>
      <c r="I74" s="351"/>
      <c r="J74" s="39" t="s">
        <v>45</v>
      </c>
      <c r="K74" s="40">
        <v>6</v>
      </c>
      <c r="L74" s="389"/>
      <c r="M74" s="391"/>
      <c r="P74" s="240"/>
      <c r="Q74" s="240"/>
      <c r="R74" s="240"/>
      <c r="S74" s="240"/>
    </row>
    <row r="75" spans="2:22" ht="15.75" customHeight="1" thickBot="1" x14ac:dyDescent="0.3">
      <c r="B75" s="345"/>
      <c r="C75" s="347"/>
      <c r="D75" s="388"/>
      <c r="E75" s="511"/>
      <c r="F75" s="389"/>
      <c r="G75" s="514"/>
      <c r="H75" s="349"/>
      <c r="I75" s="351"/>
      <c r="J75" s="39" t="s">
        <v>46</v>
      </c>
      <c r="K75" s="40">
        <v>3</v>
      </c>
      <c r="L75" s="389"/>
      <c r="M75" s="391"/>
      <c r="P75" s="240"/>
      <c r="Q75" s="240"/>
      <c r="R75" s="240"/>
      <c r="S75" s="240"/>
    </row>
    <row r="76" spans="2:22" thickBot="1" x14ac:dyDescent="0.3">
      <c r="B76" s="345"/>
      <c r="C76" s="347"/>
      <c r="D76" s="388"/>
      <c r="E76" s="511"/>
      <c r="F76" s="389"/>
      <c r="G76" s="514"/>
      <c r="H76" s="349"/>
      <c r="I76" s="351"/>
      <c r="J76" s="39" t="s">
        <v>47</v>
      </c>
      <c r="K76" s="40">
        <v>0</v>
      </c>
      <c r="L76" s="389"/>
      <c r="M76" s="391"/>
      <c r="P76" s="209"/>
      <c r="Q76" s="209"/>
      <c r="R76" s="209"/>
      <c r="S76" s="209"/>
    </row>
    <row r="77" spans="2:22" ht="15.75" customHeight="1" thickBot="1" x14ac:dyDescent="0.3">
      <c r="B77" s="345"/>
      <c r="C77" s="347"/>
      <c r="D77" s="388"/>
      <c r="E77" s="511"/>
      <c r="F77" s="389"/>
      <c r="G77" s="514"/>
      <c r="H77" s="349"/>
      <c r="I77" s="351"/>
      <c r="J77" s="45" t="s">
        <v>75</v>
      </c>
      <c r="K77" s="46">
        <v>3</v>
      </c>
      <c r="L77" s="389"/>
      <c r="M77" s="391"/>
      <c r="P77" s="241"/>
      <c r="Q77" s="242"/>
      <c r="R77" s="242"/>
      <c r="S77" s="242"/>
    </row>
    <row r="78" spans="2:22" thickBot="1" x14ac:dyDescent="0.3">
      <c r="B78" s="345"/>
      <c r="C78" s="347"/>
      <c r="D78" s="387"/>
      <c r="E78" s="512"/>
      <c r="F78" s="327"/>
      <c r="G78" s="515"/>
      <c r="H78" s="349"/>
      <c r="I78" s="351"/>
      <c r="J78" s="41" t="s">
        <v>48</v>
      </c>
      <c r="K78" s="42">
        <v>4</v>
      </c>
      <c r="L78" s="327"/>
      <c r="M78" s="371"/>
      <c r="P78" s="242"/>
      <c r="Q78" s="242"/>
      <c r="R78" s="242"/>
      <c r="S78" s="242"/>
    </row>
    <row r="79" spans="2:22" thickBot="1" x14ac:dyDescent="0.3">
      <c r="B79" s="358" t="s">
        <v>108</v>
      </c>
      <c r="C79" s="359">
        <f>H79+L79</f>
        <v>7</v>
      </c>
      <c r="D79" s="372">
        <v>3</v>
      </c>
      <c r="E79" s="506">
        <f>D79/C79</f>
        <v>0.42857142857142855</v>
      </c>
      <c r="F79" s="324">
        <v>4</v>
      </c>
      <c r="G79" s="508">
        <f>F79/C79</f>
        <v>0.5714285714285714</v>
      </c>
      <c r="H79" s="360">
        <v>5</v>
      </c>
      <c r="I79" s="361">
        <f>H79/C79</f>
        <v>0.7142857142857143</v>
      </c>
      <c r="J79" s="76" t="s">
        <v>49</v>
      </c>
      <c r="K79" s="61">
        <v>0</v>
      </c>
      <c r="L79" s="324">
        <f>SUM(K79:K80)</f>
        <v>2</v>
      </c>
      <c r="M79" s="317">
        <f>L79/C79</f>
        <v>0.2857142857142857</v>
      </c>
      <c r="P79" s="242"/>
      <c r="Q79" s="242"/>
      <c r="R79" s="242"/>
      <c r="S79" s="242"/>
    </row>
    <row r="80" spans="2:22" thickBot="1" x14ac:dyDescent="0.3">
      <c r="B80" s="358"/>
      <c r="C80" s="359"/>
      <c r="D80" s="373"/>
      <c r="E80" s="507"/>
      <c r="F80" s="325"/>
      <c r="G80" s="509"/>
      <c r="H80" s="360"/>
      <c r="I80" s="361"/>
      <c r="J80" s="266" t="s">
        <v>119</v>
      </c>
      <c r="K80" s="63">
        <v>2</v>
      </c>
      <c r="L80" s="325"/>
      <c r="M80" s="318"/>
      <c r="O80" s="276"/>
      <c r="P80" s="242"/>
      <c r="Q80" s="242"/>
      <c r="R80" s="242"/>
      <c r="S80" s="242"/>
    </row>
    <row r="81" spans="2:21" ht="31.5" customHeight="1" thickBot="1" x14ac:dyDescent="0.3">
      <c r="B81" s="254" t="s">
        <v>109</v>
      </c>
      <c r="C81" s="255">
        <f>H81+L81</f>
        <v>57</v>
      </c>
      <c r="D81" s="103">
        <v>35</v>
      </c>
      <c r="E81" s="210">
        <f>D81/C81</f>
        <v>0.61403508771929827</v>
      </c>
      <c r="F81" s="33">
        <v>22</v>
      </c>
      <c r="G81" s="215">
        <f>F81/C81</f>
        <v>0.38596491228070173</v>
      </c>
      <c r="H81" s="256">
        <v>36</v>
      </c>
      <c r="I81" s="257">
        <f>H81/C81</f>
        <v>0.63157894736842102</v>
      </c>
      <c r="J81" s="32" t="s">
        <v>76</v>
      </c>
      <c r="K81" s="33">
        <v>21</v>
      </c>
      <c r="L81" s="33">
        <f>K81</f>
        <v>21</v>
      </c>
      <c r="M81" s="34">
        <f>L81/C81</f>
        <v>0.36842105263157893</v>
      </c>
      <c r="P81" s="209"/>
      <c r="Q81" s="209"/>
      <c r="R81" s="209"/>
      <c r="S81" s="209"/>
    </row>
    <row r="82" spans="2:21" ht="15.75" customHeight="1" thickBot="1" x14ac:dyDescent="0.3">
      <c r="B82" s="358" t="s">
        <v>110</v>
      </c>
      <c r="C82" s="359">
        <f>H82+L82</f>
        <v>3</v>
      </c>
      <c r="D82" s="372">
        <v>0</v>
      </c>
      <c r="E82" s="506">
        <f>D82/C82</f>
        <v>0</v>
      </c>
      <c r="F82" s="324">
        <v>3</v>
      </c>
      <c r="G82" s="508">
        <f>F82/C82</f>
        <v>1</v>
      </c>
      <c r="H82" s="360">
        <v>1</v>
      </c>
      <c r="I82" s="361">
        <f>H82/C82</f>
        <v>0.33333333333333331</v>
      </c>
      <c r="J82" s="265" t="s">
        <v>77</v>
      </c>
      <c r="K82" s="253">
        <v>1</v>
      </c>
      <c r="L82" s="324">
        <f>K82+K83</f>
        <v>2</v>
      </c>
      <c r="M82" s="521">
        <f>L82/C82</f>
        <v>0.66666666666666663</v>
      </c>
      <c r="R82" s="274"/>
      <c r="S82" s="274"/>
      <c r="T82" s="274"/>
      <c r="U82" s="274"/>
    </row>
    <row r="83" spans="2:21" ht="15.75" customHeight="1" thickBot="1" x14ac:dyDescent="0.3">
      <c r="B83" s="358"/>
      <c r="C83" s="359"/>
      <c r="D83" s="373"/>
      <c r="E83" s="507"/>
      <c r="F83" s="325"/>
      <c r="G83" s="509"/>
      <c r="H83" s="360"/>
      <c r="I83" s="361"/>
      <c r="J83" s="62" t="s">
        <v>50</v>
      </c>
      <c r="K83" s="63">
        <v>1</v>
      </c>
      <c r="L83" s="325"/>
      <c r="M83" s="522"/>
      <c r="R83" s="274"/>
      <c r="S83" s="274"/>
      <c r="T83" s="274"/>
      <c r="U83" s="274"/>
    </row>
    <row r="84" spans="2:21" thickBot="1" x14ac:dyDescent="0.3">
      <c r="B84" s="345" t="s">
        <v>111</v>
      </c>
      <c r="C84" s="347">
        <f>H84+L84</f>
        <v>16</v>
      </c>
      <c r="D84" s="386">
        <v>9</v>
      </c>
      <c r="E84" s="510">
        <f>D84/C84</f>
        <v>0.5625</v>
      </c>
      <c r="F84" s="326">
        <v>7</v>
      </c>
      <c r="G84" s="513">
        <f>F84/C84</f>
        <v>0.4375</v>
      </c>
      <c r="H84" s="349">
        <v>15</v>
      </c>
      <c r="I84" s="351">
        <f>H84/C84</f>
        <v>0.9375</v>
      </c>
      <c r="J84" s="37" t="s">
        <v>51</v>
      </c>
      <c r="K84" s="38">
        <v>0</v>
      </c>
      <c r="L84" s="326">
        <f>SUM(K84:K86)</f>
        <v>1</v>
      </c>
      <c r="M84" s="370">
        <f>L84/C84</f>
        <v>6.25E-2</v>
      </c>
    </row>
    <row r="85" spans="2:21" thickBot="1" x14ac:dyDescent="0.3">
      <c r="B85" s="345"/>
      <c r="C85" s="347"/>
      <c r="D85" s="388"/>
      <c r="E85" s="511"/>
      <c r="F85" s="389"/>
      <c r="G85" s="514"/>
      <c r="H85" s="349"/>
      <c r="I85" s="351"/>
      <c r="J85" s="39" t="s">
        <v>52</v>
      </c>
      <c r="K85" s="40">
        <v>0</v>
      </c>
      <c r="L85" s="389"/>
      <c r="M85" s="391"/>
    </row>
    <row r="86" spans="2:21" thickBot="1" x14ac:dyDescent="0.3">
      <c r="B86" s="345"/>
      <c r="C86" s="347"/>
      <c r="D86" s="387"/>
      <c r="E86" s="512"/>
      <c r="F86" s="327"/>
      <c r="G86" s="515"/>
      <c r="H86" s="349"/>
      <c r="I86" s="351"/>
      <c r="J86" s="41" t="s">
        <v>53</v>
      </c>
      <c r="K86" s="42">
        <v>1</v>
      </c>
      <c r="L86" s="327"/>
      <c r="M86" s="371"/>
    </row>
    <row r="87" spans="2:21" ht="15.75" customHeight="1" x14ac:dyDescent="0.25">
      <c r="B87" s="421" t="s">
        <v>112</v>
      </c>
      <c r="C87" s="407">
        <f>H87+L87</f>
        <v>28</v>
      </c>
      <c r="D87" s="372">
        <v>15</v>
      </c>
      <c r="E87" s="506">
        <f>D87/C87</f>
        <v>0.5357142857142857</v>
      </c>
      <c r="F87" s="324">
        <v>13</v>
      </c>
      <c r="G87" s="508">
        <f>F87/C87</f>
        <v>0.4642857142857143</v>
      </c>
      <c r="H87" s="410">
        <v>11</v>
      </c>
      <c r="I87" s="413">
        <f>H87/C87</f>
        <v>0.39285714285714285</v>
      </c>
      <c r="J87" s="60" t="s">
        <v>54</v>
      </c>
      <c r="K87" s="61">
        <v>9</v>
      </c>
      <c r="L87" s="324">
        <f>SUM(K87:K89)</f>
        <v>17</v>
      </c>
      <c r="M87" s="416">
        <f>L87/C87</f>
        <v>0.6071428571428571</v>
      </c>
    </row>
    <row r="88" spans="2:21" ht="15.75" customHeight="1" x14ac:dyDescent="0.25">
      <c r="B88" s="422"/>
      <c r="C88" s="408"/>
      <c r="D88" s="384"/>
      <c r="E88" s="516"/>
      <c r="F88" s="385"/>
      <c r="G88" s="517"/>
      <c r="H88" s="411"/>
      <c r="I88" s="414"/>
      <c r="J88" s="80" t="s">
        <v>55</v>
      </c>
      <c r="K88" s="267">
        <v>4</v>
      </c>
      <c r="L88" s="385"/>
      <c r="M88" s="417"/>
    </row>
    <row r="89" spans="2:21" ht="15.75" customHeight="1" thickBot="1" x14ac:dyDescent="0.3">
      <c r="B89" s="423"/>
      <c r="C89" s="409"/>
      <c r="D89" s="373"/>
      <c r="E89" s="507"/>
      <c r="F89" s="325"/>
      <c r="G89" s="509"/>
      <c r="H89" s="412"/>
      <c r="I89" s="415"/>
      <c r="J89" s="62" t="s">
        <v>121</v>
      </c>
      <c r="K89" s="63">
        <v>4</v>
      </c>
      <c r="L89" s="325"/>
      <c r="M89" s="418"/>
      <c r="O89" s="276"/>
    </row>
    <row r="90" spans="2:21" thickBot="1" x14ac:dyDescent="0.3">
      <c r="B90" s="345" t="s">
        <v>113</v>
      </c>
      <c r="C90" s="347">
        <f>H90+L90</f>
        <v>44</v>
      </c>
      <c r="D90" s="386">
        <v>32</v>
      </c>
      <c r="E90" s="510">
        <f>D90/C90</f>
        <v>0.72727272727272729</v>
      </c>
      <c r="F90" s="326">
        <v>12</v>
      </c>
      <c r="G90" s="513">
        <f>F90/C90</f>
        <v>0.27272727272727271</v>
      </c>
      <c r="H90" s="349">
        <v>26</v>
      </c>
      <c r="I90" s="351">
        <f>H90/C90</f>
        <v>0.59090909090909094</v>
      </c>
      <c r="J90" s="37" t="s">
        <v>56</v>
      </c>
      <c r="K90" s="38">
        <v>2</v>
      </c>
      <c r="L90" s="326">
        <f>SUM(K90:K93)</f>
        <v>18</v>
      </c>
      <c r="M90" s="370">
        <f>L90/C90</f>
        <v>0.40909090909090912</v>
      </c>
    </row>
    <row r="91" spans="2:21" thickBot="1" x14ac:dyDescent="0.3">
      <c r="B91" s="345"/>
      <c r="C91" s="347"/>
      <c r="D91" s="388"/>
      <c r="E91" s="511"/>
      <c r="F91" s="389"/>
      <c r="G91" s="514"/>
      <c r="H91" s="349"/>
      <c r="I91" s="351"/>
      <c r="J91" s="39" t="s">
        <v>57</v>
      </c>
      <c r="K91" s="40">
        <v>3</v>
      </c>
      <c r="L91" s="389"/>
      <c r="M91" s="391"/>
    </row>
    <row r="92" spans="2:21" thickBot="1" x14ac:dyDescent="0.3">
      <c r="B92" s="345"/>
      <c r="C92" s="347"/>
      <c r="D92" s="388"/>
      <c r="E92" s="511"/>
      <c r="F92" s="389"/>
      <c r="G92" s="514"/>
      <c r="H92" s="349"/>
      <c r="I92" s="351"/>
      <c r="J92" s="39" t="s">
        <v>58</v>
      </c>
      <c r="K92" s="40">
        <v>3</v>
      </c>
      <c r="L92" s="389"/>
      <c r="M92" s="391"/>
    </row>
    <row r="93" spans="2:21" thickBot="1" x14ac:dyDescent="0.3">
      <c r="B93" s="345"/>
      <c r="C93" s="347"/>
      <c r="D93" s="387"/>
      <c r="E93" s="512"/>
      <c r="F93" s="327"/>
      <c r="G93" s="515"/>
      <c r="H93" s="349"/>
      <c r="I93" s="351"/>
      <c r="J93" s="41" t="s">
        <v>59</v>
      </c>
      <c r="K93" s="42">
        <v>10</v>
      </c>
      <c r="L93" s="327"/>
      <c r="M93" s="371"/>
    </row>
    <row r="94" spans="2:21" thickBot="1" x14ac:dyDescent="0.3">
      <c r="B94" s="358" t="s">
        <v>114</v>
      </c>
      <c r="C94" s="359">
        <f>H94+L94</f>
        <v>18</v>
      </c>
      <c r="D94" s="372">
        <v>9</v>
      </c>
      <c r="E94" s="506">
        <f>D94/C94</f>
        <v>0.5</v>
      </c>
      <c r="F94" s="324">
        <v>9</v>
      </c>
      <c r="G94" s="508">
        <f>F94/C94</f>
        <v>0.5</v>
      </c>
      <c r="H94" s="360">
        <v>10</v>
      </c>
      <c r="I94" s="361">
        <f>H94/C94</f>
        <v>0.55555555555555558</v>
      </c>
      <c r="J94" s="60" t="s">
        <v>60</v>
      </c>
      <c r="K94" s="61">
        <v>0</v>
      </c>
      <c r="L94" s="324">
        <f>SUM(K94:K95)</f>
        <v>8</v>
      </c>
      <c r="M94" s="317">
        <f>L94/C94</f>
        <v>0.44444444444444442</v>
      </c>
    </row>
    <row r="95" spans="2:21" thickBot="1" x14ac:dyDescent="0.3">
      <c r="B95" s="358"/>
      <c r="C95" s="359"/>
      <c r="D95" s="373"/>
      <c r="E95" s="507"/>
      <c r="F95" s="325"/>
      <c r="G95" s="509"/>
      <c r="H95" s="360"/>
      <c r="I95" s="361"/>
      <c r="J95" s="62" t="s">
        <v>61</v>
      </c>
      <c r="K95" s="63">
        <v>8</v>
      </c>
      <c r="L95" s="325"/>
      <c r="M95" s="318"/>
    </row>
    <row r="96" spans="2:21" thickBot="1" x14ac:dyDescent="0.3">
      <c r="B96" s="345" t="s">
        <v>115</v>
      </c>
      <c r="C96" s="347">
        <f>H96+L96</f>
        <v>11</v>
      </c>
      <c r="D96" s="386">
        <v>7</v>
      </c>
      <c r="E96" s="510">
        <f>D96/C96</f>
        <v>0.63636363636363635</v>
      </c>
      <c r="F96" s="326">
        <v>4</v>
      </c>
      <c r="G96" s="513">
        <f>F96/C96</f>
        <v>0.36363636363636365</v>
      </c>
      <c r="H96" s="349">
        <v>3</v>
      </c>
      <c r="I96" s="351">
        <f>H96/C96</f>
        <v>0.27272727272727271</v>
      </c>
      <c r="J96" s="37" t="s">
        <v>62</v>
      </c>
      <c r="K96" s="38">
        <v>0</v>
      </c>
      <c r="L96" s="326">
        <f>SUM(K96:K101)</f>
        <v>8</v>
      </c>
      <c r="M96" s="370">
        <f>L96/C96</f>
        <v>0.72727272727272729</v>
      </c>
    </row>
    <row r="97" spans="2:13" thickBot="1" x14ac:dyDescent="0.3">
      <c r="B97" s="345"/>
      <c r="C97" s="347"/>
      <c r="D97" s="388"/>
      <c r="E97" s="511"/>
      <c r="F97" s="389"/>
      <c r="G97" s="514"/>
      <c r="H97" s="349"/>
      <c r="I97" s="351"/>
      <c r="J97" s="39" t="s">
        <v>63</v>
      </c>
      <c r="K97" s="40">
        <v>1</v>
      </c>
      <c r="L97" s="389"/>
      <c r="M97" s="391"/>
    </row>
    <row r="98" spans="2:13" thickBot="1" x14ac:dyDescent="0.3">
      <c r="B98" s="345"/>
      <c r="C98" s="347"/>
      <c r="D98" s="388"/>
      <c r="E98" s="511"/>
      <c r="F98" s="389"/>
      <c r="G98" s="514"/>
      <c r="H98" s="349"/>
      <c r="I98" s="351"/>
      <c r="J98" s="39" t="s">
        <v>64</v>
      </c>
      <c r="K98" s="40">
        <v>1</v>
      </c>
      <c r="L98" s="389"/>
      <c r="M98" s="391"/>
    </row>
    <row r="99" spans="2:13" thickBot="1" x14ac:dyDescent="0.3">
      <c r="B99" s="345"/>
      <c r="C99" s="347"/>
      <c r="D99" s="388"/>
      <c r="E99" s="511"/>
      <c r="F99" s="389"/>
      <c r="G99" s="514"/>
      <c r="H99" s="349"/>
      <c r="I99" s="351"/>
      <c r="J99" s="39" t="s">
        <v>65</v>
      </c>
      <c r="K99" s="40">
        <v>5</v>
      </c>
      <c r="L99" s="389"/>
      <c r="M99" s="391"/>
    </row>
    <row r="100" spans="2:13" thickBot="1" x14ac:dyDescent="0.3">
      <c r="B100" s="345"/>
      <c r="C100" s="347"/>
      <c r="D100" s="388"/>
      <c r="E100" s="511"/>
      <c r="F100" s="389"/>
      <c r="G100" s="514"/>
      <c r="H100" s="349"/>
      <c r="I100" s="351"/>
      <c r="J100" s="39" t="s">
        <v>66</v>
      </c>
      <c r="K100" s="40">
        <v>0</v>
      </c>
      <c r="L100" s="389"/>
      <c r="M100" s="391"/>
    </row>
    <row r="101" spans="2:13" thickBot="1" x14ac:dyDescent="0.3">
      <c r="B101" s="419"/>
      <c r="C101" s="420"/>
      <c r="D101" s="429"/>
      <c r="E101" s="519"/>
      <c r="F101" s="430"/>
      <c r="G101" s="520"/>
      <c r="H101" s="405"/>
      <c r="I101" s="406"/>
      <c r="J101" s="45" t="s">
        <v>78</v>
      </c>
      <c r="K101" s="46">
        <v>1</v>
      </c>
      <c r="L101" s="389"/>
      <c r="M101" s="398"/>
    </row>
    <row r="102" spans="2:13" ht="19.5" customHeight="1" thickTop="1" thickBot="1" x14ac:dyDescent="0.3">
      <c r="B102" s="111" t="s">
        <v>68</v>
      </c>
      <c r="C102" s="112">
        <f>SUM(C5:C101)</f>
        <v>1173</v>
      </c>
      <c r="D102" s="119">
        <f>SUM(D5:D101)</f>
        <v>758</v>
      </c>
      <c r="E102" s="212">
        <f>D102/C102</f>
        <v>0.64620630861040074</v>
      </c>
      <c r="F102" s="134">
        <f>SUM(F5:F101)</f>
        <v>415</v>
      </c>
      <c r="G102" s="217">
        <f>F102/C102</f>
        <v>0.35379369138959932</v>
      </c>
      <c r="H102" s="113">
        <f>SUM(H5:H101)</f>
        <v>903</v>
      </c>
      <c r="I102" s="114">
        <f>H102/C102</f>
        <v>0.76982097186700771</v>
      </c>
      <c r="J102" s="402"/>
      <c r="K102" s="403"/>
      <c r="L102" s="117">
        <f>SUM(L5:L101)</f>
        <v>270</v>
      </c>
      <c r="M102" s="114">
        <f>L102/C102</f>
        <v>0.23017902813299232</v>
      </c>
    </row>
    <row r="103" spans="2:13" thickTop="1" x14ac:dyDescent="0.25">
      <c r="D103" s="128"/>
      <c r="M103" s="4"/>
    </row>
    <row r="104" spans="2:13" ht="15" x14ac:dyDescent="0.25">
      <c r="M104" s="4"/>
    </row>
    <row r="105" spans="2:13" ht="15" x14ac:dyDescent="0.25">
      <c r="M105" s="4"/>
    </row>
    <row r="106" spans="2:13" ht="15" x14ac:dyDescent="0.25">
      <c r="M106" s="4"/>
    </row>
    <row r="107" spans="2:13" ht="15" x14ac:dyDescent="0.25">
      <c r="M107" s="4"/>
    </row>
    <row r="108" spans="2:13" ht="15" x14ac:dyDescent="0.25">
      <c r="M108" s="4"/>
    </row>
    <row r="109" spans="2:13" ht="15" x14ac:dyDescent="0.25">
      <c r="M109" s="4"/>
    </row>
    <row r="110" spans="2:13" ht="15" x14ac:dyDescent="0.25">
      <c r="M110" s="4"/>
    </row>
    <row r="111" spans="2:13" ht="15" x14ac:dyDescent="0.25">
      <c r="M111" s="4"/>
    </row>
    <row r="112" spans="2:13" ht="15" x14ac:dyDescent="0.25">
      <c r="M112" s="4"/>
    </row>
    <row r="113" spans="2:13" ht="15" x14ac:dyDescent="0.25">
      <c r="M113" s="4"/>
    </row>
    <row r="114" spans="2:13" ht="15" x14ac:dyDescent="0.25">
      <c r="M114" s="4"/>
    </row>
    <row r="115" spans="2:13" ht="15" x14ac:dyDescent="0.25">
      <c r="M115" s="4"/>
    </row>
    <row r="116" spans="2:13" ht="15" x14ac:dyDescent="0.25">
      <c r="B116"/>
      <c r="C116"/>
      <c r="D116"/>
      <c r="E116" s="214"/>
      <c r="F116"/>
      <c r="G116" s="214"/>
      <c r="H116"/>
      <c r="J116"/>
      <c r="K116"/>
      <c r="L116"/>
      <c r="M116" s="4"/>
    </row>
    <row r="117" spans="2:13" ht="15" x14ac:dyDescent="0.25">
      <c r="B117"/>
      <c r="C117"/>
      <c r="D117"/>
      <c r="E117" s="214"/>
      <c r="F117"/>
      <c r="G117" s="214"/>
      <c r="H117"/>
      <c r="J117"/>
      <c r="K117"/>
      <c r="L117"/>
      <c r="M117" s="4"/>
    </row>
    <row r="118" spans="2:13" ht="15" x14ac:dyDescent="0.25">
      <c r="B118"/>
      <c r="C118"/>
      <c r="D118"/>
      <c r="E118" s="214"/>
      <c r="F118"/>
      <c r="G118" s="214"/>
      <c r="H118"/>
      <c r="J118"/>
      <c r="K118"/>
      <c r="L118"/>
      <c r="M118" s="4"/>
    </row>
    <row r="119" spans="2:13" ht="15" x14ac:dyDescent="0.25">
      <c r="B119"/>
      <c r="C119"/>
      <c r="D119"/>
      <c r="E119" s="214"/>
      <c r="F119"/>
      <c r="G119" s="214"/>
      <c r="H119"/>
      <c r="J119"/>
      <c r="K119"/>
      <c r="L119"/>
      <c r="M119" s="4"/>
    </row>
    <row r="120" spans="2:13" ht="15" x14ac:dyDescent="0.25">
      <c r="B120"/>
      <c r="C120"/>
      <c r="D120"/>
      <c r="E120" s="214"/>
      <c r="F120"/>
      <c r="G120" s="214"/>
      <c r="H120"/>
      <c r="J120"/>
      <c r="K120"/>
      <c r="L120"/>
      <c r="M120" s="4"/>
    </row>
    <row r="121" spans="2:13" ht="15" x14ac:dyDescent="0.25">
      <c r="B121"/>
      <c r="C121"/>
      <c r="D121"/>
      <c r="E121" s="214"/>
      <c r="F121"/>
      <c r="G121" s="214"/>
      <c r="H121"/>
      <c r="J121"/>
      <c r="K121"/>
      <c r="L121"/>
      <c r="M121" s="4"/>
    </row>
    <row r="122" spans="2:13" ht="15" x14ac:dyDescent="0.25">
      <c r="B122"/>
      <c r="C122"/>
      <c r="D122"/>
      <c r="E122" s="214"/>
      <c r="F122"/>
      <c r="G122" s="214"/>
      <c r="H122"/>
      <c r="J122"/>
      <c r="K122"/>
      <c r="L122"/>
      <c r="M122" s="4"/>
    </row>
    <row r="123" spans="2:13" ht="15" x14ac:dyDescent="0.25">
      <c r="B123"/>
      <c r="C123"/>
      <c r="D123"/>
      <c r="E123" s="214"/>
      <c r="F123"/>
      <c r="G123" s="214"/>
      <c r="H123"/>
      <c r="J123"/>
      <c r="K123"/>
      <c r="L123"/>
      <c r="M123" s="4"/>
    </row>
    <row r="124" spans="2:13" ht="15" x14ac:dyDescent="0.25">
      <c r="B124"/>
      <c r="C124"/>
      <c r="D124"/>
      <c r="E124" s="214"/>
      <c r="F124"/>
      <c r="G124" s="214"/>
      <c r="H124"/>
      <c r="J124"/>
      <c r="K124"/>
      <c r="L124"/>
      <c r="M124" s="4"/>
    </row>
    <row r="125" spans="2:13" ht="15" x14ac:dyDescent="0.25">
      <c r="B125"/>
      <c r="C125"/>
      <c r="D125"/>
      <c r="E125" s="214"/>
      <c r="F125"/>
      <c r="G125" s="214"/>
      <c r="H125"/>
      <c r="J125"/>
      <c r="K125"/>
      <c r="L125"/>
      <c r="M125" s="4"/>
    </row>
    <row r="126" spans="2:13" ht="15" x14ac:dyDescent="0.25">
      <c r="B126"/>
      <c r="C126"/>
      <c r="D126"/>
      <c r="E126" s="214"/>
      <c r="F126"/>
      <c r="G126" s="214"/>
      <c r="H126"/>
      <c r="J126"/>
      <c r="K126"/>
      <c r="L126"/>
      <c r="M126" s="4"/>
    </row>
    <row r="127" spans="2:13" ht="15" x14ac:dyDescent="0.25">
      <c r="B127"/>
      <c r="C127"/>
      <c r="D127"/>
      <c r="E127" s="214"/>
      <c r="F127"/>
      <c r="G127" s="214"/>
      <c r="H127"/>
      <c r="J127"/>
      <c r="K127"/>
      <c r="L127"/>
      <c r="M127" s="4"/>
    </row>
    <row r="128" spans="2:13" ht="15" x14ac:dyDescent="0.25">
      <c r="B128"/>
      <c r="C128"/>
      <c r="D128"/>
      <c r="E128" s="214"/>
      <c r="F128"/>
      <c r="G128" s="214"/>
      <c r="H128"/>
      <c r="J128"/>
      <c r="K128"/>
      <c r="L128"/>
      <c r="M128" s="4"/>
    </row>
    <row r="129" spans="2:13" ht="15" x14ac:dyDescent="0.25">
      <c r="B129"/>
      <c r="C129"/>
      <c r="D129"/>
      <c r="E129" s="214"/>
      <c r="F129"/>
      <c r="G129" s="214"/>
      <c r="H129"/>
      <c r="J129"/>
      <c r="K129"/>
      <c r="L129"/>
      <c r="M129" s="4"/>
    </row>
    <row r="130" spans="2:13" ht="15" x14ac:dyDescent="0.25">
      <c r="B130"/>
      <c r="C130"/>
      <c r="D130"/>
      <c r="E130" s="214"/>
      <c r="F130"/>
      <c r="G130" s="214"/>
      <c r="H130"/>
      <c r="J130"/>
      <c r="K130"/>
      <c r="L130"/>
      <c r="M130" s="4"/>
    </row>
    <row r="131" spans="2:13" ht="15" x14ac:dyDescent="0.25">
      <c r="B131"/>
      <c r="C131"/>
      <c r="D131"/>
      <c r="E131" s="214"/>
      <c r="F131"/>
      <c r="G131" s="214"/>
      <c r="H131"/>
      <c r="J131"/>
      <c r="K131"/>
      <c r="L131"/>
      <c r="M131" s="4"/>
    </row>
    <row r="132" spans="2:13" ht="15" x14ac:dyDescent="0.25">
      <c r="B132"/>
      <c r="C132"/>
      <c r="D132"/>
      <c r="E132" s="214"/>
      <c r="F132"/>
      <c r="G132" s="214"/>
      <c r="H132"/>
      <c r="J132"/>
      <c r="K132"/>
      <c r="L132"/>
      <c r="M132" s="4"/>
    </row>
    <row r="133" spans="2:13" ht="15" x14ac:dyDescent="0.25">
      <c r="B133"/>
      <c r="C133"/>
      <c r="D133"/>
      <c r="E133" s="214"/>
      <c r="F133"/>
      <c r="G133" s="214"/>
      <c r="H133"/>
      <c r="J133"/>
      <c r="K133"/>
      <c r="L133"/>
      <c r="M133" s="4"/>
    </row>
    <row r="134" spans="2:13" ht="15" x14ac:dyDescent="0.25">
      <c r="B134"/>
      <c r="C134"/>
      <c r="D134"/>
      <c r="E134" s="214"/>
      <c r="F134"/>
      <c r="G134" s="214"/>
      <c r="H134"/>
      <c r="J134"/>
      <c r="K134"/>
      <c r="L134"/>
      <c r="M134" s="4"/>
    </row>
    <row r="135" spans="2:13" ht="15" x14ac:dyDescent="0.25">
      <c r="B135"/>
      <c r="C135"/>
      <c r="D135"/>
      <c r="E135" s="214"/>
      <c r="F135"/>
      <c r="G135" s="214"/>
      <c r="H135"/>
      <c r="J135"/>
      <c r="K135"/>
      <c r="L135"/>
      <c r="M135" s="4"/>
    </row>
    <row r="136" spans="2:13" ht="15" x14ac:dyDescent="0.25">
      <c r="B136"/>
      <c r="C136"/>
      <c r="D136"/>
      <c r="E136" s="214"/>
      <c r="F136"/>
      <c r="G136" s="214"/>
      <c r="H136"/>
      <c r="J136"/>
      <c r="K136"/>
      <c r="L136"/>
      <c r="M136" s="4"/>
    </row>
    <row r="137" spans="2:13" ht="15" x14ac:dyDescent="0.25">
      <c r="B137"/>
      <c r="C137"/>
      <c r="D137"/>
      <c r="E137" s="214"/>
      <c r="F137"/>
      <c r="G137" s="214"/>
      <c r="H137"/>
      <c r="J137"/>
      <c r="K137"/>
      <c r="L137"/>
      <c r="M137" s="4"/>
    </row>
    <row r="138" spans="2:13" ht="15" x14ac:dyDescent="0.25">
      <c r="B138"/>
      <c r="C138"/>
      <c r="D138"/>
      <c r="E138" s="214"/>
      <c r="F138"/>
      <c r="G138" s="214"/>
      <c r="H138"/>
      <c r="J138"/>
      <c r="K138"/>
      <c r="L138"/>
      <c r="M138" s="4"/>
    </row>
    <row r="139" spans="2:13" ht="15" x14ac:dyDescent="0.25">
      <c r="B139"/>
      <c r="C139"/>
      <c r="D139"/>
      <c r="E139" s="214"/>
      <c r="F139"/>
      <c r="G139" s="214"/>
      <c r="H139"/>
      <c r="J139"/>
      <c r="K139"/>
      <c r="L139"/>
      <c r="M139" s="4"/>
    </row>
    <row r="140" spans="2:13" ht="15" x14ac:dyDescent="0.25">
      <c r="B140"/>
      <c r="C140"/>
      <c r="D140"/>
      <c r="E140" s="214"/>
      <c r="F140"/>
      <c r="G140" s="214"/>
      <c r="H140"/>
      <c r="J140"/>
      <c r="K140"/>
      <c r="L140"/>
      <c r="M140" s="4"/>
    </row>
    <row r="141" spans="2:13" ht="15" x14ac:dyDescent="0.25">
      <c r="B141"/>
      <c r="C141"/>
      <c r="D141"/>
      <c r="E141" s="214"/>
      <c r="F141"/>
      <c r="G141" s="214"/>
      <c r="H141"/>
      <c r="J141"/>
      <c r="K141"/>
      <c r="L141"/>
      <c r="M141" s="4"/>
    </row>
    <row r="142" spans="2:13" ht="15" x14ac:dyDescent="0.25">
      <c r="B142"/>
      <c r="C142"/>
      <c r="D142"/>
      <c r="E142" s="214"/>
      <c r="F142"/>
      <c r="G142" s="214"/>
      <c r="H142"/>
      <c r="J142"/>
      <c r="K142"/>
      <c r="L142"/>
      <c r="M142" s="4"/>
    </row>
    <row r="143" spans="2:13" ht="15" x14ac:dyDescent="0.25">
      <c r="B143"/>
      <c r="C143"/>
      <c r="D143"/>
      <c r="E143" s="214"/>
      <c r="F143"/>
      <c r="G143" s="214"/>
      <c r="H143"/>
      <c r="J143"/>
      <c r="K143"/>
      <c r="L143"/>
      <c r="M143" s="4"/>
    </row>
    <row r="144" spans="2:13" ht="15" x14ac:dyDescent="0.25">
      <c r="B144"/>
      <c r="C144"/>
      <c r="D144"/>
      <c r="E144" s="214"/>
      <c r="F144"/>
      <c r="G144" s="214"/>
      <c r="H144"/>
      <c r="J144"/>
      <c r="K144"/>
      <c r="L144"/>
      <c r="M144" s="4"/>
    </row>
    <row r="145" spans="2:13" ht="15" x14ac:dyDescent="0.25">
      <c r="B145"/>
      <c r="C145"/>
      <c r="D145"/>
      <c r="E145" s="214"/>
      <c r="F145"/>
      <c r="G145" s="214"/>
      <c r="H145"/>
      <c r="J145"/>
      <c r="K145"/>
      <c r="L145"/>
      <c r="M145" s="4"/>
    </row>
    <row r="146" spans="2:13" ht="15" x14ac:dyDescent="0.25">
      <c r="B146"/>
      <c r="C146"/>
      <c r="D146"/>
      <c r="E146" s="214"/>
      <c r="F146"/>
      <c r="G146" s="214"/>
      <c r="H146"/>
      <c r="J146"/>
      <c r="K146"/>
      <c r="L146"/>
      <c r="M146" s="4"/>
    </row>
    <row r="147" spans="2:13" ht="15" x14ac:dyDescent="0.25">
      <c r="B147"/>
      <c r="C147"/>
      <c r="D147"/>
      <c r="E147" s="214"/>
      <c r="F147"/>
      <c r="G147" s="214"/>
      <c r="H147"/>
      <c r="J147"/>
      <c r="K147"/>
      <c r="L147"/>
      <c r="M147" s="4"/>
    </row>
    <row r="148" spans="2:13" ht="15" x14ac:dyDescent="0.25">
      <c r="B148"/>
      <c r="C148"/>
      <c r="D148"/>
      <c r="E148" s="214"/>
      <c r="F148"/>
      <c r="G148" s="214"/>
      <c r="H148"/>
      <c r="J148"/>
      <c r="K148"/>
      <c r="L148"/>
      <c r="M148" s="4"/>
    </row>
    <row r="149" spans="2:13" ht="15" x14ac:dyDescent="0.25">
      <c r="B149"/>
      <c r="C149"/>
      <c r="D149"/>
      <c r="E149" s="214"/>
      <c r="F149"/>
      <c r="G149" s="214"/>
      <c r="H149"/>
      <c r="J149"/>
      <c r="K149"/>
      <c r="L149"/>
      <c r="M149" s="4"/>
    </row>
    <row r="150" spans="2:13" ht="15" x14ac:dyDescent="0.25">
      <c r="B150"/>
      <c r="C150"/>
      <c r="D150"/>
      <c r="E150" s="214"/>
      <c r="F150"/>
      <c r="G150" s="214"/>
      <c r="H150"/>
      <c r="J150"/>
      <c r="K150"/>
      <c r="L150"/>
      <c r="M150" s="4"/>
    </row>
    <row r="151" spans="2:13" ht="15" x14ac:dyDescent="0.25">
      <c r="B151"/>
      <c r="C151"/>
      <c r="D151"/>
      <c r="E151" s="214"/>
      <c r="F151"/>
      <c r="G151" s="214"/>
      <c r="H151"/>
      <c r="J151"/>
      <c r="K151"/>
      <c r="L151"/>
      <c r="M151" s="4"/>
    </row>
    <row r="152" spans="2:13" ht="15" x14ac:dyDescent="0.25">
      <c r="B152"/>
      <c r="C152"/>
      <c r="D152"/>
      <c r="E152" s="214"/>
      <c r="F152"/>
      <c r="G152" s="214"/>
      <c r="H152"/>
      <c r="J152"/>
      <c r="K152"/>
      <c r="L152"/>
      <c r="M152" s="4"/>
    </row>
    <row r="153" spans="2:13" ht="15" x14ac:dyDescent="0.25">
      <c r="B153"/>
      <c r="C153"/>
      <c r="D153"/>
      <c r="E153" s="214"/>
      <c r="F153"/>
      <c r="G153" s="214"/>
      <c r="H153"/>
      <c r="J153"/>
      <c r="K153"/>
      <c r="L153"/>
      <c r="M153" s="4"/>
    </row>
    <row r="154" spans="2:13" ht="15" x14ac:dyDescent="0.25">
      <c r="B154"/>
      <c r="C154"/>
      <c r="D154"/>
      <c r="E154" s="214"/>
      <c r="F154"/>
      <c r="G154" s="214"/>
      <c r="H154"/>
      <c r="J154"/>
      <c r="K154"/>
      <c r="L154"/>
      <c r="M154" s="4"/>
    </row>
    <row r="155" spans="2:13" ht="15" x14ac:dyDescent="0.25">
      <c r="B155"/>
      <c r="C155"/>
      <c r="D155"/>
      <c r="E155" s="214"/>
      <c r="F155"/>
      <c r="G155" s="214"/>
      <c r="H155"/>
      <c r="J155"/>
      <c r="K155"/>
      <c r="L155"/>
      <c r="M155" s="4"/>
    </row>
    <row r="156" spans="2:13" ht="15" x14ac:dyDescent="0.25">
      <c r="B156"/>
      <c r="C156"/>
      <c r="D156"/>
      <c r="E156" s="214"/>
      <c r="F156"/>
      <c r="G156" s="214"/>
      <c r="H156"/>
      <c r="J156"/>
      <c r="K156"/>
      <c r="L156"/>
      <c r="M156" s="4"/>
    </row>
    <row r="157" spans="2:13" ht="15" x14ac:dyDescent="0.25">
      <c r="B157"/>
      <c r="C157"/>
      <c r="D157"/>
      <c r="E157" s="214"/>
      <c r="F157"/>
      <c r="G157" s="214"/>
      <c r="H157"/>
      <c r="J157"/>
      <c r="K157"/>
      <c r="L157"/>
      <c r="M157" s="4"/>
    </row>
    <row r="158" spans="2:13" ht="15" x14ac:dyDescent="0.25">
      <c r="B158"/>
      <c r="C158"/>
      <c r="D158"/>
      <c r="E158" s="214"/>
      <c r="F158"/>
      <c r="G158" s="214"/>
      <c r="H158"/>
      <c r="J158"/>
      <c r="K158"/>
      <c r="L158"/>
      <c r="M158" s="4"/>
    </row>
    <row r="159" spans="2:13" ht="15" x14ac:dyDescent="0.25">
      <c r="B159"/>
      <c r="C159"/>
      <c r="D159"/>
      <c r="E159" s="214"/>
      <c r="F159"/>
      <c r="G159" s="214"/>
      <c r="H159"/>
      <c r="J159"/>
      <c r="K159"/>
      <c r="L159"/>
      <c r="M159" s="4"/>
    </row>
    <row r="160" spans="2:13" ht="15" x14ac:dyDescent="0.25">
      <c r="B160"/>
      <c r="C160"/>
      <c r="D160"/>
      <c r="E160" s="214"/>
      <c r="F160"/>
      <c r="G160" s="214"/>
      <c r="H160"/>
      <c r="J160"/>
      <c r="K160"/>
      <c r="L160"/>
      <c r="M160" s="4"/>
    </row>
    <row r="161" spans="2:13" ht="15" x14ac:dyDescent="0.25">
      <c r="B161"/>
      <c r="C161"/>
      <c r="D161"/>
      <c r="E161" s="214"/>
      <c r="F161"/>
      <c r="G161" s="214"/>
      <c r="H161"/>
      <c r="J161"/>
      <c r="K161"/>
      <c r="L161"/>
      <c r="M161" s="4"/>
    </row>
    <row r="162" spans="2:13" ht="15" x14ac:dyDescent="0.25">
      <c r="B162"/>
      <c r="C162"/>
      <c r="D162"/>
      <c r="E162" s="214"/>
      <c r="F162"/>
      <c r="G162" s="214"/>
      <c r="H162"/>
      <c r="J162"/>
      <c r="K162"/>
      <c r="L162"/>
      <c r="M162" s="4"/>
    </row>
    <row r="163" spans="2:13" ht="15" x14ac:dyDescent="0.25">
      <c r="B163"/>
      <c r="C163"/>
      <c r="D163"/>
      <c r="E163" s="214"/>
      <c r="F163"/>
      <c r="G163" s="214"/>
      <c r="H163"/>
      <c r="J163"/>
      <c r="K163"/>
      <c r="L163"/>
      <c r="M163" s="4"/>
    </row>
    <row r="164" spans="2:13" ht="15" x14ac:dyDescent="0.25">
      <c r="B164"/>
      <c r="C164"/>
      <c r="D164"/>
      <c r="E164" s="214"/>
      <c r="F164"/>
      <c r="G164" s="214"/>
      <c r="H164"/>
      <c r="J164"/>
      <c r="K164"/>
      <c r="L164"/>
      <c r="M164" s="4"/>
    </row>
    <row r="165" spans="2:13" ht="15" x14ac:dyDescent="0.25">
      <c r="B165"/>
      <c r="C165"/>
      <c r="D165"/>
      <c r="E165" s="214"/>
      <c r="F165"/>
      <c r="G165" s="214"/>
      <c r="H165"/>
      <c r="J165"/>
      <c r="K165"/>
      <c r="L165"/>
      <c r="M165" s="4"/>
    </row>
    <row r="166" spans="2:13" ht="15" x14ac:dyDescent="0.25">
      <c r="B166"/>
      <c r="C166"/>
      <c r="D166"/>
      <c r="E166" s="214"/>
      <c r="F166"/>
      <c r="G166" s="214"/>
      <c r="H166"/>
      <c r="J166"/>
      <c r="K166"/>
      <c r="L166"/>
      <c r="M166" s="4"/>
    </row>
    <row r="167" spans="2:13" ht="15" x14ac:dyDescent="0.25">
      <c r="B167"/>
      <c r="C167"/>
      <c r="D167"/>
      <c r="E167" s="214"/>
      <c r="F167"/>
      <c r="G167" s="214"/>
      <c r="H167"/>
      <c r="J167"/>
      <c r="K167"/>
      <c r="L167"/>
      <c r="M167" s="4"/>
    </row>
    <row r="168" spans="2:13" ht="15" x14ac:dyDescent="0.25">
      <c r="B168"/>
      <c r="C168"/>
      <c r="D168"/>
      <c r="E168" s="214"/>
      <c r="F168"/>
      <c r="G168" s="214"/>
      <c r="H168"/>
      <c r="J168"/>
      <c r="K168"/>
      <c r="L168"/>
      <c r="M168" s="4"/>
    </row>
    <row r="169" spans="2:13" ht="15" x14ac:dyDescent="0.25">
      <c r="B169"/>
      <c r="C169"/>
      <c r="D169"/>
      <c r="E169" s="214"/>
      <c r="F169"/>
      <c r="G169" s="214"/>
      <c r="H169"/>
      <c r="J169"/>
      <c r="K169"/>
      <c r="L169"/>
      <c r="M169" s="4"/>
    </row>
    <row r="170" spans="2:13" ht="15" x14ac:dyDescent="0.25">
      <c r="B170"/>
      <c r="C170"/>
      <c r="D170"/>
      <c r="E170" s="214"/>
      <c r="F170"/>
      <c r="G170" s="214"/>
      <c r="H170"/>
      <c r="J170"/>
      <c r="K170"/>
      <c r="L170"/>
      <c r="M170" s="4"/>
    </row>
    <row r="171" spans="2:13" ht="15" x14ac:dyDescent="0.25">
      <c r="M171" s="4"/>
    </row>
    <row r="172" spans="2:13" ht="15" x14ac:dyDescent="0.25">
      <c r="M172" s="4"/>
    </row>
    <row r="173" spans="2:13" ht="15" x14ac:dyDescent="0.25">
      <c r="M173" s="4"/>
    </row>
    <row r="174" spans="2:13" ht="15" x14ac:dyDescent="0.25">
      <c r="M174" s="4"/>
    </row>
    <row r="175" spans="2:13" ht="15" x14ac:dyDescent="0.25">
      <c r="M175" s="4"/>
    </row>
    <row r="176" spans="2:13" ht="15" x14ac:dyDescent="0.25">
      <c r="M176" s="4"/>
    </row>
    <row r="177" spans="13:13" ht="15" x14ac:dyDescent="0.25">
      <c r="M177" s="4"/>
    </row>
    <row r="178" spans="13:13" ht="15" x14ac:dyDescent="0.25">
      <c r="M178" s="4"/>
    </row>
    <row r="179" spans="13:13" ht="15" x14ac:dyDescent="0.25">
      <c r="M179" s="4"/>
    </row>
    <row r="180" spans="13:13" ht="15" x14ac:dyDescent="0.25">
      <c r="M180" s="4"/>
    </row>
    <row r="181" spans="13:13" ht="15" x14ac:dyDescent="0.25">
      <c r="M181" s="4"/>
    </row>
    <row r="182" spans="13:13" ht="15" x14ac:dyDescent="0.25">
      <c r="M182" s="4"/>
    </row>
    <row r="183" spans="13:13" ht="15" x14ac:dyDescent="0.25">
      <c r="M183" s="4"/>
    </row>
    <row r="184" spans="13:13" ht="15" x14ac:dyDescent="0.25">
      <c r="M184" s="4"/>
    </row>
    <row r="185" spans="13:13" ht="15" x14ac:dyDescent="0.25">
      <c r="M185" s="4"/>
    </row>
    <row r="186" spans="13:13" ht="15" x14ac:dyDescent="0.25">
      <c r="M186" s="4"/>
    </row>
    <row r="187" spans="13:13" ht="15" x14ac:dyDescent="0.25">
      <c r="M187" s="4"/>
    </row>
    <row r="188" spans="13:13" ht="15" x14ac:dyDescent="0.25">
      <c r="M188" s="4"/>
    </row>
    <row r="189" spans="13:13" ht="15" x14ac:dyDescent="0.25">
      <c r="M189" s="4"/>
    </row>
    <row r="190" spans="13:13" ht="15" x14ac:dyDescent="0.25">
      <c r="M190" s="4"/>
    </row>
    <row r="191" spans="13:13" ht="15" x14ac:dyDescent="0.25">
      <c r="M191" s="4"/>
    </row>
    <row r="192" spans="13:13" ht="15" x14ac:dyDescent="0.25">
      <c r="M192" s="4"/>
    </row>
    <row r="193" spans="13:13" ht="15" x14ac:dyDescent="0.25">
      <c r="M193" s="4"/>
    </row>
    <row r="194" spans="13:13" ht="15" x14ac:dyDescent="0.25">
      <c r="M194" s="4"/>
    </row>
    <row r="195" spans="13:13" ht="15" x14ac:dyDescent="0.25">
      <c r="M195" s="4"/>
    </row>
    <row r="196" spans="13:13" ht="15" x14ac:dyDescent="0.25">
      <c r="M196" s="4"/>
    </row>
    <row r="197" spans="13:13" ht="15" x14ac:dyDescent="0.25">
      <c r="M197" s="4"/>
    </row>
    <row r="198" spans="13:13" ht="15" x14ac:dyDescent="0.25">
      <c r="M198" s="4"/>
    </row>
    <row r="199" spans="13:13" ht="15" x14ac:dyDescent="0.25">
      <c r="M199" s="4"/>
    </row>
    <row r="200" spans="13:13" ht="15" x14ac:dyDescent="0.25">
      <c r="M200" s="4"/>
    </row>
    <row r="201" spans="13:13" ht="15" x14ac:dyDescent="0.25">
      <c r="M201" s="4"/>
    </row>
    <row r="202" spans="13:13" ht="15" x14ac:dyDescent="0.25">
      <c r="M202" s="4"/>
    </row>
    <row r="203" spans="13:13" ht="15" x14ac:dyDescent="0.25">
      <c r="M203" s="4"/>
    </row>
    <row r="204" spans="13:13" ht="15" x14ac:dyDescent="0.25">
      <c r="M204" s="4"/>
    </row>
    <row r="205" spans="13:13" ht="15" x14ac:dyDescent="0.25">
      <c r="M205" s="4"/>
    </row>
    <row r="206" spans="13:13" ht="15" x14ac:dyDescent="0.25">
      <c r="M206" s="4"/>
    </row>
    <row r="207" spans="13:13" ht="15" x14ac:dyDescent="0.25">
      <c r="M207" s="4"/>
    </row>
    <row r="208" spans="13:13" ht="15" x14ac:dyDescent="0.25">
      <c r="M208" s="4"/>
    </row>
    <row r="209" spans="13:13" ht="15" x14ac:dyDescent="0.25">
      <c r="M209" s="4"/>
    </row>
    <row r="210" spans="13:13" ht="15" x14ac:dyDescent="0.25">
      <c r="M210" s="4"/>
    </row>
    <row r="211" spans="13:13" ht="15" x14ac:dyDescent="0.25">
      <c r="M211" s="4"/>
    </row>
    <row r="212" spans="13:13" ht="15" x14ac:dyDescent="0.25">
      <c r="M212" s="4"/>
    </row>
    <row r="213" spans="13:13" ht="15" x14ac:dyDescent="0.25">
      <c r="M213" s="4"/>
    </row>
    <row r="214" spans="13:13" ht="15" x14ac:dyDescent="0.25">
      <c r="M214" s="4"/>
    </row>
    <row r="215" spans="13:13" ht="15" x14ac:dyDescent="0.25">
      <c r="M215" s="4"/>
    </row>
    <row r="216" spans="13:13" ht="15" x14ac:dyDescent="0.25">
      <c r="M216" s="4"/>
    </row>
    <row r="217" spans="13:13" ht="15" x14ac:dyDescent="0.25">
      <c r="M217" s="4"/>
    </row>
    <row r="218" spans="13:13" ht="15" x14ac:dyDescent="0.25">
      <c r="M218" s="4"/>
    </row>
    <row r="219" spans="13:13" ht="15" x14ac:dyDescent="0.25">
      <c r="M219" s="4"/>
    </row>
    <row r="220" spans="13:13" ht="15" x14ac:dyDescent="0.25">
      <c r="M220" s="4"/>
    </row>
    <row r="221" spans="13:13" ht="15" x14ac:dyDescent="0.25">
      <c r="M221" s="4"/>
    </row>
    <row r="222" spans="13:13" ht="15" x14ac:dyDescent="0.25">
      <c r="M222" s="4"/>
    </row>
    <row r="223" spans="13:13" ht="15" x14ac:dyDescent="0.25">
      <c r="M223" s="4"/>
    </row>
    <row r="224" spans="13:13" ht="15" x14ac:dyDescent="0.25">
      <c r="M224" s="4"/>
    </row>
    <row r="225" spans="13:13" ht="15" x14ac:dyDescent="0.25">
      <c r="M225" s="4"/>
    </row>
    <row r="226" spans="13:13" ht="15" x14ac:dyDescent="0.25">
      <c r="M226" s="4"/>
    </row>
    <row r="227" spans="13:13" ht="15" x14ac:dyDescent="0.25">
      <c r="M227" s="4"/>
    </row>
    <row r="228" spans="13:13" ht="15" x14ac:dyDescent="0.25">
      <c r="M228" s="4"/>
    </row>
    <row r="229" spans="13:13" ht="15" x14ac:dyDescent="0.25">
      <c r="M229" s="4"/>
    </row>
    <row r="230" spans="13:13" ht="15" x14ac:dyDescent="0.25">
      <c r="M230" s="4"/>
    </row>
    <row r="231" spans="13:13" ht="15" x14ac:dyDescent="0.25">
      <c r="M231" s="4"/>
    </row>
    <row r="232" spans="13:13" ht="15" x14ac:dyDescent="0.25">
      <c r="M232" s="4"/>
    </row>
    <row r="233" spans="13:13" ht="15" x14ac:dyDescent="0.25">
      <c r="M233" s="4"/>
    </row>
    <row r="234" spans="13:13" ht="15" x14ac:dyDescent="0.25">
      <c r="M234" s="4"/>
    </row>
    <row r="235" spans="13:13" ht="15" x14ac:dyDescent="0.25">
      <c r="M235" s="4"/>
    </row>
    <row r="236" spans="13:13" ht="15" x14ac:dyDescent="0.25">
      <c r="M236" s="4"/>
    </row>
    <row r="237" spans="13:13" ht="15" x14ac:dyDescent="0.25">
      <c r="M237" s="4"/>
    </row>
    <row r="238" spans="13:13" ht="15" x14ac:dyDescent="0.25">
      <c r="M238" s="4"/>
    </row>
    <row r="239" spans="13:13" ht="15" x14ac:dyDescent="0.25">
      <c r="M239" s="4"/>
    </row>
    <row r="240" spans="13:13" ht="15" x14ac:dyDescent="0.25">
      <c r="M240" s="4"/>
    </row>
    <row r="241" spans="13:13" ht="15" x14ac:dyDescent="0.25">
      <c r="M241" s="4"/>
    </row>
    <row r="242" spans="13:13" ht="15" x14ac:dyDescent="0.25">
      <c r="M242" s="4"/>
    </row>
    <row r="243" spans="13:13" ht="15" x14ac:dyDescent="0.25">
      <c r="M243" s="4"/>
    </row>
    <row r="244" spans="13:13" ht="15" x14ac:dyDescent="0.25">
      <c r="M244" s="4"/>
    </row>
    <row r="245" spans="13:13" ht="15" x14ac:dyDescent="0.25">
      <c r="M245" s="4"/>
    </row>
    <row r="246" spans="13:13" ht="15" x14ac:dyDescent="0.25">
      <c r="M246" s="4"/>
    </row>
    <row r="247" spans="13:13" ht="15" x14ac:dyDescent="0.25">
      <c r="M247" s="4"/>
    </row>
    <row r="248" spans="13:13" ht="15" x14ac:dyDescent="0.25">
      <c r="M248" s="4"/>
    </row>
    <row r="249" spans="13:13" ht="15" x14ac:dyDescent="0.25">
      <c r="M249" s="4"/>
    </row>
    <row r="250" spans="13:13" ht="15" x14ac:dyDescent="0.25">
      <c r="M250" s="4"/>
    </row>
    <row r="251" spans="13:13" ht="15" x14ac:dyDescent="0.25">
      <c r="M251" s="4"/>
    </row>
    <row r="252" spans="13:13" ht="15" x14ac:dyDescent="0.25">
      <c r="M252" s="4"/>
    </row>
    <row r="253" spans="13:13" ht="15" x14ac:dyDescent="0.25">
      <c r="M253" s="4"/>
    </row>
    <row r="254" spans="13:13" ht="15" x14ac:dyDescent="0.25">
      <c r="M254" s="4"/>
    </row>
    <row r="255" spans="13:13" ht="15" x14ac:dyDescent="0.25">
      <c r="M255" s="4"/>
    </row>
    <row r="256" spans="13:13" ht="15" x14ac:dyDescent="0.25">
      <c r="M256" s="4"/>
    </row>
    <row r="257" spans="13:13" ht="15" x14ac:dyDescent="0.25">
      <c r="M257" s="4"/>
    </row>
    <row r="258" spans="13:13" ht="15" x14ac:dyDescent="0.25">
      <c r="M258" s="4"/>
    </row>
    <row r="259" spans="13:13" ht="15" x14ac:dyDescent="0.25">
      <c r="M259" s="4"/>
    </row>
    <row r="260" spans="13:13" ht="15" x14ac:dyDescent="0.25">
      <c r="M260" s="4"/>
    </row>
    <row r="261" spans="13:13" ht="15" x14ac:dyDescent="0.25">
      <c r="M261" s="4"/>
    </row>
    <row r="262" spans="13:13" ht="15" x14ac:dyDescent="0.25">
      <c r="M262" s="4"/>
    </row>
    <row r="263" spans="13:13" ht="15" x14ac:dyDescent="0.25">
      <c r="M263" s="4"/>
    </row>
    <row r="264" spans="13:13" ht="15" x14ac:dyDescent="0.25">
      <c r="M264" s="4"/>
    </row>
    <row r="265" spans="13:13" ht="15" x14ac:dyDescent="0.25">
      <c r="M265" s="4"/>
    </row>
    <row r="266" spans="13:13" ht="15" x14ac:dyDescent="0.25">
      <c r="M266" s="4"/>
    </row>
    <row r="267" spans="13:13" ht="15" x14ac:dyDescent="0.25">
      <c r="M267" s="4"/>
    </row>
    <row r="268" spans="13:13" ht="15" x14ac:dyDescent="0.25">
      <c r="M268" s="4"/>
    </row>
    <row r="269" spans="13:13" ht="15" x14ac:dyDescent="0.25">
      <c r="M269" s="4"/>
    </row>
    <row r="270" spans="13:13" ht="15" x14ac:dyDescent="0.25">
      <c r="M270" s="4"/>
    </row>
    <row r="271" spans="13:13" ht="15" x14ac:dyDescent="0.25">
      <c r="M271" s="4"/>
    </row>
    <row r="272" spans="13:13" ht="15" x14ac:dyDescent="0.25">
      <c r="M272" s="4"/>
    </row>
    <row r="273" spans="13:13" ht="15" x14ac:dyDescent="0.25">
      <c r="M273" s="4"/>
    </row>
    <row r="274" spans="13:13" ht="15" x14ac:dyDescent="0.25">
      <c r="M274" s="4"/>
    </row>
    <row r="275" spans="13:13" ht="15" x14ac:dyDescent="0.25">
      <c r="M275" s="4"/>
    </row>
    <row r="276" spans="13:13" ht="15" x14ac:dyDescent="0.25">
      <c r="M276" s="4"/>
    </row>
    <row r="277" spans="13:13" ht="15" x14ac:dyDescent="0.25">
      <c r="M277" s="4"/>
    </row>
    <row r="278" spans="13:13" ht="15" x14ac:dyDescent="0.25">
      <c r="M278" s="4"/>
    </row>
    <row r="279" spans="13:13" ht="15" x14ac:dyDescent="0.25">
      <c r="M279" s="4"/>
    </row>
    <row r="280" spans="13:13" ht="15" x14ac:dyDescent="0.25">
      <c r="M280" s="4"/>
    </row>
    <row r="281" spans="13:13" ht="15" x14ac:dyDescent="0.25">
      <c r="M281" s="4"/>
    </row>
    <row r="282" spans="13:13" ht="15" x14ac:dyDescent="0.25">
      <c r="M282" s="4"/>
    </row>
    <row r="283" spans="13:13" ht="15" x14ac:dyDescent="0.25">
      <c r="M283" s="4"/>
    </row>
    <row r="284" spans="13:13" ht="15" x14ac:dyDescent="0.25">
      <c r="M284" s="4"/>
    </row>
    <row r="285" spans="13:13" ht="15" x14ac:dyDescent="0.25">
      <c r="M285" s="4"/>
    </row>
    <row r="286" spans="13:13" ht="15" x14ac:dyDescent="0.25">
      <c r="M286" s="4"/>
    </row>
    <row r="287" spans="13:13" ht="15" x14ac:dyDescent="0.25">
      <c r="M287" s="4"/>
    </row>
    <row r="288" spans="13:13" ht="15" x14ac:dyDescent="0.25">
      <c r="M288" s="4"/>
    </row>
    <row r="289" spans="13:13" ht="15" x14ac:dyDescent="0.25">
      <c r="M289" s="4"/>
    </row>
    <row r="290" spans="13:13" ht="15" x14ac:dyDescent="0.25">
      <c r="M290" s="4"/>
    </row>
    <row r="291" spans="13:13" ht="15" x14ac:dyDescent="0.25">
      <c r="M291" s="4"/>
    </row>
    <row r="292" spans="13:13" ht="15" x14ac:dyDescent="0.25">
      <c r="M292" s="4"/>
    </row>
    <row r="293" spans="13:13" ht="15" x14ac:dyDescent="0.25">
      <c r="M293" s="4"/>
    </row>
    <row r="294" spans="13:13" ht="15" x14ac:dyDescent="0.25">
      <c r="M294" s="4"/>
    </row>
    <row r="295" spans="13:13" ht="15" x14ac:dyDescent="0.25">
      <c r="M295" s="4"/>
    </row>
    <row r="296" spans="13:13" ht="15" x14ac:dyDescent="0.25">
      <c r="M296" s="4"/>
    </row>
    <row r="297" spans="13:13" ht="15" x14ac:dyDescent="0.25">
      <c r="M297" s="4"/>
    </row>
    <row r="298" spans="13:13" ht="15" x14ac:dyDescent="0.25">
      <c r="M298" s="4"/>
    </row>
    <row r="299" spans="13:13" ht="15" x14ac:dyDescent="0.25">
      <c r="M299" s="4"/>
    </row>
    <row r="300" spans="13:13" ht="15" x14ac:dyDescent="0.25">
      <c r="M300" s="4"/>
    </row>
    <row r="301" spans="13:13" ht="15" x14ac:dyDescent="0.25">
      <c r="M301" s="4"/>
    </row>
    <row r="302" spans="13:13" ht="15" x14ac:dyDescent="0.25">
      <c r="M302" s="4"/>
    </row>
    <row r="303" spans="13:13" ht="15" x14ac:dyDescent="0.25">
      <c r="M303" s="4"/>
    </row>
    <row r="304" spans="13:13" ht="15" x14ac:dyDescent="0.25">
      <c r="M304" s="4"/>
    </row>
    <row r="305" spans="13:13" ht="15" x14ac:dyDescent="0.25">
      <c r="M305" s="4"/>
    </row>
    <row r="306" spans="13:13" ht="15" x14ac:dyDescent="0.25">
      <c r="M306" s="4"/>
    </row>
    <row r="307" spans="13:13" ht="15" x14ac:dyDescent="0.25">
      <c r="M307" s="4"/>
    </row>
    <row r="308" spans="13:13" ht="15" x14ac:dyDescent="0.25">
      <c r="M308" s="4"/>
    </row>
    <row r="309" spans="13:13" ht="15" x14ac:dyDescent="0.25">
      <c r="M309" s="4"/>
    </row>
    <row r="310" spans="13:13" ht="15" x14ac:dyDescent="0.25">
      <c r="M310" s="4"/>
    </row>
    <row r="311" spans="13:13" ht="15" x14ac:dyDescent="0.25">
      <c r="M311" s="4"/>
    </row>
    <row r="312" spans="13:13" ht="15" x14ac:dyDescent="0.25">
      <c r="M312" s="4"/>
    </row>
    <row r="313" spans="13:13" ht="15" x14ac:dyDescent="0.25">
      <c r="M313" s="4"/>
    </row>
    <row r="314" spans="13:13" ht="15" x14ac:dyDescent="0.25">
      <c r="M314" s="4"/>
    </row>
    <row r="315" spans="13:13" ht="15" x14ac:dyDescent="0.25">
      <c r="M315" s="4"/>
    </row>
    <row r="316" spans="13:13" ht="15" x14ac:dyDescent="0.25">
      <c r="M316" s="4"/>
    </row>
    <row r="317" spans="13:13" ht="15" x14ac:dyDescent="0.25">
      <c r="M317" s="4"/>
    </row>
    <row r="318" spans="13:13" ht="15" x14ac:dyDescent="0.25">
      <c r="M318" s="4"/>
    </row>
    <row r="319" spans="13:13" ht="15" x14ac:dyDescent="0.25">
      <c r="M319" s="4"/>
    </row>
    <row r="320" spans="13:13" ht="15" x14ac:dyDescent="0.25">
      <c r="M320" s="4"/>
    </row>
    <row r="321" spans="13:13" ht="15" x14ac:dyDescent="0.25">
      <c r="M321" s="4"/>
    </row>
    <row r="322" spans="13:13" ht="15" x14ac:dyDescent="0.25">
      <c r="M322" s="4"/>
    </row>
    <row r="323" spans="13:13" ht="15" x14ac:dyDescent="0.25">
      <c r="M323" s="4"/>
    </row>
    <row r="324" spans="13:13" ht="15" x14ac:dyDescent="0.25">
      <c r="M324" s="4"/>
    </row>
    <row r="325" spans="13:13" ht="15" x14ac:dyDescent="0.25">
      <c r="M325" s="4"/>
    </row>
    <row r="326" spans="13:13" ht="15" x14ac:dyDescent="0.25">
      <c r="M326" s="4"/>
    </row>
    <row r="327" spans="13:13" ht="15" x14ac:dyDescent="0.25">
      <c r="M327" s="4"/>
    </row>
    <row r="328" spans="13:13" ht="15" x14ac:dyDescent="0.25">
      <c r="M328" s="4"/>
    </row>
    <row r="329" spans="13:13" ht="15" x14ac:dyDescent="0.25">
      <c r="M329" s="4"/>
    </row>
    <row r="330" spans="13:13" ht="15" x14ac:dyDescent="0.25">
      <c r="M330" s="4"/>
    </row>
    <row r="331" spans="13:13" ht="15" x14ac:dyDescent="0.25">
      <c r="M331" s="4"/>
    </row>
    <row r="332" spans="13:13" ht="15" x14ac:dyDescent="0.25">
      <c r="M332" s="4"/>
    </row>
    <row r="333" spans="13:13" ht="15" x14ac:dyDescent="0.25">
      <c r="M333" s="4"/>
    </row>
    <row r="334" spans="13:13" ht="15" x14ac:dyDescent="0.25">
      <c r="M334" s="4"/>
    </row>
    <row r="335" spans="13:13" ht="15" x14ac:dyDescent="0.25">
      <c r="M335" s="4"/>
    </row>
    <row r="336" spans="13:13" ht="15" x14ac:dyDescent="0.25">
      <c r="M336" s="4"/>
    </row>
    <row r="337" spans="13:13" ht="15" x14ac:dyDescent="0.25">
      <c r="M337" s="4"/>
    </row>
    <row r="338" spans="13:13" ht="15" x14ac:dyDescent="0.25">
      <c r="M338" s="4"/>
    </row>
    <row r="339" spans="13:13" ht="15" x14ac:dyDescent="0.25">
      <c r="M339" s="4"/>
    </row>
    <row r="340" spans="13:13" ht="15" x14ac:dyDescent="0.25">
      <c r="M340" s="4"/>
    </row>
    <row r="341" spans="13:13" ht="15" x14ac:dyDescent="0.25">
      <c r="M341" s="4"/>
    </row>
    <row r="342" spans="13:13" ht="15" x14ac:dyDescent="0.25">
      <c r="M342" s="4"/>
    </row>
    <row r="343" spans="13:13" ht="15" x14ac:dyDescent="0.25">
      <c r="M343" s="4"/>
    </row>
    <row r="344" spans="13:13" ht="15" x14ac:dyDescent="0.25">
      <c r="M344" s="4"/>
    </row>
    <row r="345" spans="13:13" ht="15" x14ac:dyDescent="0.25">
      <c r="M345" s="4"/>
    </row>
    <row r="346" spans="13:13" ht="15" x14ac:dyDescent="0.25">
      <c r="M346" s="4"/>
    </row>
    <row r="347" spans="13:13" ht="15" x14ac:dyDescent="0.25">
      <c r="M347" s="4"/>
    </row>
    <row r="348" spans="13:13" ht="15" x14ac:dyDescent="0.25">
      <c r="M348" s="4"/>
    </row>
    <row r="349" spans="13:13" ht="15" x14ac:dyDescent="0.25">
      <c r="M349" s="4"/>
    </row>
    <row r="350" spans="13:13" ht="15" x14ac:dyDescent="0.25">
      <c r="M350" s="4"/>
    </row>
    <row r="351" spans="13:13" ht="15" x14ac:dyDescent="0.25">
      <c r="M351" s="4"/>
    </row>
    <row r="352" spans="13:13" ht="15" x14ac:dyDescent="0.25">
      <c r="M352" s="4"/>
    </row>
    <row r="353" spans="13:13" ht="15" x14ac:dyDescent="0.25">
      <c r="M353" s="4"/>
    </row>
    <row r="354" spans="13:13" ht="15" x14ac:dyDescent="0.25">
      <c r="M354" s="4"/>
    </row>
    <row r="355" spans="13:13" ht="15" x14ac:dyDescent="0.25">
      <c r="M355" s="4"/>
    </row>
    <row r="356" spans="13:13" ht="15" x14ac:dyDescent="0.25">
      <c r="M356" s="4"/>
    </row>
    <row r="357" spans="13:13" ht="15" x14ac:dyDescent="0.25">
      <c r="M357" s="4"/>
    </row>
    <row r="358" spans="13:13" ht="15" x14ac:dyDescent="0.25">
      <c r="M358" s="4"/>
    </row>
    <row r="359" spans="13:13" ht="15" x14ac:dyDescent="0.25">
      <c r="M359" s="4"/>
    </row>
    <row r="360" spans="13:13" ht="15" x14ac:dyDescent="0.25">
      <c r="M360" s="4"/>
    </row>
    <row r="361" spans="13:13" ht="15" x14ac:dyDescent="0.25">
      <c r="M361" s="4"/>
    </row>
    <row r="362" spans="13:13" ht="15" x14ac:dyDescent="0.25">
      <c r="M362" s="4"/>
    </row>
    <row r="363" spans="13:13" ht="15" x14ac:dyDescent="0.25">
      <c r="M363" s="4"/>
    </row>
    <row r="364" spans="13:13" ht="15" x14ac:dyDescent="0.25">
      <c r="M364" s="4"/>
    </row>
    <row r="365" spans="13:13" ht="15" x14ac:dyDescent="0.25">
      <c r="M365" s="4"/>
    </row>
    <row r="366" spans="13:13" ht="15" x14ac:dyDescent="0.25">
      <c r="M366" s="4"/>
    </row>
    <row r="367" spans="13:13" ht="15" x14ac:dyDescent="0.25">
      <c r="M367" s="4"/>
    </row>
    <row r="368" spans="13:13" ht="15" x14ac:dyDescent="0.25">
      <c r="M368" s="4"/>
    </row>
    <row r="369" spans="13:13" ht="15" x14ac:dyDescent="0.25">
      <c r="M369" s="4"/>
    </row>
    <row r="370" spans="13:13" ht="15" x14ac:dyDescent="0.25">
      <c r="M370" s="4"/>
    </row>
    <row r="371" spans="13:13" ht="15" x14ac:dyDescent="0.25">
      <c r="M371" s="4"/>
    </row>
    <row r="372" spans="13:13" ht="15" x14ac:dyDescent="0.25">
      <c r="M372" s="4"/>
    </row>
    <row r="373" spans="13:13" ht="15" x14ac:dyDescent="0.25">
      <c r="M373" s="4"/>
    </row>
    <row r="374" spans="13:13" ht="15" x14ac:dyDescent="0.25">
      <c r="M374" s="4"/>
    </row>
    <row r="375" spans="13:13" ht="15" x14ac:dyDescent="0.25">
      <c r="M375" s="4"/>
    </row>
    <row r="376" spans="13:13" ht="15" x14ac:dyDescent="0.25">
      <c r="M376" s="4"/>
    </row>
    <row r="377" spans="13:13" ht="15" x14ac:dyDescent="0.25">
      <c r="M377" s="4"/>
    </row>
    <row r="378" spans="13:13" ht="15" x14ac:dyDescent="0.25">
      <c r="M378" s="4"/>
    </row>
    <row r="379" spans="13:13" ht="15" x14ac:dyDescent="0.25">
      <c r="M379" s="4"/>
    </row>
    <row r="380" spans="13:13" ht="15" x14ac:dyDescent="0.25">
      <c r="M380" s="4"/>
    </row>
    <row r="381" spans="13:13" ht="15" x14ac:dyDescent="0.25">
      <c r="M381" s="4"/>
    </row>
    <row r="382" spans="13:13" ht="15" x14ac:dyDescent="0.25">
      <c r="M382" s="4"/>
    </row>
    <row r="383" spans="13:13" ht="15" x14ac:dyDescent="0.25">
      <c r="M383" s="4"/>
    </row>
    <row r="384" spans="13:13" ht="15" x14ac:dyDescent="0.25">
      <c r="M384" s="4"/>
    </row>
    <row r="385" spans="13:13" ht="15" x14ac:dyDescent="0.25">
      <c r="M385" s="4"/>
    </row>
    <row r="386" spans="13:13" ht="15" x14ac:dyDescent="0.25">
      <c r="M386" s="4"/>
    </row>
    <row r="387" spans="13:13" ht="15" x14ac:dyDescent="0.25">
      <c r="M387" s="4"/>
    </row>
    <row r="388" spans="13:13" ht="15" x14ac:dyDescent="0.25">
      <c r="M388" s="4"/>
    </row>
    <row r="389" spans="13:13" ht="15" x14ac:dyDescent="0.25">
      <c r="M389" s="4"/>
    </row>
    <row r="390" spans="13:13" ht="15" x14ac:dyDescent="0.25">
      <c r="M390" s="4"/>
    </row>
    <row r="391" spans="13:13" ht="15" x14ac:dyDescent="0.25">
      <c r="M391" s="4"/>
    </row>
    <row r="392" spans="13:13" ht="15" x14ac:dyDescent="0.25">
      <c r="M392" s="4"/>
    </row>
    <row r="393" spans="13:13" ht="15" x14ac:dyDescent="0.25">
      <c r="M393" s="4"/>
    </row>
    <row r="394" spans="13:13" ht="15" x14ac:dyDescent="0.25">
      <c r="M394" s="4"/>
    </row>
    <row r="395" spans="13:13" ht="15" x14ac:dyDescent="0.25">
      <c r="M395" s="4"/>
    </row>
    <row r="396" spans="13:13" ht="15" x14ac:dyDescent="0.25">
      <c r="M396" s="4"/>
    </row>
    <row r="397" spans="13:13" ht="15" x14ac:dyDescent="0.25">
      <c r="M397" s="4"/>
    </row>
    <row r="398" spans="13:13" ht="15" x14ac:dyDescent="0.25">
      <c r="M398" s="4"/>
    </row>
    <row r="399" spans="13:13" ht="15" x14ac:dyDescent="0.25">
      <c r="M399" s="4"/>
    </row>
    <row r="400" spans="13:13" ht="15" x14ac:dyDescent="0.25">
      <c r="M400" s="4"/>
    </row>
    <row r="401" spans="13:13" ht="15" x14ac:dyDescent="0.25">
      <c r="M401" s="4"/>
    </row>
    <row r="402" spans="13:13" ht="15" x14ac:dyDescent="0.25">
      <c r="M402" s="4"/>
    </row>
    <row r="403" spans="13:13" ht="15" x14ac:dyDescent="0.25">
      <c r="M403" s="4"/>
    </row>
    <row r="404" spans="13:13" ht="15" x14ac:dyDescent="0.25">
      <c r="M404" s="4"/>
    </row>
    <row r="405" spans="13:13" ht="15" x14ac:dyDescent="0.25">
      <c r="M405" s="4"/>
    </row>
    <row r="406" spans="13:13" ht="15" x14ac:dyDescent="0.25">
      <c r="M406" s="4"/>
    </row>
    <row r="407" spans="13:13" ht="15" x14ac:dyDescent="0.25">
      <c r="M407" s="4"/>
    </row>
    <row r="408" spans="13:13" ht="15" x14ac:dyDescent="0.25">
      <c r="M408" s="4"/>
    </row>
    <row r="409" spans="13:13" ht="15" x14ac:dyDescent="0.25">
      <c r="M409" s="4"/>
    </row>
    <row r="410" spans="13:13" ht="15" x14ac:dyDescent="0.25">
      <c r="M410" s="4"/>
    </row>
    <row r="411" spans="13:13" ht="15" x14ac:dyDescent="0.25">
      <c r="M411" s="4"/>
    </row>
    <row r="412" spans="13:13" ht="15" x14ac:dyDescent="0.25">
      <c r="M412" s="4"/>
    </row>
    <row r="413" spans="13:13" ht="15" x14ac:dyDescent="0.25">
      <c r="M413" s="4"/>
    </row>
    <row r="414" spans="13:13" ht="15" x14ac:dyDescent="0.25">
      <c r="M414" s="4"/>
    </row>
    <row r="415" spans="13:13" ht="15" x14ac:dyDescent="0.25">
      <c r="M415" s="4"/>
    </row>
    <row r="416" spans="13:13" ht="15" x14ac:dyDescent="0.25">
      <c r="M416" s="4"/>
    </row>
    <row r="417" spans="13:13" ht="15" x14ac:dyDescent="0.25">
      <c r="M417" s="4"/>
    </row>
    <row r="418" spans="13:13" ht="15" x14ac:dyDescent="0.25">
      <c r="M418" s="4"/>
    </row>
    <row r="419" spans="13:13" ht="15" x14ac:dyDescent="0.25">
      <c r="M419" s="4"/>
    </row>
    <row r="420" spans="13:13" ht="15" x14ac:dyDescent="0.25">
      <c r="M420" s="4"/>
    </row>
    <row r="421" spans="13:13" ht="15" x14ac:dyDescent="0.25">
      <c r="M421" s="4"/>
    </row>
    <row r="422" spans="13:13" ht="15" x14ac:dyDescent="0.25">
      <c r="M422" s="4"/>
    </row>
    <row r="423" spans="13:13" ht="15" x14ac:dyDescent="0.25">
      <c r="M423" s="4"/>
    </row>
    <row r="424" spans="13:13" ht="15" x14ac:dyDescent="0.25">
      <c r="M424" s="4"/>
    </row>
    <row r="425" spans="13:13" ht="15" x14ac:dyDescent="0.25">
      <c r="M425" s="4"/>
    </row>
    <row r="426" spans="13:13" ht="15" x14ac:dyDescent="0.25">
      <c r="M426" s="4"/>
    </row>
    <row r="427" spans="13:13" ht="15" x14ac:dyDescent="0.25">
      <c r="M427" s="4"/>
    </row>
    <row r="428" spans="13:13" ht="15" x14ac:dyDescent="0.25">
      <c r="M428" s="4"/>
    </row>
    <row r="429" spans="13:13" ht="15" x14ac:dyDescent="0.25">
      <c r="M429" s="4"/>
    </row>
    <row r="430" spans="13:13" ht="15" x14ac:dyDescent="0.25">
      <c r="M430" s="4"/>
    </row>
    <row r="431" spans="13:13" ht="15" x14ac:dyDescent="0.25">
      <c r="M431" s="4"/>
    </row>
    <row r="432" spans="13:13" ht="15" x14ac:dyDescent="0.25">
      <c r="M432" s="4"/>
    </row>
    <row r="433" spans="13:13" ht="15" x14ac:dyDescent="0.25">
      <c r="M433" s="4"/>
    </row>
    <row r="434" spans="13:13" ht="15" x14ac:dyDescent="0.25">
      <c r="M434" s="4"/>
    </row>
    <row r="435" spans="13:13" ht="15" x14ac:dyDescent="0.25">
      <c r="M435" s="4"/>
    </row>
    <row r="436" spans="13:13" ht="15" x14ac:dyDescent="0.25">
      <c r="M436" s="4"/>
    </row>
    <row r="437" spans="13:13" ht="15" x14ac:dyDescent="0.25">
      <c r="M437" s="4"/>
    </row>
    <row r="438" spans="13:13" ht="15" x14ac:dyDescent="0.25">
      <c r="M438" s="4"/>
    </row>
    <row r="439" spans="13:13" ht="15" x14ac:dyDescent="0.25">
      <c r="M439" s="4"/>
    </row>
    <row r="440" spans="13:13" ht="15" x14ac:dyDescent="0.25">
      <c r="M440" s="4"/>
    </row>
    <row r="441" spans="13:13" ht="15" x14ac:dyDescent="0.25">
      <c r="M441" s="4"/>
    </row>
    <row r="442" spans="13:13" ht="15" x14ac:dyDescent="0.25">
      <c r="M442" s="4"/>
    </row>
    <row r="443" spans="13:13" ht="15" x14ac:dyDescent="0.25">
      <c r="M443" s="4"/>
    </row>
    <row r="444" spans="13:13" ht="15" x14ac:dyDescent="0.25">
      <c r="M444" s="4"/>
    </row>
    <row r="445" spans="13:13" ht="15" x14ac:dyDescent="0.25">
      <c r="M445" s="4"/>
    </row>
    <row r="446" spans="13:13" ht="15" x14ac:dyDescent="0.25">
      <c r="M446" s="4"/>
    </row>
    <row r="447" spans="13:13" ht="15" x14ac:dyDescent="0.25">
      <c r="M447" s="4"/>
    </row>
    <row r="448" spans="13:13" ht="15" x14ac:dyDescent="0.25">
      <c r="M448" s="4"/>
    </row>
    <row r="449" spans="13:13" ht="15" x14ac:dyDescent="0.25">
      <c r="M449" s="4"/>
    </row>
    <row r="450" spans="13:13" ht="15" x14ac:dyDescent="0.25">
      <c r="M450" s="4"/>
    </row>
    <row r="451" spans="13:13" ht="15" x14ac:dyDescent="0.25">
      <c r="M451" s="4"/>
    </row>
    <row r="452" spans="13:13" ht="15" x14ac:dyDescent="0.25">
      <c r="M452" s="4"/>
    </row>
    <row r="453" spans="13:13" ht="15" x14ac:dyDescent="0.25">
      <c r="M453" s="4"/>
    </row>
    <row r="454" spans="13:13" ht="15" x14ac:dyDescent="0.25">
      <c r="M454" s="4"/>
    </row>
    <row r="455" spans="13:13" ht="15" x14ac:dyDescent="0.25">
      <c r="M455" s="4"/>
    </row>
    <row r="456" spans="13:13" ht="15" x14ac:dyDescent="0.25">
      <c r="M456" s="4"/>
    </row>
    <row r="457" spans="13:13" ht="15" x14ac:dyDescent="0.25">
      <c r="M457" s="4"/>
    </row>
    <row r="458" spans="13:13" ht="15" x14ac:dyDescent="0.25">
      <c r="M458" s="4"/>
    </row>
    <row r="459" spans="13:13" ht="15" x14ac:dyDescent="0.25">
      <c r="M459" s="4"/>
    </row>
    <row r="460" spans="13:13" ht="15" x14ac:dyDescent="0.25">
      <c r="M460" s="4"/>
    </row>
    <row r="461" spans="13:13" ht="15" x14ac:dyDescent="0.25">
      <c r="M461" s="4"/>
    </row>
    <row r="462" spans="13:13" ht="15" x14ac:dyDescent="0.25">
      <c r="M462" s="4"/>
    </row>
    <row r="463" spans="13:13" ht="15" x14ac:dyDescent="0.25">
      <c r="M463" s="4"/>
    </row>
    <row r="464" spans="13:13" ht="15" x14ac:dyDescent="0.25">
      <c r="M464" s="4"/>
    </row>
    <row r="465" spans="13:13" ht="15" x14ac:dyDescent="0.25">
      <c r="M465" s="4"/>
    </row>
    <row r="466" spans="13:13" ht="15" x14ac:dyDescent="0.25">
      <c r="M466" s="4"/>
    </row>
    <row r="467" spans="13:13" ht="15" x14ac:dyDescent="0.25">
      <c r="M467" s="4"/>
    </row>
    <row r="468" spans="13:13" ht="15" x14ac:dyDescent="0.25">
      <c r="M468" s="4"/>
    </row>
    <row r="469" spans="13:13" ht="15" x14ac:dyDescent="0.25">
      <c r="M469" s="4"/>
    </row>
    <row r="470" spans="13:13" ht="15" x14ac:dyDescent="0.25">
      <c r="M470" s="4"/>
    </row>
    <row r="471" spans="13:13" ht="15" x14ac:dyDescent="0.25">
      <c r="M471" s="4"/>
    </row>
    <row r="472" spans="13:13" ht="15" x14ac:dyDescent="0.25">
      <c r="M472" s="4"/>
    </row>
    <row r="473" spans="13:13" ht="15" x14ac:dyDescent="0.25">
      <c r="M473" s="4"/>
    </row>
    <row r="474" spans="13:13" ht="15" x14ac:dyDescent="0.25">
      <c r="M474" s="4"/>
    </row>
    <row r="475" spans="13:13" ht="15" x14ac:dyDescent="0.25">
      <c r="M475" s="4"/>
    </row>
    <row r="476" spans="13:13" ht="15" x14ac:dyDescent="0.25">
      <c r="M476" s="4"/>
    </row>
    <row r="477" spans="13:13" ht="15" x14ac:dyDescent="0.25">
      <c r="M477" s="4"/>
    </row>
    <row r="478" spans="13:13" ht="15" x14ac:dyDescent="0.25">
      <c r="M478" s="4"/>
    </row>
    <row r="479" spans="13:13" ht="15" x14ac:dyDescent="0.25">
      <c r="M479" s="4"/>
    </row>
    <row r="480" spans="13:13" ht="15" x14ac:dyDescent="0.25">
      <c r="M480" s="4"/>
    </row>
    <row r="481" spans="13:13" ht="15" x14ac:dyDescent="0.25">
      <c r="M481" s="4"/>
    </row>
    <row r="482" spans="13:13" ht="15" x14ac:dyDescent="0.25">
      <c r="M482" s="4"/>
    </row>
    <row r="483" spans="13:13" ht="15" x14ac:dyDescent="0.25">
      <c r="M483" s="4"/>
    </row>
    <row r="484" spans="13:13" ht="15" x14ac:dyDescent="0.25">
      <c r="M484" s="4"/>
    </row>
    <row r="485" spans="13:13" ht="15" x14ac:dyDescent="0.25">
      <c r="M485" s="4"/>
    </row>
    <row r="486" spans="13:13" ht="15" x14ac:dyDescent="0.25">
      <c r="M486" s="4"/>
    </row>
    <row r="487" spans="13:13" ht="15" x14ac:dyDescent="0.25">
      <c r="M487" s="4"/>
    </row>
    <row r="488" spans="13:13" ht="15" x14ac:dyDescent="0.25">
      <c r="M488" s="4"/>
    </row>
    <row r="489" spans="13:13" ht="15" x14ac:dyDescent="0.25">
      <c r="M489" s="4"/>
    </row>
    <row r="490" spans="13:13" ht="15" x14ac:dyDescent="0.25">
      <c r="M490" s="4"/>
    </row>
    <row r="491" spans="13:13" ht="15" x14ac:dyDescent="0.25">
      <c r="M491" s="4"/>
    </row>
    <row r="492" spans="13:13" ht="15" x14ac:dyDescent="0.25">
      <c r="M492" s="4"/>
    </row>
    <row r="493" spans="13:13" ht="15" x14ac:dyDescent="0.25">
      <c r="M493" s="4"/>
    </row>
    <row r="494" spans="13:13" ht="15" x14ac:dyDescent="0.25">
      <c r="M494" s="4"/>
    </row>
    <row r="495" spans="13:13" ht="15" x14ac:dyDescent="0.25">
      <c r="M495" s="4"/>
    </row>
    <row r="496" spans="13:13" ht="15" x14ac:dyDescent="0.25">
      <c r="M496" s="4"/>
    </row>
    <row r="497" spans="13:13" ht="15" x14ac:dyDescent="0.25">
      <c r="M497" s="4"/>
    </row>
    <row r="498" spans="13:13" ht="15" x14ac:dyDescent="0.25">
      <c r="M498" s="4"/>
    </row>
    <row r="499" spans="13:13" ht="15" x14ac:dyDescent="0.25">
      <c r="M499" s="4"/>
    </row>
    <row r="500" spans="13:13" ht="15" x14ac:dyDescent="0.25">
      <c r="M500" s="4"/>
    </row>
    <row r="501" spans="13:13" ht="15" x14ac:dyDescent="0.25">
      <c r="M501" s="4"/>
    </row>
    <row r="502" spans="13:13" ht="15" x14ac:dyDescent="0.25">
      <c r="M502" s="4"/>
    </row>
    <row r="503" spans="13:13" ht="15" x14ac:dyDescent="0.25">
      <c r="M503" s="4"/>
    </row>
    <row r="504" spans="13:13" ht="15" x14ac:dyDescent="0.25">
      <c r="M504" s="4"/>
    </row>
    <row r="505" spans="13:13" ht="15" x14ac:dyDescent="0.25">
      <c r="M505" s="4"/>
    </row>
    <row r="506" spans="13:13" ht="15" x14ac:dyDescent="0.25">
      <c r="M506" s="4"/>
    </row>
    <row r="507" spans="13:13" ht="15" x14ac:dyDescent="0.25">
      <c r="M507" s="4"/>
    </row>
    <row r="508" spans="13:13" ht="15" x14ac:dyDescent="0.25">
      <c r="M508" s="4"/>
    </row>
    <row r="509" spans="13:13" ht="15" x14ac:dyDescent="0.25">
      <c r="M509" s="4"/>
    </row>
    <row r="510" spans="13:13" ht="15" x14ac:dyDescent="0.25">
      <c r="M510" s="4"/>
    </row>
    <row r="511" spans="13:13" ht="15" x14ac:dyDescent="0.25">
      <c r="M511" s="4"/>
    </row>
    <row r="512" spans="13:13" ht="15" x14ac:dyDescent="0.25">
      <c r="M512" s="4"/>
    </row>
    <row r="513" spans="13:13" ht="15" x14ac:dyDescent="0.25">
      <c r="M513" s="4"/>
    </row>
    <row r="514" spans="13:13" ht="15" x14ac:dyDescent="0.25">
      <c r="M514" s="4"/>
    </row>
    <row r="515" spans="13:13" ht="15" x14ac:dyDescent="0.25">
      <c r="M515" s="4"/>
    </row>
    <row r="516" spans="13:13" ht="15" x14ac:dyDescent="0.25">
      <c r="M516" s="4"/>
    </row>
    <row r="517" spans="13:13" ht="15" x14ac:dyDescent="0.25">
      <c r="M517" s="4"/>
    </row>
    <row r="518" spans="13:13" ht="15" x14ac:dyDescent="0.25">
      <c r="M518" s="4"/>
    </row>
    <row r="519" spans="13:13" ht="15" x14ac:dyDescent="0.25">
      <c r="M519" s="4"/>
    </row>
    <row r="520" spans="13:13" ht="15" x14ac:dyDescent="0.25">
      <c r="M520" s="4"/>
    </row>
    <row r="521" spans="13:13" ht="15" x14ac:dyDescent="0.25">
      <c r="M521" s="4"/>
    </row>
    <row r="522" spans="13:13" ht="15" x14ac:dyDescent="0.25">
      <c r="M522" s="4"/>
    </row>
    <row r="523" spans="13:13" ht="15" x14ac:dyDescent="0.25">
      <c r="M523" s="4"/>
    </row>
    <row r="524" spans="13:13" ht="15" x14ac:dyDescent="0.25">
      <c r="M524" s="4"/>
    </row>
    <row r="525" spans="13:13" ht="15" x14ac:dyDescent="0.25">
      <c r="M525" s="4"/>
    </row>
    <row r="526" spans="13:13" ht="15" x14ac:dyDescent="0.25">
      <c r="M526" s="4"/>
    </row>
    <row r="527" spans="13:13" ht="15" x14ac:dyDescent="0.25">
      <c r="M527" s="4"/>
    </row>
    <row r="528" spans="13:13" ht="15" x14ac:dyDescent="0.25">
      <c r="M528" s="4"/>
    </row>
    <row r="529" spans="13:13" ht="15" x14ac:dyDescent="0.25">
      <c r="M529" s="4"/>
    </row>
    <row r="530" spans="13:13" ht="15" x14ac:dyDescent="0.25">
      <c r="M530" s="4"/>
    </row>
    <row r="531" spans="13:13" ht="15" x14ac:dyDescent="0.25">
      <c r="M531" s="4"/>
    </row>
    <row r="532" spans="13:13" ht="15" x14ac:dyDescent="0.25">
      <c r="M532" s="4"/>
    </row>
    <row r="533" spans="13:13" ht="15" x14ac:dyDescent="0.25">
      <c r="M533" s="4"/>
    </row>
    <row r="534" spans="13:13" ht="15" x14ac:dyDescent="0.25">
      <c r="M534" s="4"/>
    </row>
    <row r="535" spans="13:13" ht="15" x14ac:dyDescent="0.25">
      <c r="M535" s="4"/>
    </row>
    <row r="536" spans="13:13" ht="15" x14ac:dyDescent="0.25">
      <c r="M536" s="4"/>
    </row>
    <row r="537" spans="13:13" ht="15" x14ac:dyDescent="0.25">
      <c r="M537" s="4"/>
    </row>
    <row r="538" spans="13:13" ht="15" x14ac:dyDescent="0.25">
      <c r="M538" s="4"/>
    </row>
    <row r="539" spans="13:13" ht="15" x14ac:dyDescent="0.25">
      <c r="M539" s="4"/>
    </row>
    <row r="540" spans="13:13" ht="15" x14ac:dyDescent="0.25">
      <c r="M540" s="4"/>
    </row>
    <row r="541" spans="13:13" ht="15" x14ac:dyDescent="0.25">
      <c r="M541" s="4"/>
    </row>
    <row r="542" spans="13:13" ht="15" x14ac:dyDescent="0.25">
      <c r="M542" s="4"/>
    </row>
    <row r="543" spans="13:13" ht="15" x14ac:dyDescent="0.25">
      <c r="M543" s="4"/>
    </row>
    <row r="544" spans="13:13" ht="15" x14ac:dyDescent="0.25">
      <c r="M544" s="4"/>
    </row>
    <row r="545" spans="13:13" ht="15" x14ac:dyDescent="0.25">
      <c r="M545" s="4"/>
    </row>
    <row r="546" spans="13:13" ht="15" x14ac:dyDescent="0.25">
      <c r="M546" s="4"/>
    </row>
    <row r="547" spans="13:13" ht="15" x14ac:dyDescent="0.25">
      <c r="M547" s="4"/>
    </row>
    <row r="548" spans="13:13" ht="15" x14ac:dyDescent="0.25">
      <c r="M548" s="4"/>
    </row>
    <row r="549" spans="13:13" ht="15" x14ac:dyDescent="0.25">
      <c r="M549" s="4"/>
    </row>
    <row r="550" spans="13:13" ht="15" x14ac:dyDescent="0.25">
      <c r="M550" s="4"/>
    </row>
    <row r="551" spans="13:13" ht="15" x14ac:dyDescent="0.25">
      <c r="M551" s="4"/>
    </row>
    <row r="552" spans="13:13" ht="15" x14ac:dyDescent="0.25">
      <c r="M552" s="4"/>
    </row>
    <row r="553" spans="13:13" ht="15" x14ac:dyDescent="0.25">
      <c r="M553" s="4"/>
    </row>
    <row r="554" spans="13:13" ht="15" x14ac:dyDescent="0.25">
      <c r="M554" s="4"/>
    </row>
    <row r="555" spans="13:13" ht="15" x14ac:dyDescent="0.25">
      <c r="M555" s="4"/>
    </row>
    <row r="556" spans="13:13" ht="15" x14ac:dyDescent="0.25">
      <c r="M556" s="4"/>
    </row>
    <row r="557" spans="13:13" ht="15" x14ac:dyDescent="0.25">
      <c r="M557" s="4"/>
    </row>
    <row r="558" spans="13:13" ht="15" x14ac:dyDescent="0.25">
      <c r="M558" s="4"/>
    </row>
    <row r="559" spans="13:13" ht="15" x14ac:dyDescent="0.25">
      <c r="M559" s="4"/>
    </row>
    <row r="560" spans="13:13" ht="15" x14ac:dyDescent="0.25">
      <c r="M560" s="4"/>
    </row>
    <row r="561" spans="13:13" ht="15" x14ac:dyDescent="0.25">
      <c r="M561" s="4"/>
    </row>
    <row r="562" spans="13:13" ht="15" x14ac:dyDescent="0.25">
      <c r="M562" s="4"/>
    </row>
    <row r="563" spans="13:13" ht="15" x14ac:dyDescent="0.25">
      <c r="M563" s="4"/>
    </row>
    <row r="564" spans="13:13" ht="15" x14ac:dyDescent="0.25">
      <c r="M564" s="4"/>
    </row>
    <row r="565" spans="13:13" ht="15" x14ac:dyDescent="0.25">
      <c r="M565" s="4"/>
    </row>
    <row r="566" spans="13:13" ht="15" x14ac:dyDescent="0.25">
      <c r="M566" s="4"/>
    </row>
    <row r="567" spans="13:13" ht="15" x14ac:dyDescent="0.25">
      <c r="M567" s="4"/>
    </row>
    <row r="568" spans="13:13" ht="15" x14ac:dyDescent="0.25">
      <c r="M568" s="4"/>
    </row>
    <row r="569" spans="13:13" ht="15" x14ac:dyDescent="0.25">
      <c r="M569" s="4"/>
    </row>
    <row r="570" spans="13:13" ht="15" x14ac:dyDescent="0.25">
      <c r="M570" s="4"/>
    </row>
    <row r="571" spans="13:13" ht="15" x14ac:dyDescent="0.25">
      <c r="M571" s="4"/>
    </row>
    <row r="572" spans="13:13" ht="15" x14ac:dyDescent="0.25">
      <c r="M572" s="4"/>
    </row>
    <row r="573" spans="13:13" ht="15" x14ac:dyDescent="0.25">
      <c r="M573" s="4"/>
    </row>
    <row r="574" spans="13:13" ht="15" x14ac:dyDescent="0.25">
      <c r="M574" s="4"/>
    </row>
    <row r="575" spans="13:13" ht="15" x14ac:dyDescent="0.25">
      <c r="M575" s="4"/>
    </row>
    <row r="576" spans="13:13" ht="15" x14ac:dyDescent="0.25">
      <c r="M576" s="4"/>
    </row>
    <row r="577" spans="13:13" ht="15" x14ac:dyDescent="0.25">
      <c r="M577" s="4"/>
    </row>
    <row r="578" spans="13:13" ht="15" x14ac:dyDescent="0.25">
      <c r="M578" s="4"/>
    </row>
    <row r="579" spans="13:13" ht="15" x14ac:dyDescent="0.25">
      <c r="M579" s="4"/>
    </row>
    <row r="580" spans="13:13" ht="15" x14ac:dyDescent="0.25">
      <c r="M580" s="4"/>
    </row>
    <row r="581" spans="13:13" ht="15" x14ac:dyDescent="0.25">
      <c r="M581" s="4"/>
    </row>
    <row r="582" spans="13:13" ht="15" x14ac:dyDescent="0.25">
      <c r="M582" s="4"/>
    </row>
    <row r="583" spans="13:13" ht="15" x14ac:dyDescent="0.25">
      <c r="M583" s="4"/>
    </row>
    <row r="584" spans="13:13" ht="15" x14ac:dyDescent="0.25">
      <c r="M584" s="4"/>
    </row>
    <row r="585" spans="13:13" ht="15" x14ac:dyDescent="0.25">
      <c r="M585" s="4"/>
    </row>
    <row r="586" spans="13:13" ht="15" x14ac:dyDescent="0.25">
      <c r="M586" s="4"/>
    </row>
    <row r="587" spans="13:13" ht="15" x14ac:dyDescent="0.25">
      <c r="M587" s="4"/>
    </row>
    <row r="588" spans="13:13" ht="15" x14ac:dyDescent="0.25">
      <c r="M588" s="4"/>
    </row>
    <row r="589" spans="13:13" ht="15" x14ac:dyDescent="0.25">
      <c r="M589" s="4"/>
    </row>
    <row r="590" spans="13:13" ht="15" x14ac:dyDescent="0.25">
      <c r="M590" s="4"/>
    </row>
    <row r="591" spans="13:13" ht="15" x14ac:dyDescent="0.25">
      <c r="M591" s="4"/>
    </row>
    <row r="592" spans="13:13" ht="15" x14ac:dyDescent="0.25">
      <c r="M592" s="4"/>
    </row>
    <row r="593" spans="13:13" ht="15" x14ac:dyDescent="0.25">
      <c r="M593" s="4"/>
    </row>
    <row r="594" spans="13:13" ht="15" x14ac:dyDescent="0.25">
      <c r="M594" s="4"/>
    </row>
    <row r="595" spans="13:13" ht="15" x14ac:dyDescent="0.25">
      <c r="M595" s="4"/>
    </row>
    <row r="596" spans="13:13" ht="15" x14ac:dyDescent="0.25">
      <c r="M596" s="4"/>
    </row>
    <row r="597" spans="13:13" ht="15" x14ac:dyDescent="0.25">
      <c r="M597" s="4"/>
    </row>
    <row r="598" spans="13:13" ht="15" x14ac:dyDescent="0.25">
      <c r="M598" s="4"/>
    </row>
    <row r="599" spans="13:13" ht="15" x14ac:dyDescent="0.25">
      <c r="M599" s="4"/>
    </row>
    <row r="600" spans="13:13" ht="15" x14ac:dyDescent="0.25">
      <c r="M600" s="4"/>
    </row>
    <row r="601" spans="13:13" ht="15" x14ac:dyDescent="0.25">
      <c r="M601" s="4"/>
    </row>
    <row r="602" spans="13:13" ht="15" x14ac:dyDescent="0.25">
      <c r="M602" s="4"/>
    </row>
    <row r="603" spans="13:13" ht="15" x14ac:dyDescent="0.25">
      <c r="M603" s="4"/>
    </row>
    <row r="604" spans="13:13" ht="15" x14ac:dyDescent="0.25">
      <c r="M604" s="4"/>
    </row>
    <row r="605" spans="13:13" ht="15" x14ac:dyDescent="0.25">
      <c r="M605" s="4"/>
    </row>
    <row r="606" spans="13:13" ht="15" x14ac:dyDescent="0.25">
      <c r="M606" s="4"/>
    </row>
    <row r="607" spans="13:13" ht="15" x14ac:dyDescent="0.25">
      <c r="M607" s="4"/>
    </row>
    <row r="608" spans="13:13" ht="15" x14ac:dyDescent="0.25">
      <c r="M608" s="4"/>
    </row>
    <row r="609" spans="13:13" ht="15" x14ac:dyDescent="0.25">
      <c r="M609" s="4"/>
    </row>
    <row r="610" spans="13:13" ht="15" x14ac:dyDescent="0.25">
      <c r="M610" s="4"/>
    </row>
    <row r="611" spans="13:13" ht="15" x14ac:dyDescent="0.25">
      <c r="M611" s="4"/>
    </row>
    <row r="612" spans="13:13" ht="15" x14ac:dyDescent="0.25">
      <c r="M612" s="4"/>
    </row>
    <row r="613" spans="13:13" ht="15" x14ac:dyDescent="0.25">
      <c r="M613" s="4"/>
    </row>
    <row r="614" spans="13:13" ht="15" x14ac:dyDescent="0.25">
      <c r="M614" s="4"/>
    </row>
    <row r="615" spans="13:13" ht="15" x14ac:dyDescent="0.25">
      <c r="M615" s="4"/>
    </row>
    <row r="616" spans="13:13" ht="15" x14ac:dyDescent="0.25">
      <c r="M616" s="4"/>
    </row>
    <row r="617" spans="13:13" ht="15" x14ac:dyDescent="0.25">
      <c r="M617" s="4"/>
    </row>
    <row r="618" spans="13:13" ht="15" x14ac:dyDescent="0.25">
      <c r="M618" s="4"/>
    </row>
    <row r="619" spans="13:13" ht="15" x14ac:dyDescent="0.25">
      <c r="M619" s="4"/>
    </row>
    <row r="620" spans="13:13" ht="15" x14ac:dyDescent="0.25">
      <c r="M620" s="4"/>
    </row>
    <row r="621" spans="13:13" ht="15" x14ac:dyDescent="0.25">
      <c r="M621" s="4"/>
    </row>
    <row r="622" spans="13:13" ht="15" x14ac:dyDescent="0.25">
      <c r="M622" s="4"/>
    </row>
    <row r="623" spans="13:13" ht="15" x14ac:dyDescent="0.25">
      <c r="M623" s="4"/>
    </row>
    <row r="624" spans="13:13" ht="15" x14ac:dyDescent="0.25">
      <c r="M624" s="4"/>
    </row>
    <row r="625" spans="13:13" ht="15" x14ac:dyDescent="0.25">
      <c r="M625" s="4"/>
    </row>
    <row r="626" spans="13:13" ht="15" x14ac:dyDescent="0.25">
      <c r="M626" s="4"/>
    </row>
    <row r="627" spans="13:13" ht="15" x14ac:dyDescent="0.25">
      <c r="M627" s="4"/>
    </row>
    <row r="628" spans="13:13" ht="15" x14ac:dyDescent="0.25">
      <c r="M628" s="4"/>
    </row>
    <row r="629" spans="13:13" ht="15" x14ac:dyDescent="0.25">
      <c r="M629" s="4"/>
    </row>
    <row r="630" spans="13:13" ht="15" x14ac:dyDescent="0.25">
      <c r="M630" s="4"/>
    </row>
    <row r="631" spans="13:13" ht="15" x14ac:dyDescent="0.25">
      <c r="M631" s="4"/>
    </row>
    <row r="632" spans="13:13" ht="15" x14ac:dyDescent="0.25">
      <c r="M632" s="4"/>
    </row>
    <row r="633" spans="13:13" ht="15" x14ac:dyDescent="0.25">
      <c r="M633" s="4"/>
    </row>
    <row r="634" spans="13:13" ht="15" x14ac:dyDescent="0.25">
      <c r="M634" s="4"/>
    </row>
    <row r="635" spans="13:13" ht="15" x14ac:dyDescent="0.25">
      <c r="M635" s="4"/>
    </row>
    <row r="636" spans="13:13" ht="15" x14ac:dyDescent="0.25">
      <c r="M636" s="4"/>
    </row>
    <row r="637" spans="13:13" ht="15" x14ac:dyDescent="0.25">
      <c r="M637" s="4"/>
    </row>
    <row r="638" spans="13:13" ht="15" x14ac:dyDescent="0.25">
      <c r="M638" s="4"/>
    </row>
    <row r="639" spans="13:13" ht="15" x14ac:dyDescent="0.25">
      <c r="M639" s="4"/>
    </row>
    <row r="640" spans="13:13" ht="15" x14ac:dyDescent="0.25">
      <c r="M640" s="4"/>
    </row>
    <row r="641" spans="13:13" ht="15" x14ac:dyDescent="0.25">
      <c r="M641" s="4"/>
    </row>
    <row r="642" spans="13:13" ht="15" x14ac:dyDescent="0.25">
      <c r="M642" s="4"/>
    </row>
    <row r="643" spans="13:13" ht="15" x14ac:dyDescent="0.25">
      <c r="M643" s="4"/>
    </row>
    <row r="644" spans="13:13" ht="15" x14ac:dyDescent="0.25">
      <c r="M644" s="4"/>
    </row>
    <row r="645" spans="13:13" ht="15" x14ac:dyDescent="0.25">
      <c r="M645" s="4"/>
    </row>
    <row r="646" spans="13:13" ht="15" x14ac:dyDescent="0.25">
      <c r="M646" s="4"/>
    </row>
    <row r="647" spans="13:13" ht="15" x14ac:dyDescent="0.25">
      <c r="M647" s="4"/>
    </row>
    <row r="648" spans="13:13" ht="15" x14ac:dyDescent="0.25">
      <c r="M648" s="4"/>
    </row>
    <row r="649" spans="13:13" ht="15" x14ac:dyDescent="0.25">
      <c r="M649" s="4"/>
    </row>
    <row r="650" spans="13:13" ht="15" x14ac:dyDescent="0.25">
      <c r="M650" s="4"/>
    </row>
    <row r="651" spans="13:13" ht="15" x14ac:dyDescent="0.25">
      <c r="M651" s="4"/>
    </row>
    <row r="652" spans="13:13" ht="15" x14ac:dyDescent="0.25">
      <c r="M652" s="4"/>
    </row>
    <row r="653" spans="13:13" ht="15" x14ac:dyDescent="0.25">
      <c r="M653" s="4"/>
    </row>
    <row r="654" spans="13:13" ht="15" x14ac:dyDescent="0.25">
      <c r="M654" s="4"/>
    </row>
    <row r="655" spans="13:13" ht="15" x14ac:dyDescent="0.25">
      <c r="M655" s="4"/>
    </row>
    <row r="656" spans="13:13" ht="15" x14ac:dyDescent="0.25">
      <c r="M656" s="4"/>
    </row>
    <row r="657" spans="13:13" ht="15" x14ac:dyDescent="0.25">
      <c r="M657" s="4"/>
    </row>
    <row r="658" spans="13:13" ht="15" x14ac:dyDescent="0.25">
      <c r="M658" s="4"/>
    </row>
    <row r="659" spans="13:13" ht="15" x14ac:dyDescent="0.25">
      <c r="M659" s="4"/>
    </row>
    <row r="660" spans="13:13" ht="15" x14ac:dyDescent="0.25">
      <c r="M660" s="4"/>
    </row>
    <row r="661" spans="13:13" ht="15" x14ac:dyDescent="0.25">
      <c r="M661" s="4"/>
    </row>
    <row r="662" spans="13:13" ht="15" x14ac:dyDescent="0.25">
      <c r="M662" s="4"/>
    </row>
    <row r="663" spans="13:13" ht="15" x14ac:dyDescent="0.25">
      <c r="M663" s="4"/>
    </row>
    <row r="664" spans="13:13" ht="15" x14ac:dyDescent="0.25">
      <c r="M664" s="4"/>
    </row>
    <row r="665" spans="13:13" ht="15" x14ac:dyDescent="0.25">
      <c r="M665" s="4"/>
    </row>
    <row r="666" spans="13:13" ht="15" x14ac:dyDescent="0.25">
      <c r="M666" s="4"/>
    </row>
    <row r="667" spans="13:13" ht="15" x14ac:dyDescent="0.25">
      <c r="M667" s="4"/>
    </row>
    <row r="668" spans="13:13" ht="15" x14ac:dyDescent="0.25">
      <c r="M668" s="4"/>
    </row>
    <row r="669" spans="13:13" ht="15" x14ac:dyDescent="0.25">
      <c r="M669" s="4"/>
    </row>
    <row r="670" spans="13:13" ht="15" x14ac:dyDescent="0.25">
      <c r="M670" s="4"/>
    </row>
    <row r="671" spans="13:13" ht="15" x14ac:dyDescent="0.25">
      <c r="M671" s="4"/>
    </row>
    <row r="672" spans="13:13" ht="15" x14ac:dyDescent="0.25">
      <c r="M672" s="4"/>
    </row>
    <row r="673" spans="13:13" ht="15" x14ac:dyDescent="0.25">
      <c r="M673" s="4"/>
    </row>
    <row r="674" spans="13:13" ht="15" x14ac:dyDescent="0.25">
      <c r="M674" s="4"/>
    </row>
    <row r="675" spans="13:13" ht="15" x14ac:dyDescent="0.25">
      <c r="M675" s="4"/>
    </row>
    <row r="676" spans="13:13" ht="15" x14ac:dyDescent="0.25">
      <c r="M676" s="4"/>
    </row>
    <row r="677" spans="13:13" ht="15" x14ac:dyDescent="0.25">
      <c r="M677" s="4"/>
    </row>
    <row r="678" spans="13:13" ht="15" x14ac:dyDescent="0.25">
      <c r="M678" s="4"/>
    </row>
    <row r="679" spans="13:13" ht="15" x14ac:dyDescent="0.25">
      <c r="M679" s="4"/>
    </row>
    <row r="680" spans="13:13" ht="15" x14ac:dyDescent="0.25">
      <c r="M680" s="4"/>
    </row>
    <row r="681" spans="13:13" ht="15" x14ac:dyDescent="0.25">
      <c r="M681" s="4"/>
    </row>
    <row r="682" spans="13:13" ht="15" x14ac:dyDescent="0.25">
      <c r="M682" s="4"/>
    </row>
    <row r="683" spans="13:13" ht="15" x14ac:dyDescent="0.25">
      <c r="M683" s="4"/>
    </row>
    <row r="684" spans="13:13" ht="15" x14ac:dyDescent="0.25">
      <c r="M684" s="4"/>
    </row>
    <row r="685" spans="13:13" ht="15" x14ac:dyDescent="0.25">
      <c r="M685" s="4"/>
    </row>
    <row r="686" spans="13:13" ht="15" x14ac:dyDescent="0.25">
      <c r="M686" s="4"/>
    </row>
    <row r="687" spans="13:13" ht="15" x14ac:dyDescent="0.25">
      <c r="M687" s="4"/>
    </row>
    <row r="688" spans="13:13" ht="15" x14ac:dyDescent="0.25">
      <c r="M688" s="4"/>
    </row>
    <row r="689" spans="13:13" ht="15" x14ac:dyDescent="0.25">
      <c r="M689" s="4"/>
    </row>
    <row r="690" spans="13:13" ht="15" x14ac:dyDescent="0.25">
      <c r="M690" s="4"/>
    </row>
    <row r="691" spans="13:13" ht="15" x14ac:dyDescent="0.25">
      <c r="M691" s="4"/>
    </row>
    <row r="692" spans="13:13" ht="15" x14ac:dyDescent="0.25">
      <c r="M692" s="4"/>
    </row>
    <row r="693" spans="13:13" ht="15" x14ac:dyDescent="0.25">
      <c r="M693" s="4"/>
    </row>
    <row r="694" spans="13:13" ht="15" x14ac:dyDescent="0.25">
      <c r="M694" s="4"/>
    </row>
    <row r="695" spans="13:13" ht="15" x14ac:dyDescent="0.25">
      <c r="M695" s="4"/>
    </row>
    <row r="696" spans="13:13" ht="15" x14ac:dyDescent="0.25">
      <c r="M696" s="4"/>
    </row>
    <row r="697" spans="13:13" ht="15" x14ac:dyDescent="0.25">
      <c r="M697" s="4"/>
    </row>
    <row r="698" spans="13:13" ht="15" x14ac:dyDescent="0.25">
      <c r="M698" s="4"/>
    </row>
    <row r="699" spans="13:13" ht="15" x14ac:dyDescent="0.25">
      <c r="M699" s="4"/>
    </row>
    <row r="700" spans="13:13" ht="15" x14ac:dyDescent="0.25">
      <c r="M700" s="4"/>
    </row>
    <row r="701" spans="13:13" ht="15" x14ac:dyDescent="0.25">
      <c r="M701" s="4"/>
    </row>
    <row r="702" spans="13:13" ht="15" x14ac:dyDescent="0.25">
      <c r="M702" s="4"/>
    </row>
    <row r="703" spans="13:13" ht="15" x14ac:dyDescent="0.25">
      <c r="M703" s="4"/>
    </row>
    <row r="704" spans="13:13" ht="15" x14ac:dyDescent="0.25">
      <c r="M704" s="4"/>
    </row>
    <row r="705" spans="13:13" ht="15" x14ac:dyDescent="0.25">
      <c r="M705" s="4"/>
    </row>
    <row r="706" spans="13:13" ht="15" x14ac:dyDescent="0.25">
      <c r="M706" s="4"/>
    </row>
    <row r="707" spans="13:13" ht="15" x14ac:dyDescent="0.25">
      <c r="M707" s="4"/>
    </row>
    <row r="708" spans="13:13" ht="15" x14ac:dyDescent="0.25">
      <c r="M708" s="4"/>
    </row>
    <row r="709" spans="13:13" ht="15" x14ac:dyDescent="0.25">
      <c r="M709" s="4"/>
    </row>
    <row r="710" spans="13:13" ht="15" x14ac:dyDescent="0.25">
      <c r="M710" s="4"/>
    </row>
    <row r="711" spans="13:13" ht="15" x14ac:dyDescent="0.25">
      <c r="M711" s="4"/>
    </row>
    <row r="712" spans="13:13" ht="15" x14ac:dyDescent="0.25">
      <c r="M712" s="4"/>
    </row>
    <row r="713" spans="13:13" ht="15" x14ac:dyDescent="0.25">
      <c r="M713" s="4"/>
    </row>
    <row r="714" spans="13:13" ht="15" x14ac:dyDescent="0.25">
      <c r="M714" s="4"/>
    </row>
    <row r="715" spans="13:13" ht="15" x14ac:dyDescent="0.25">
      <c r="M715" s="4"/>
    </row>
    <row r="716" spans="13:13" ht="15" x14ac:dyDescent="0.25">
      <c r="M716" s="4"/>
    </row>
    <row r="717" spans="13:13" ht="15" x14ac:dyDescent="0.25">
      <c r="M717" s="4"/>
    </row>
    <row r="718" spans="13:13" ht="15" x14ac:dyDescent="0.25">
      <c r="M718" s="4"/>
    </row>
    <row r="719" spans="13:13" ht="15" x14ac:dyDescent="0.25">
      <c r="M719" s="4"/>
    </row>
    <row r="720" spans="13:13" ht="15" x14ac:dyDescent="0.25">
      <c r="M720" s="4"/>
    </row>
    <row r="721" spans="13:13" ht="15" x14ac:dyDescent="0.25">
      <c r="M721" s="4"/>
    </row>
    <row r="722" spans="13:13" ht="15" x14ac:dyDescent="0.25">
      <c r="M722" s="4"/>
    </row>
    <row r="723" spans="13:13" ht="15" x14ac:dyDescent="0.25">
      <c r="M723" s="4"/>
    </row>
    <row r="724" spans="13:13" ht="15" x14ac:dyDescent="0.25">
      <c r="M724" s="4"/>
    </row>
    <row r="725" spans="13:13" ht="15" x14ac:dyDescent="0.25">
      <c r="M725" s="4"/>
    </row>
    <row r="726" spans="13:13" ht="15" x14ac:dyDescent="0.25">
      <c r="M726" s="4"/>
    </row>
    <row r="727" spans="13:13" ht="15" x14ac:dyDescent="0.25">
      <c r="M727" s="4"/>
    </row>
    <row r="728" spans="13:13" ht="15" x14ac:dyDescent="0.25">
      <c r="M728" s="4"/>
    </row>
    <row r="729" spans="13:13" ht="15" x14ac:dyDescent="0.25">
      <c r="M729" s="4"/>
    </row>
    <row r="730" spans="13:13" ht="15" x14ac:dyDescent="0.25">
      <c r="M730" s="4"/>
    </row>
    <row r="731" spans="13:13" ht="15" x14ac:dyDescent="0.25">
      <c r="M731" s="4"/>
    </row>
    <row r="732" spans="13:13" ht="15" x14ac:dyDescent="0.25">
      <c r="M732" s="4"/>
    </row>
    <row r="733" spans="13:13" ht="15" x14ac:dyDescent="0.25">
      <c r="M733" s="4"/>
    </row>
    <row r="734" spans="13:13" ht="15" x14ac:dyDescent="0.25">
      <c r="M734" s="4"/>
    </row>
    <row r="735" spans="13:13" ht="15" x14ac:dyDescent="0.25">
      <c r="M735" s="4"/>
    </row>
    <row r="736" spans="13:13" ht="15" x14ac:dyDescent="0.25">
      <c r="M736" s="4"/>
    </row>
    <row r="737" spans="13:13" ht="15" x14ac:dyDescent="0.25">
      <c r="M737" s="4"/>
    </row>
    <row r="738" spans="13:13" ht="15" x14ac:dyDescent="0.25">
      <c r="M738" s="4"/>
    </row>
    <row r="739" spans="13:13" ht="15" x14ac:dyDescent="0.25">
      <c r="M739" s="4"/>
    </row>
    <row r="740" spans="13:13" ht="15" x14ac:dyDescent="0.25">
      <c r="M740" s="4"/>
    </row>
    <row r="741" spans="13:13" ht="15" x14ac:dyDescent="0.25">
      <c r="M741" s="4"/>
    </row>
    <row r="742" spans="13:13" ht="15" x14ac:dyDescent="0.25">
      <c r="M742" s="4"/>
    </row>
    <row r="743" spans="13:13" ht="15" x14ac:dyDescent="0.25">
      <c r="M743" s="4"/>
    </row>
    <row r="744" spans="13:13" ht="15" x14ac:dyDescent="0.25">
      <c r="M744" s="4"/>
    </row>
    <row r="745" spans="13:13" ht="15" x14ac:dyDescent="0.25">
      <c r="M745" s="4"/>
    </row>
    <row r="746" spans="13:13" ht="15" x14ac:dyDescent="0.25">
      <c r="M746" s="4"/>
    </row>
    <row r="747" spans="13:13" ht="15" x14ac:dyDescent="0.25">
      <c r="M747" s="4"/>
    </row>
    <row r="748" spans="13:13" ht="15" x14ac:dyDescent="0.25">
      <c r="M748" s="4"/>
    </row>
    <row r="749" spans="13:13" ht="15" x14ac:dyDescent="0.25">
      <c r="M749" s="4"/>
    </row>
    <row r="750" spans="13:13" ht="15" x14ac:dyDescent="0.25">
      <c r="M750" s="4"/>
    </row>
    <row r="751" spans="13:13" ht="15" x14ac:dyDescent="0.25">
      <c r="M751" s="4"/>
    </row>
    <row r="752" spans="13:13" ht="15" x14ac:dyDescent="0.25">
      <c r="M752" s="4"/>
    </row>
    <row r="753" spans="13:13" ht="15" x14ac:dyDescent="0.25">
      <c r="M753" s="4"/>
    </row>
    <row r="754" spans="13:13" ht="15" x14ac:dyDescent="0.25">
      <c r="M754" s="4"/>
    </row>
    <row r="755" spans="13:13" ht="15" x14ac:dyDescent="0.25">
      <c r="M755" s="4"/>
    </row>
    <row r="756" spans="13:13" ht="15" x14ac:dyDescent="0.25">
      <c r="M756" s="4"/>
    </row>
    <row r="757" spans="13:13" ht="15" x14ac:dyDescent="0.25">
      <c r="M757" s="4"/>
    </row>
    <row r="758" spans="13:13" ht="15" x14ac:dyDescent="0.25">
      <c r="M758" s="4"/>
    </row>
    <row r="759" spans="13:13" ht="15" x14ac:dyDescent="0.25">
      <c r="M759" s="4"/>
    </row>
    <row r="760" spans="13:13" ht="15" x14ac:dyDescent="0.25">
      <c r="M760" s="4"/>
    </row>
    <row r="761" spans="13:13" ht="15" x14ac:dyDescent="0.25">
      <c r="M761" s="4"/>
    </row>
    <row r="762" spans="13:13" ht="15" x14ac:dyDescent="0.25">
      <c r="M762" s="4"/>
    </row>
    <row r="763" spans="13:13" ht="15" x14ac:dyDescent="0.25">
      <c r="M763" s="4"/>
    </row>
    <row r="764" spans="13:13" ht="15" x14ac:dyDescent="0.25">
      <c r="M764" s="4"/>
    </row>
    <row r="765" spans="13:13" ht="15" x14ac:dyDescent="0.25">
      <c r="M765" s="4"/>
    </row>
    <row r="766" spans="13:13" ht="15" x14ac:dyDescent="0.25">
      <c r="M766" s="4"/>
    </row>
    <row r="767" spans="13:13" ht="15" x14ac:dyDescent="0.25">
      <c r="M767" s="4"/>
    </row>
    <row r="768" spans="13:13" ht="15" x14ac:dyDescent="0.25">
      <c r="M768" s="4"/>
    </row>
    <row r="769" spans="13:13" ht="15" x14ac:dyDescent="0.25">
      <c r="M769" s="4"/>
    </row>
    <row r="770" spans="13:13" ht="15" x14ac:dyDescent="0.25">
      <c r="M770" s="4"/>
    </row>
    <row r="771" spans="13:13" ht="15" x14ac:dyDescent="0.25">
      <c r="M771" s="4"/>
    </row>
    <row r="772" spans="13:13" ht="15" x14ac:dyDescent="0.25">
      <c r="M772" s="4"/>
    </row>
    <row r="773" spans="13:13" ht="15" x14ac:dyDescent="0.25">
      <c r="M773" s="4"/>
    </row>
    <row r="774" spans="13:13" ht="15" x14ac:dyDescent="0.25">
      <c r="M774" s="4"/>
    </row>
    <row r="775" spans="13:13" ht="15" x14ac:dyDescent="0.25">
      <c r="M775" s="4"/>
    </row>
    <row r="776" spans="13:13" ht="15" x14ac:dyDescent="0.25">
      <c r="M776" s="4"/>
    </row>
    <row r="777" spans="13:13" ht="15" x14ac:dyDescent="0.25">
      <c r="M777" s="4"/>
    </row>
    <row r="778" spans="13:13" ht="15" x14ac:dyDescent="0.25">
      <c r="M778" s="4"/>
    </row>
    <row r="779" spans="13:13" ht="15" x14ac:dyDescent="0.25">
      <c r="M779" s="4"/>
    </row>
    <row r="780" spans="13:13" ht="15" x14ac:dyDescent="0.25">
      <c r="M780" s="4"/>
    </row>
    <row r="781" spans="13:13" ht="15" x14ac:dyDescent="0.25">
      <c r="M781" s="4"/>
    </row>
    <row r="782" spans="13:13" ht="15" x14ac:dyDescent="0.25">
      <c r="M782" s="4"/>
    </row>
    <row r="783" spans="13:13" ht="15" x14ac:dyDescent="0.25">
      <c r="M783" s="4"/>
    </row>
    <row r="784" spans="13:13" ht="15" x14ac:dyDescent="0.25">
      <c r="M784" s="4"/>
    </row>
    <row r="785" spans="13:13" ht="15" x14ac:dyDescent="0.25">
      <c r="M785" s="4"/>
    </row>
    <row r="786" spans="13:13" ht="15" x14ac:dyDescent="0.25">
      <c r="M786" s="4"/>
    </row>
    <row r="787" spans="13:13" ht="15" x14ac:dyDescent="0.25">
      <c r="M787" s="4"/>
    </row>
    <row r="788" spans="13:13" ht="15" x14ac:dyDescent="0.25">
      <c r="M788" s="4"/>
    </row>
    <row r="789" spans="13:13" ht="15" x14ac:dyDescent="0.25">
      <c r="M789" s="4"/>
    </row>
    <row r="790" spans="13:13" ht="15" x14ac:dyDescent="0.25">
      <c r="M790" s="4"/>
    </row>
    <row r="791" spans="13:13" ht="15" x14ac:dyDescent="0.25">
      <c r="M791" s="4"/>
    </row>
    <row r="792" spans="13:13" ht="15" x14ac:dyDescent="0.25">
      <c r="M792" s="4"/>
    </row>
    <row r="793" spans="13:13" ht="15" x14ac:dyDescent="0.25">
      <c r="M793" s="4"/>
    </row>
    <row r="794" spans="13:13" ht="15" x14ac:dyDescent="0.25">
      <c r="M794" s="4"/>
    </row>
    <row r="795" spans="13:13" ht="15" x14ac:dyDescent="0.25">
      <c r="M795" s="4"/>
    </row>
    <row r="796" spans="13:13" ht="15" x14ac:dyDescent="0.25">
      <c r="M796" s="4"/>
    </row>
    <row r="797" spans="13:13" ht="15" x14ac:dyDescent="0.25">
      <c r="M797" s="4"/>
    </row>
    <row r="798" spans="13:13" ht="15" x14ac:dyDescent="0.25">
      <c r="M798" s="4"/>
    </row>
    <row r="799" spans="13:13" ht="15" x14ac:dyDescent="0.25">
      <c r="M799" s="4"/>
    </row>
    <row r="800" spans="13:13" ht="15" x14ac:dyDescent="0.25">
      <c r="M800" s="4"/>
    </row>
    <row r="801" spans="13:13" ht="15" x14ac:dyDescent="0.25">
      <c r="M801" s="4"/>
    </row>
    <row r="802" spans="13:13" ht="15" x14ac:dyDescent="0.25">
      <c r="M802" s="4"/>
    </row>
    <row r="803" spans="13:13" ht="15" x14ac:dyDescent="0.25">
      <c r="M803" s="4"/>
    </row>
    <row r="804" spans="13:13" ht="15" x14ac:dyDescent="0.25">
      <c r="M804" s="4"/>
    </row>
    <row r="805" spans="13:13" ht="15" x14ac:dyDescent="0.25">
      <c r="M805" s="4"/>
    </row>
    <row r="806" spans="13:13" ht="15" x14ac:dyDescent="0.25">
      <c r="M806" s="4"/>
    </row>
    <row r="807" spans="13:13" ht="15" x14ac:dyDescent="0.25">
      <c r="M807" s="4"/>
    </row>
    <row r="808" spans="13:13" ht="15" x14ac:dyDescent="0.25">
      <c r="M808" s="4"/>
    </row>
    <row r="809" spans="13:13" ht="15" x14ac:dyDescent="0.25">
      <c r="M809" s="4"/>
    </row>
    <row r="810" spans="13:13" ht="15" x14ac:dyDescent="0.25">
      <c r="M810" s="4"/>
    </row>
    <row r="811" spans="13:13" ht="15" x14ac:dyDescent="0.25">
      <c r="M811" s="4"/>
    </row>
    <row r="812" spans="13:13" ht="15" x14ac:dyDescent="0.25">
      <c r="M812" s="4"/>
    </row>
    <row r="813" spans="13:13" ht="15" x14ac:dyDescent="0.25">
      <c r="M813" s="4"/>
    </row>
    <row r="814" spans="13:13" ht="15" x14ac:dyDescent="0.25">
      <c r="M814" s="4"/>
    </row>
    <row r="815" spans="13:13" ht="15" x14ac:dyDescent="0.25">
      <c r="M815" s="4"/>
    </row>
    <row r="816" spans="13:13" ht="15" x14ac:dyDescent="0.25">
      <c r="M816" s="4"/>
    </row>
    <row r="817" spans="13:13" thickBot="1" x14ac:dyDescent="0.3">
      <c r="M817" s="4"/>
    </row>
  </sheetData>
  <mergeCells count="330">
    <mergeCell ref="B1:M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M62:M65"/>
    <mergeCell ref="B66:B68"/>
    <mergeCell ref="C66:C68"/>
    <mergeCell ref="D66:D68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B69:B70"/>
    <mergeCell ref="C69:C70"/>
    <mergeCell ref="D69:D70"/>
    <mergeCell ref="E69:E70"/>
    <mergeCell ref="F69:F70"/>
    <mergeCell ref="G69:G70"/>
    <mergeCell ref="H62:H65"/>
    <mergeCell ref="I62:I65"/>
    <mergeCell ref="L62:L65"/>
    <mergeCell ref="H69:H70"/>
    <mergeCell ref="I69:I70"/>
    <mergeCell ref="J69:J70"/>
    <mergeCell ref="K69:K70"/>
    <mergeCell ref="L69:L70"/>
    <mergeCell ref="M69:M70"/>
    <mergeCell ref="H66:H68"/>
    <mergeCell ref="I66:I68"/>
    <mergeCell ref="L66:L68"/>
    <mergeCell ref="M66:M68"/>
    <mergeCell ref="M79:M80"/>
    <mergeCell ref="B82:B83"/>
    <mergeCell ref="C82:C83"/>
    <mergeCell ref="D82:D83"/>
    <mergeCell ref="E82:E83"/>
    <mergeCell ref="F82:F83"/>
    <mergeCell ref="G82:G83"/>
    <mergeCell ref="H72:H78"/>
    <mergeCell ref="I72:I78"/>
    <mergeCell ref="L72:L78"/>
    <mergeCell ref="M72:M78"/>
    <mergeCell ref="B79:B80"/>
    <mergeCell ref="C79:C80"/>
    <mergeCell ref="D79:D80"/>
    <mergeCell ref="E79:E80"/>
    <mergeCell ref="F79:F80"/>
    <mergeCell ref="G79:G80"/>
    <mergeCell ref="B72:B78"/>
    <mergeCell ref="C72:C78"/>
    <mergeCell ref="D72:D78"/>
    <mergeCell ref="E72:E78"/>
    <mergeCell ref="F72:F78"/>
    <mergeCell ref="G72:G78"/>
    <mergeCell ref="B87:B89"/>
    <mergeCell ref="C87:C89"/>
    <mergeCell ref="D87:D89"/>
    <mergeCell ref="E87:E89"/>
    <mergeCell ref="F87:F89"/>
    <mergeCell ref="G87:G89"/>
    <mergeCell ref="B84:B86"/>
    <mergeCell ref="C84:C86"/>
    <mergeCell ref="D84:D86"/>
    <mergeCell ref="E84:E86"/>
    <mergeCell ref="F84:F86"/>
    <mergeCell ref="G84:G86"/>
    <mergeCell ref="B96:B101"/>
    <mergeCell ref="C96:C101"/>
    <mergeCell ref="D96:D101"/>
    <mergeCell ref="E96:E101"/>
    <mergeCell ref="F96:F101"/>
    <mergeCell ref="G96:G101"/>
    <mergeCell ref="B94:B95"/>
    <mergeCell ref="C94:C95"/>
    <mergeCell ref="D94:D95"/>
    <mergeCell ref="E94:E95"/>
    <mergeCell ref="F94:F95"/>
    <mergeCell ref="G94:G95"/>
    <mergeCell ref="B90:B93"/>
    <mergeCell ref="C90:C93"/>
    <mergeCell ref="D90:D93"/>
    <mergeCell ref="E90:E93"/>
    <mergeCell ref="F90:F93"/>
    <mergeCell ref="G90:G93"/>
    <mergeCell ref="H96:H101"/>
    <mergeCell ref="H90:H93"/>
    <mergeCell ref="J102:K102"/>
    <mergeCell ref="H94:H95"/>
    <mergeCell ref="I94:I95"/>
    <mergeCell ref="L94:L95"/>
    <mergeCell ref="M94:M95"/>
    <mergeCell ref="M90:M93"/>
    <mergeCell ref="H87:H89"/>
    <mergeCell ref="I87:I89"/>
    <mergeCell ref="L87:L89"/>
    <mergeCell ref="M87:M89"/>
    <mergeCell ref="I96:I101"/>
    <mergeCell ref="L96:L101"/>
    <mergeCell ref="I90:I93"/>
    <mergeCell ref="L90:L93"/>
    <mergeCell ref="H84:H86"/>
    <mergeCell ref="I84:I86"/>
    <mergeCell ref="L84:L86"/>
    <mergeCell ref="M84:M86"/>
    <mergeCell ref="M82:M83"/>
    <mergeCell ref="H79:H80"/>
    <mergeCell ref="I79:I80"/>
    <mergeCell ref="L79:L80"/>
    <mergeCell ref="M96:M101"/>
    <mergeCell ref="H82:H83"/>
    <mergeCell ref="I82:I83"/>
    <mergeCell ref="L82:L8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3"/>
  <sheetViews>
    <sheetView zoomScaleNormal="100" zoomScaleSheetLayoutView="100" workbookViewId="0">
      <selection activeCell="F107" sqref="F107"/>
    </sheetView>
  </sheetViews>
  <sheetFormatPr defaultRowHeight="15" x14ac:dyDescent="0.25"/>
  <cols>
    <col min="1" max="1" width="3.7109375" customWidth="1"/>
    <col min="2" max="2" width="21" bestFit="1" customWidth="1"/>
    <col min="3" max="3" width="12.7109375" customWidth="1"/>
    <col min="4" max="4" width="7.7109375" customWidth="1"/>
    <col min="5" max="5" width="7.28515625" customWidth="1"/>
    <col min="6" max="6" width="15.5703125" style="202" customWidth="1"/>
    <col min="7" max="7" width="16.140625" style="206" customWidth="1"/>
    <col min="8" max="8" width="9" customWidth="1"/>
    <col min="9" max="9" width="8.28515625" customWidth="1"/>
    <col min="10" max="11" width="8.7109375" customWidth="1"/>
    <col min="12" max="12" width="23.28515625" customWidth="1"/>
    <col min="13" max="14" width="6.5703125" customWidth="1"/>
    <col min="15" max="15" width="7" customWidth="1"/>
  </cols>
  <sheetData>
    <row r="1" spans="2:15" ht="96.75" customHeight="1" thickBot="1" x14ac:dyDescent="0.3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2:15" ht="49.5" customHeight="1" thickTop="1" thickBot="1" x14ac:dyDescent="0.3">
      <c r="B2" s="340" t="s">
        <v>164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2:15" ht="18.95" customHeight="1" thickBot="1" x14ac:dyDescent="0.3">
      <c r="B3" s="283" t="s">
        <v>124</v>
      </c>
      <c r="C3" s="285" t="s">
        <v>169</v>
      </c>
      <c r="D3" s="299" t="s">
        <v>167</v>
      </c>
      <c r="E3" s="299"/>
      <c r="F3" s="299"/>
      <c r="G3" s="299"/>
      <c r="H3" s="293" t="s">
        <v>168</v>
      </c>
      <c r="I3" s="294"/>
      <c r="J3" s="321" t="s">
        <v>79</v>
      </c>
      <c r="K3" s="342"/>
      <c r="L3" s="342"/>
      <c r="M3" s="342"/>
      <c r="N3" s="342"/>
      <c r="O3" s="343"/>
    </row>
    <row r="4" spans="2:15" ht="9.75" customHeight="1" thickBot="1" x14ac:dyDescent="0.3">
      <c r="B4" s="291"/>
      <c r="C4" s="292"/>
      <c r="D4" s="301"/>
      <c r="E4" s="301"/>
      <c r="F4" s="301"/>
      <c r="G4" s="301"/>
      <c r="H4" s="295"/>
      <c r="I4" s="296"/>
      <c r="J4" s="293" t="s">
        <v>81</v>
      </c>
      <c r="K4" s="294"/>
      <c r="L4" s="293" t="s">
        <v>80</v>
      </c>
      <c r="M4" s="299"/>
      <c r="N4" s="299"/>
      <c r="O4" s="300"/>
    </row>
    <row r="5" spans="2:15" ht="64.5" customHeight="1" thickBot="1" x14ac:dyDescent="0.3">
      <c r="B5" s="284"/>
      <c r="C5" s="286"/>
      <c r="D5" s="321">
        <v>167</v>
      </c>
      <c r="E5" s="322"/>
      <c r="F5" s="201" t="s">
        <v>159</v>
      </c>
      <c r="G5" s="201" t="s">
        <v>151</v>
      </c>
      <c r="H5" s="297"/>
      <c r="I5" s="298"/>
      <c r="J5" s="297"/>
      <c r="K5" s="298"/>
      <c r="L5" s="297"/>
      <c r="M5" s="301"/>
      <c r="N5" s="301"/>
      <c r="O5" s="302"/>
    </row>
    <row r="6" spans="2:15" ht="15.95" customHeight="1" thickBot="1" x14ac:dyDescent="0.3">
      <c r="B6" s="344" t="s">
        <v>82</v>
      </c>
      <c r="C6" s="346">
        <f>J6+N6</f>
        <v>274</v>
      </c>
      <c r="D6" s="386">
        <f>'1º Período - 2018'!D5+'2º Período - 2018'!D5+'3º - Período 2018'!D5+'Janeiro - 2019'!D5+'Fevereiro - 2019'!D5+'Março - 2019'!D5+'Abril - 2019'!D5+'Maio - 2019'!D5+'Junho - 2019'!D5</f>
        <v>196</v>
      </c>
      <c r="E6" s="328">
        <f>D6/C6</f>
        <v>0.71532846715328469</v>
      </c>
      <c r="F6" s="303">
        <f>(D6/D5)/2</f>
        <v>0.58682634730538918</v>
      </c>
      <c r="G6" s="306" t="s">
        <v>67</v>
      </c>
      <c r="H6" s="326">
        <f>'1º Período - 2018'!F5+'2º Período - 2018'!F5+'3º - Período 2018'!F5+'Janeiro - 2019'!F5+'Fevereiro - 2019'!F5+'Março - 2019'!F5+'Abril - 2019'!F5+'Maio - 2019'!F5+'Junho - 2019'!F5</f>
        <v>78</v>
      </c>
      <c r="I6" s="312">
        <f>H6/C6</f>
        <v>0.28467153284671531</v>
      </c>
      <c r="J6" s="348">
        <f>'1º Período - 2018'!H5+'2º Período - 2018'!H5+'3º - Período 2018'!H5+'Janeiro - 2019'!H5+'Fevereiro - 2019'!H5+'Março - 2019'!H5+'Abril - 2019'!H5+'Maio - 2019'!H5+'Junho - 2019'!H5</f>
        <v>170</v>
      </c>
      <c r="K6" s="350">
        <f>J6/C6</f>
        <v>0.62043795620437958</v>
      </c>
      <c r="L6" s="22" t="s">
        <v>0</v>
      </c>
      <c r="M6" s="23">
        <f>'1º Período - 2018'!K5+'2º Período - 2018'!K5+'3º - Período 2018'!K5+'Janeiro - 2019'!K5+'Fevereiro - 2019'!K5+'Março - 2019'!K5+'Abril - 2019'!K5+'Maio - 2019'!K5+'Junho - 2019'!K5</f>
        <v>5</v>
      </c>
      <c r="N6" s="352">
        <f>SUM(M6:M9)</f>
        <v>104</v>
      </c>
      <c r="O6" s="355">
        <f>N6/C6</f>
        <v>0.37956204379562042</v>
      </c>
    </row>
    <row r="7" spans="2:15" ht="15.95" customHeight="1" thickBot="1" x14ac:dyDescent="0.3">
      <c r="B7" s="345"/>
      <c r="C7" s="347"/>
      <c r="D7" s="388"/>
      <c r="E7" s="329"/>
      <c r="F7" s="304"/>
      <c r="G7" s="307"/>
      <c r="H7" s="389"/>
      <c r="I7" s="313"/>
      <c r="J7" s="349"/>
      <c r="K7" s="351"/>
      <c r="L7" s="24" t="s">
        <v>1</v>
      </c>
      <c r="M7" s="25">
        <f>'1º Período - 2018'!K6+'2º Período - 2018'!K6+'3º - Período 2018'!K6+'Janeiro - 2019'!K6+'Fevereiro - 2019'!K6+'Março - 2019'!K6+'Abril - 2019'!K6+'Maio - 2019'!K6+'Junho - 2019'!K6</f>
        <v>32</v>
      </c>
      <c r="N7" s="353"/>
      <c r="O7" s="356"/>
    </row>
    <row r="8" spans="2:15" ht="15.95" customHeight="1" thickBot="1" x14ac:dyDescent="0.3">
      <c r="B8" s="345"/>
      <c r="C8" s="347"/>
      <c r="D8" s="388"/>
      <c r="E8" s="329"/>
      <c r="F8" s="304"/>
      <c r="G8" s="307"/>
      <c r="H8" s="389"/>
      <c r="I8" s="313"/>
      <c r="J8" s="349"/>
      <c r="K8" s="351"/>
      <c r="L8" s="24" t="s">
        <v>69</v>
      </c>
      <c r="M8" s="25">
        <f>'1º Período - 2018'!K7+'2º Período - 2018'!K7+'3º - Período 2018'!K7+'Janeiro - 2019'!K7+'Fevereiro - 2019'!K7+'Março - 2019'!K7+'Abril - 2019'!K7+'Maio - 2019'!K7+'Junho - 2019'!K7</f>
        <v>49</v>
      </c>
      <c r="N8" s="353"/>
      <c r="O8" s="356"/>
    </row>
    <row r="9" spans="2:15" ht="15.95" customHeight="1" thickBot="1" x14ac:dyDescent="0.3">
      <c r="B9" s="345"/>
      <c r="C9" s="347"/>
      <c r="D9" s="387"/>
      <c r="E9" s="330"/>
      <c r="F9" s="305"/>
      <c r="G9" s="308"/>
      <c r="H9" s="327"/>
      <c r="I9" s="314"/>
      <c r="J9" s="349"/>
      <c r="K9" s="351"/>
      <c r="L9" s="26" t="s">
        <v>2</v>
      </c>
      <c r="M9" s="27">
        <f>'1º Período - 2018'!K8+'2º Período - 2018'!K8+'3º - Período 2018'!K8+'Janeiro - 2019'!K8+'Fevereiro - 2019'!K8+'Março - 2019'!K8+'Abril - 2019'!K8+'Maio - 2019'!K8+'Junho - 2019'!K8</f>
        <v>18</v>
      </c>
      <c r="N9" s="354"/>
      <c r="O9" s="357"/>
    </row>
    <row r="10" spans="2:15" ht="15.95" customHeight="1" thickBot="1" x14ac:dyDescent="0.3">
      <c r="B10" s="358" t="s">
        <v>84</v>
      </c>
      <c r="C10" s="359">
        <f>J10+N10</f>
        <v>493</v>
      </c>
      <c r="D10" s="372">
        <f>'1º Período - 2018'!D9+'2º Período - 2018'!D9+'3º - Período 2018'!D9+'Janeiro - 2019'!D9+'Fevereiro - 2019'!D9+'Março - 2019'!D9+'Abril - 2019'!D9+'Maio - 2019'!D9+'Junho - 2019'!D9</f>
        <v>293</v>
      </c>
      <c r="E10" s="331">
        <f>D10/C10</f>
        <v>0.59432048681541583</v>
      </c>
      <c r="F10" s="309">
        <f>(D10/D5)/2</f>
        <v>0.8772455089820359</v>
      </c>
      <c r="G10" s="319" t="s">
        <v>67</v>
      </c>
      <c r="H10" s="324">
        <f>'1º Período - 2018'!F9+'2º Período - 2018'!F9+'3º - Período 2018'!F9+'Janeiro - 2019'!F9+'Fevereiro - 2019'!F9+'Março - 2019'!F9+'Abril - 2019'!F9+'Maio - 2019'!F9+'Junho - 2019'!F9</f>
        <v>196</v>
      </c>
      <c r="I10" s="315">
        <f>H10/C10</f>
        <v>0.39756592292089249</v>
      </c>
      <c r="J10" s="360">
        <f>'1º Período - 2018'!H9+'2º Período - 2018'!H9+'3º - Período 2018'!H9+'Janeiro - 2019'!H9+'Fevereiro - 2019'!H9+'Março - 2019'!H9+'Abril - 2019'!H9+'Maio - 2019'!H9+'Junho - 2019'!H9</f>
        <v>359</v>
      </c>
      <c r="K10" s="361">
        <f>J10/C10</f>
        <v>0.72819472616632863</v>
      </c>
      <c r="L10" s="362" t="s">
        <v>3</v>
      </c>
      <c r="M10" s="324">
        <f>'1º Período - 2018'!K9+'2º Período - 2018'!K9+'3º - Período 2018'!K9+'Janeiro - 2019'!K9+'Fevereiro - 2019'!K9+'Março - 2019'!K9+'Abril - 2019'!K9+'Maio - 2019'!K9+'Junho - 2019'!K9</f>
        <v>134</v>
      </c>
      <c r="N10" s="324">
        <f>M10</f>
        <v>134</v>
      </c>
      <c r="O10" s="317">
        <f>N10/C10</f>
        <v>0.27180527383367142</v>
      </c>
    </row>
    <row r="11" spans="2:15" ht="15.95" customHeight="1" thickBot="1" x14ac:dyDescent="0.3">
      <c r="B11" s="358"/>
      <c r="C11" s="359"/>
      <c r="D11" s="373"/>
      <c r="E11" s="332"/>
      <c r="F11" s="310"/>
      <c r="G11" s="320"/>
      <c r="H11" s="325"/>
      <c r="I11" s="316"/>
      <c r="J11" s="360"/>
      <c r="K11" s="361"/>
      <c r="L11" s="363"/>
      <c r="M11" s="325"/>
      <c r="N11" s="325"/>
      <c r="O11" s="318"/>
    </row>
    <row r="12" spans="2:15" ht="32.1" customHeight="1" thickBot="1" x14ac:dyDescent="0.3">
      <c r="B12" s="28" t="s">
        <v>83</v>
      </c>
      <c r="C12" s="29">
        <f>J12</f>
        <v>74</v>
      </c>
      <c r="D12" s="103">
        <f>'1º Período - 2018'!D11+'2º Período - 2018'!D11+'3º - Período 2018'!D11+'Janeiro - 2019'!D11+'Fevereiro - 2019'!D11+'Março - 2019'!D11+'Abril - 2019'!D11+'Maio - 2019'!D11+'Junho - 2019'!D11</f>
        <v>74</v>
      </c>
      <c r="E12" s="131">
        <f>D12/C12</f>
        <v>1</v>
      </c>
      <c r="F12" s="218">
        <f>(D12/D5)/1</f>
        <v>0.44311377245508982</v>
      </c>
      <c r="G12" s="219" t="s">
        <v>67</v>
      </c>
      <c r="H12" s="33">
        <f>'1º Período - 2018'!F11+'2º Período - 2018'!F11+'3º - Período 2018'!F11+'Janeiro - 2019'!F11+'Fevereiro - 2019'!F11+'Março - 2019'!F11+'Abril - 2019'!F11+'Maio - 2019'!F11+'Junho - 2019'!F11</f>
        <v>0</v>
      </c>
      <c r="I12" s="135">
        <f>H12/C12</f>
        <v>0</v>
      </c>
      <c r="J12" s="30">
        <f>'1º Período - 2018'!H11+'2º Período - 2018'!H11+'3º - Período 2018'!H11+'Janeiro - 2019'!H11+'Fevereiro - 2019'!H11+'Março - 2019'!H11+'Abril - 2019'!H11+'Maio - 2019'!H11+'Junho - 2019'!H11</f>
        <v>74</v>
      </c>
      <c r="K12" s="31">
        <f>J12/C12</f>
        <v>1</v>
      </c>
      <c r="L12" s="32" t="s">
        <v>4</v>
      </c>
      <c r="M12" s="33">
        <f>'1º Período - 2018'!K11+'2º Período - 2018'!K11+'3º - Período 2018'!K11+'Janeiro - 2019'!K11+'Fevereiro - 2019'!K11+'Março - 2019'!K11+'Abril - 2019'!K11+'Maio - 2019'!K11+'Junho - 2019'!K11</f>
        <v>0</v>
      </c>
      <c r="N12" s="33">
        <f>M12</f>
        <v>0</v>
      </c>
      <c r="O12" s="34">
        <f>N12/C12</f>
        <v>0</v>
      </c>
    </row>
    <row r="13" spans="2:15" ht="15.95" customHeight="1" thickBot="1" x14ac:dyDescent="0.3">
      <c r="B13" s="358" t="s">
        <v>85</v>
      </c>
      <c r="C13" s="359">
        <f>J13+N13</f>
        <v>566</v>
      </c>
      <c r="D13" s="372">
        <f>'1º Período - 2018'!D12+'2º Período - 2018'!D12+'3º - Período 2018'!D12+'Janeiro - 2019'!D12+'Fevereiro - 2019'!D12+'Março - 2019'!D12+'Abril - 2019'!D12+'Maio - 2019'!D12+'Junho - 2019'!D12</f>
        <v>344</v>
      </c>
      <c r="E13" s="331">
        <f>D13/C13</f>
        <v>0.607773851590106</v>
      </c>
      <c r="F13" s="309">
        <f>(D13*K13)/D5/3+G13</f>
        <v>0.66509384058737653</v>
      </c>
      <c r="G13" s="311">
        <f>(D13*O13)/D5/4</f>
        <v>6.4598717758828639E-2</v>
      </c>
      <c r="H13" s="324">
        <f>'1º Período - 2018'!F12+'2º Período - 2018'!F12+'3º - Período 2018'!F12+'Janeiro - 2019'!F12+'Fevereiro - 2019'!F12+'Março - 2019'!F12+'Abril - 2019'!F12+'Maio - 2019'!F12+'Junho - 2019'!F12</f>
        <v>222</v>
      </c>
      <c r="I13" s="315">
        <f>H13/C13</f>
        <v>0.392226148409894</v>
      </c>
      <c r="J13" s="360">
        <f>'1º Período - 2018'!H12+'2º Período - 2018'!H12+'3º - Período 2018'!H12+'Janeiro - 2019'!H12+'Fevereiro - 2019'!H12+'Março - 2019'!H12+'Abril - 2019'!H12+'Maio - 2019'!H12+'Junho - 2019'!H12</f>
        <v>495</v>
      </c>
      <c r="K13" s="361">
        <f>J13/C13</f>
        <v>0.87455830388692579</v>
      </c>
      <c r="L13" s="362" t="s">
        <v>5</v>
      </c>
      <c r="M13" s="324">
        <f>'1º Período - 2018'!K12+'2º Período - 2018'!K12+'3º - Período 2018'!K12+'Janeiro - 2019'!K12+'Fevereiro - 2019'!K12+'Março - 2019'!K12+'Abril - 2019'!K12+'Maio - 2019'!K12+'Junho - 2019'!K12</f>
        <v>71</v>
      </c>
      <c r="N13" s="324">
        <f>M13</f>
        <v>71</v>
      </c>
      <c r="O13" s="317">
        <f>N13/C13</f>
        <v>0.12544169611307421</v>
      </c>
    </row>
    <row r="14" spans="2:15" ht="15.95" customHeight="1" thickBot="1" x14ac:dyDescent="0.3">
      <c r="B14" s="358"/>
      <c r="C14" s="359"/>
      <c r="D14" s="373"/>
      <c r="E14" s="332"/>
      <c r="F14" s="310"/>
      <c r="G14" s="310"/>
      <c r="H14" s="325"/>
      <c r="I14" s="316"/>
      <c r="J14" s="360"/>
      <c r="K14" s="361"/>
      <c r="L14" s="363"/>
      <c r="M14" s="325"/>
      <c r="N14" s="325"/>
      <c r="O14" s="318"/>
    </row>
    <row r="15" spans="2:15" ht="15.95" customHeight="1" thickBot="1" x14ac:dyDescent="0.3">
      <c r="B15" s="345" t="s">
        <v>86</v>
      </c>
      <c r="C15" s="347">
        <f>J15</f>
        <v>181</v>
      </c>
      <c r="D15" s="386">
        <f>'1º Período - 2018'!D14+'2º Período - 2018'!D14+'3º - Período 2018'!D14+'Janeiro - 2019'!D14+'Fevereiro - 2019'!D14+'Março - 2019'!D14+'Abril - 2019'!D14+'Maio - 2019'!D14+'Junho - 2019'!D14</f>
        <v>135</v>
      </c>
      <c r="E15" s="328">
        <f>D15/C15</f>
        <v>0.7458563535911602</v>
      </c>
      <c r="F15" s="303">
        <f>D15/D5/1</f>
        <v>0.80838323353293418</v>
      </c>
      <c r="G15" s="334">
        <f>(D15*O15)/D5/2</f>
        <v>0</v>
      </c>
      <c r="H15" s="326">
        <f>'1º Período - 2018'!F14+'2º Período - 2018'!F14+'3º - Período 2018'!F14+'Janeiro - 2019'!F14+'Fevereiro - 2019'!F14+'Março - 2019'!F14+'Abril - 2019'!F14+'Maio - 2019'!F14+'Junho - 2019'!F14</f>
        <v>46</v>
      </c>
      <c r="I15" s="312">
        <f>H15/C15</f>
        <v>0.2541436464088398</v>
      </c>
      <c r="J15" s="349">
        <f>'1º Período - 2018'!H14+'2º Período - 2018'!H14+'3º - Período 2018'!H14+'Janeiro - 2019'!H14+'Fevereiro - 2019'!H14+'Março - 2019'!H14+'Abril - 2019'!H14+'Maio - 2019'!H14+'Junho - 2019'!H14</f>
        <v>181</v>
      </c>
      <c r="K15" s="351">
        <f>J15/C15</f>
        <v>1</v>
      </c>
      <c r="L15" s="368" t="s">
        <v>4</v>
      </c>
      <c r="M15" s="326">
        <f>'1º Período - 2018'!K14+'2º Período - 2018'!K14+'3º - Período 2018'!K14+'Janeiro - 2019'!K14+'Fevereiro - 2019'!K14+'Março - 2019'!K14+'Abril - 2019'!K14+'Maio - 2019'!K14+'Junho - 2019'!K14</f>
        <v>0</v>
      </c>
      <c r="N15" s="326">
        <f>M15</f>
        <v>0</v>
      </c>
      <c r="O15" s="370">
        <f>N15/C15</f>
        <v>0</v>
      </c>
    </row>
    <row r="16" spans="2:15" ht="15.95" customHeight="1" thickBot="1" x14ac:dyDescent="0.3">
      <c r="B16" s="345"/>
      <c r="C16" s="347"/>
      <c r="D16" s="387"/>
      <c r="E16" s="330"/>
      <c r="F16" s="305"/>
      <c r="G16" s="305"/>
      <c r="H16" s="327"/>
      <c r="I16" s="314"/>
      <c r="J16" s="349"/>
      <c r="K16" s="351"/>
      <c r="L16" s="369"/>
      <c r="M16" s="327"/>
      <c r="N16" s="327"/>
      <c r="O16" s="371"/>
    </row>
    <row r="17" spans="2:15" ht="15.95" customHeight="1" thickBot="1" x14ac:dyDescent="0.3">
      <c r="B17" s="358" t="s">
        <v>87</v>
      </c>
      <c r="C17" s="359">
        <f>J17+N17</f>
        <v>240</v>
      </c>
      <c r="D17" s="372">
        <f>'1º Período - 2018'!D16+'2º Período - 2018'!D16+'3º - Período 2018'!D16+'Janeiro - 2019'!D16+'Fevereiro - 2019'!D16+'Março - 2019'!D16+'Abril - 2019'!D16+'Maio - 2019'!D16+'Junho - 2019'!D16</f>
        <v>154</v>
      </c>
      <c r="E17" s="331">
        <f>D17/C17</f>
        <v>0.64166666666666672</v>
      </c>
      <c r="F17" s="309">
        <f>(D17/D5)/1</f>
        <v>0.92215568862275454</v>
      </c>
      <c r="G17" s="319" t="s">
        <v>67</v>
      </c>
      <c r="H17" s="324">
        <f>'1º Período - 2018'!F16+'2º Período - 2018'!F16+'3º - Período 2018'!F16+'Janeiro - 2019'!F16+'Fevereiro - 2019'!F16+'Março - 2019'!F16+'Abril - 2019'!F16+'Maio - 2019'!F16+'Junho - 2019'!F16</f>
        <v>86</v>
      </c>
      <c r="I17" s="315">
        <f>H17/C17</f>
        <v>0.35833333333333334</v>
      </c>
      <c r="J17" s="360">
        <f>'1º Período - 2018'!H16+'2º Período - 2018'!H16+'3º - Período 2018'!H16+'Janeiro - 2019'!H16+'Fevereiro - 2019'!H16+'Março - 2019'!H16+'Abril - 2019'!H16+'Maio - 2019'!H16+'Junho - 2019'!H16</f>
        <v>185</v>
      </c>
      <c r="K17" s="361">
        <f>J17/C17</f>
        <v>0.77083333333333337</v>
      </c>
      <c r="L17" s="60" t="s">
        <v>6</v>
      </c>
      <c r="M17" s="61">
        <f>'1º Período - 2018'!K16+'2º Período - 2018'!K16+'3º - Período 2018'!K16+'Janeiro - 2019'!K16+'Fevereiro - 2019'!K16+'Março - 2019'!K16+'Abril - 2019'!K16+'Maio - 2019'!K16+'Junho - 2019'!K16</f>
        <v>33</v>
      </c>
      <c r="N17" s="324">
        <f>SUM(M17:M18)</f>
        <v>55</v>
      </c>
      <c r="O17" s="366">
        <f>N17/C17</f>
        <v>0.22916666666666666</v>
      </c>
    </row>
    <row r="18" spans="2:15" ht="15.95" customHeight="1" thickBot="1" x14ac:dyDescent="0.3">
      <c r="B18" s="358"/>
      <c r="C18" s="359"/>
      <c r="D18" s="373"/>
      <c r="E18" s="332"/>
      <c r="F18" s="310"/>
      <c r="G18" s="320"/>
      <c r="H18" s="325"/>
      <c r="I18" s="316"/>
      <c r="J18" s="360"/>
      <c r="K18" s="361"/>
      <c r="L18" s="62" t="s">
        <v>7</v>
      </c>
      <c r="M18" s="63">
        <f>'1º Período - 2018'!K17+'2º Período - 2018'!K17+'3º - Período 2018'!K17+'Janeiro - 2019'!K17+'Fevereiro - 2019'!K17+'Março - 2019'!K17+'Abril - 2019'!K17+'Maio - 2019'!K17+'Junho - 2019'!K17</f>
        <v>22</v>
      </c>
      <c r="N18" s="325"/>
      <c r="O18" s="367"/>
    </row>
    <row r="19" spans="2:15" ht="32.1" customHeight="1" thickBot="1" x14ac:dyDescent="0.3">
      <c r="B19" s="28" t="s">
        <v>88</v>
      </c>
      <c r="C19" s="29">
        <f>J19</f>
        <v>22</v>
      </c>
      <c r="D19" s="103">
        <f>'1º Período - 2018'!D18+'2º Período - 2018'!D18+'3º - Período 2018'!D18+'Janeiro - 2019'!D18+'Fevereiro - 2019'!D18+'Março - 2019'!D18+'Abril - 2019'!D18+'Maio - 2019'!D18+'Junho - 2019'!D18</f>
        <v>22</v>
      </c>
      <c r="E19" s="131">
        <f>D19/C19</f>
        <v>1</v>
      </c>
      <c r="F19" s="218">
        <f>(D19/D5)/1</f>
        <v>0.1317365269461078</v>
      </c>
      <c r="G19" s="219" t="s">
        <v>67</v>
      </c>
      <c r="H19" s="33">
        <f>'1º Período - 2018'!F18+'2º Período - 2018'!F18+'3º - Período 2018'!F18+'Janeiro - 2019'!F18+'Fevereiro - 2019'!F18+'Março - 2019'!F18+'Abril - 2019'!F18+'Maio - 2019'!F18+'Junho - 2019'!F18</f>
        <v>0</v>
      </c>
      <c r="I19" s="135">
        <f>H19/C19</f>
        <v>0</v>
      </c>
      <c r="J19" s="30">
        <f>'1º Período - 2018'!H18+'2º Período - 2018'!H18+'3º - Período 2018'!H18+'Janeiro - 2019'!H18+'Fevereiro - 2019'!H18+'Março - 2019'!H18+'Abril - 2019'!H18+'Maio - 2019'!H18+'Junho - 2019'!H18</f>
        <v>22</v>
      </c>
      <c r="K19" s="31">
        <f>J19/C19</f>
        <v>1</v>
      </c>
      <c r="L19" s="32" t="s">
        <v>4</v>
      </c>
      <c r="M19" s="33">
        <f>'1º Período - 2018'!K18+'2º Período - 2018'!K18+'3º - Período 2018'!K18+'Janeiro - 2019'!K18+'Fevereiro - 2019'!K18+'Março - 2019'!K18+'Abril - 2019'!K18+'Maio - 2019'!K18+'Junho - 2019'!K18</f>
        <v>0</v>
      </c>
      <c r="N19" s="35">
        <f>M19</f>
        <v>0</v>
      </c>
      <c r="O19" s="36">
        <f>N19/C19</f>
        <v>0</v>
      </c>
    </row>
    <row r="20" spans="2:15" ht="15.95" customHeight="1" thickBot="1" x14ac:dyDescent="0.3">
      <c r="B20" s="358" t="s">
        <v>89</v>
      </c>
      <c r="C20" s="359">
        <f>J20+N20</f>
        <v>111</v>
      </c>
      <c r="D20" s="372">
        <f>'1º Período - 2018'!D19+'2º Período - 2018'!D19+'3º - Período 2018'!D19+'Janeiro - 2019'!D19+'Fevereiro - 2019'!D19+'Março - 2019'!D19+'Abril - 2019'!D19+'Maio - 2019'!D19+'Junho - 2019'!D19</f>
        <v>67</v>
      </c>
      <c r="E20" s="331">
        <f>D20/C20</f>
        <v>0.60360360360360366</v>
      </c>
      <c r="F20" s="309">
        <f>(D20/D5)/1</f>
        <v>0.40119760479041916</v>
      </c>
      <c r="G20" s="319" t="s">
        <v>67</v>
      </c>
      <c r="H20" s="324">
        <f>'1º Período - 2018'!F19+'2º Período - 2018'!F19+'3º - Período 2018'!F19+'Janeiro - 2019'!F19+'Fevereiro - 2019'!F19+'Março - 2019'!F19+'Abril - 2019'!F19+'Maio - 2019'!F19+'Junho - 2019'!F19</f>
        <v>44</v>
      </c>
      <c r="I20" s="315">
        <f>H20/C20</f>
        <v>0.3963963963963964</v>
      </c>
      <c r="J20" s="360">
        <f>'1º Período - 2018'!H19+'2º Período - 2018'!H19+'3º - Período 2018'!H19+'Janeiro - 2019'!H19+'Fevereiro - 2019'!H19+'Março - 2019'!H19+'Abril - 2019'!H19+'Maio - 2019'!H19+'Junho - 2019'!H19</f>
        <v>96</v>
      </c>
      <c r="K20" s="361">
        <f>J20/C20</f>
        <v>0.86486486486486491</v>
      </c>
      <c r="L20" s="362" t="s">
        <v>120</v>
      </c>
      <c r="M20" s="324">
        <f>'1º Período - 2018'!K19+'2º Período - 2018'!K19+'3º - Período 2018'!K19+'Janeiro - 2019'!K19+'Fevereiro - 2019'!K19+'Março - 2019'!K19+'Abril - 2019'!K19+'Maio - 2019'!K19+'Junho - 2019'!K19</f>
        <v>15</v>
      </c>
      <c r="N20" s="374">
        <f>M20</f>
        <v>15</v>
      </c>
      <c r="O20" s="366">
        <f>N20/C20</f>
        <v>0.13513513513513514</v>
      </c>
    </row>
    <row r="21" spans="2:15" ht="15.95" customHeight="1" thickBot="1" x14ac:dyDescent="0.3">
      <c r="B21" s="358"/>
      <c r="C21" s="359"/>
      <c r="D21" s="373"/>
      <c r="E21" s="332"/>
      <c r="F21" s="310"/>
      <c r="G21" s="320"/>
      <c r="H21" s="325"/>
      <c r="I21" s="316"/>
      <c r="J21" s="360"/>
      <c r="K21" s="361"/>
      <c r="L21" s="363"/>
      <c r="M21" s="325"/>
      <c r="N21" s="376"/>
      <c r="O21" s="367"/>
    </row>
    <row r="22" spans="2:15" ht="15.95" customHeight="1" thickBot="1" x14ac:dyDescent="0.3">
      <c r="B22" s="345" t="s">
        <v>154</v>
      </c>
      <c r="C22" s="347">
        <f>J22</f>
        <v>1549</v>
      </c>
      <c r="D22" s="386">
        <f>'1º Período - 2018'!D21+'2º Período - 2018'!D21+'3º - Período 2018'!D21+'Janeiro - 2019'!D21+'Fevereiro - 2019'!D21+'Março - 2019'!D21+'Abril - 2019'!D21+'Maio - 2019'!D21+'Junho - 2019'!D21</f>
        <v>1027</v>
      </c>
      <c r="E22" s="328">
        <f>D22/C22</f>
        <v>0.66300839251129762</v>
      </c>
      <c r="F22" s="303">
        <f>D22/D5/8</f>
        <v>0.76871257485029942</v>
      </c>
      <c r="G22" s="306" t="s">
        <v>67</v>
      </c>
      <c r="H22" s="326">
        <f>'1º Período - 2018'!F21+'2º Período - 2018'!F21+'3º - Período 2018'!F21+'Janeiro - 2019'!F21+'Fevereiro - 2019'!F21+'Março - 2019'!F21+'Abril - 2019'!F21+'Maio - 2019'!F21+'Junho - 2019'!F21</f>
        <v>522</v>
      </c>
      <c r="I22" s="312">
        <f>H22/C22</f>
        <v>0.33699160748870238</v>
      </c>
      <c r="J22" s="349">
        <f>'1º Período - 2018'!H21+'2º Período - 2018'!H21+'3º - Período 2018'!H21+'Janeiro - 2019'!H21+'Fevereiro - 2019'!H21+'Março - 2019'!H21+'Abril - 2019'!H21+'Maio - 2019'!H21+'Junho - 2019'!H21</f>
        <v>1549</v>
      </c>
      <c r="K22" s="351">
        <f>J22/C22</f>
        <v>1</v>
      </c>
      <c r="L22" s="368" t="s">
        <v>4</v>
      </c>
      <c r="M22" s="326">
        <f>'1º Período - 2018'!K21+'2º Período - 2018'!K21+'3º - Período 2018'!K21+'Janeiro - 2019'!K21+'Fevereiro - 2019'!K21+'Março - 2019'!K21+'Abril - 2019'!K21+'Maio - 2019'!K21+'Junho - 2019'!K21</f>
        <v>0</v>
      </c>
      <c r="N22" s="378">
        <f>M22</f>
        <v>0</v>
      </c>
      <c r="O22" s="380">
        <f>N22/C22</f>
        <v>0</v>
      </c>
    </row>
    <row r="23" spans="2:15" ht="15.95" customHeight="1" thickBot="1" x14ac:dyDescent="0.3">
      <c r="B23" s="345"/>
      <c r="C23" s="347"/>
      <c r="D23" s="387"/>
      <c r="E23" s="330"/>
      <c r="F23" s="305"/>
      <c r="G23" s="308"/>
      <c r="H23" s="327"/>
      <c r="I23" s="314"/>
      <c r="J23" s="349"/>
      <c r="K23" s="351"/>
      <c r="L23" s="369"/>
      <c r="M23" s="327"/>
      <c r="N23" s="379"/>
      <c r="O23" s="381"/>
    </row>
    <row r="24" spans="2:15" ht="15.95" customHeight="1" thickBot="1" x14ac:dyDescent="0.3">
      <c r="B24" s="358" t="s">
        <v>153</v>
      </c>
      <c r="C24" s="359">
        <f>J24+N24</f>
        <v>363</v>
      </c>
      <c r="D24" s="372">
        <f>'1º Período - 2018'!D23+'2º Período - 2018'!D23+'3º - Período 2018'!D23+'Janeiro - 2019'!D23+'Fevereiro - 2019'!D23+'Março - 2019'!D23+'Abril - 2019'!D23+'Maio - 2019'!D23+'Junho - 2019'!D23</f>
        <v>243</v>
      </c>
      <c r="E24" s="331">
        <f>D24/C24</f>
        <v>0.66942148760330578</v>
      </c>
      <c r="F24" s="309">
        <f>D24/D5/3</f>
        <v>0.48502994011976047</v>
      </c>
      <c r="G24" s="311" t="s">
        <v>67</v>
      </c>
      <c r="H24" s="324">
        <f>'1º Período - 2018'!F23+'2º Período - 2018'!F23+'3º - Período 2018'!F23+'Janeiro - 2019'!F23+'Fevereiro - 2019'!F23+'Março - 2019'!F23+'Abril - 2019'!F23+'Maio - 2019'!F23+'Junho - 2019'!F23</f>
        <v>120</v>
      </c>
      <c r="I24" s="315">
        <f>H24/C24</f>
        <v>0.33057851239669422</v>
      </c>
      <c r="J24" s="360">
        <f>'1º Período - 2018'!H23+'2º Período - 2018'!H23+'3º - Período 2018'!H23+'Janeiro - 2019'!H23+'Fevereiro - 2019'!H23+'Março - 2019'!H23+'Abril - 2019'!H23+'Maio - 2019'!H23+'Junho - 2019'!H23</f>
        <v>320</v>
      </c>
      <c r="K24" s="361">
        <f>J24/C24</f>
        <v>0.88154269972451793</v>
      </c>
      <c r="L24" s="60" t="s">
        <v>8</v>
      </c>
      <c r="M24" s="61">
        <f>'1º Período - 2018'!K23+'2º Período - 2018'!K23+'3º - Período 2018'!K23+'Janeiro - 2019'!K23+'Fevereiro - 2019'!K23+'Março - 2019'!K23+'Abril - 2019'!K23+'Maio - 2019'!K23+'Junho - 2019'!K23</f>
        <v>7</v>
      </c>
      <c r="N24" s="374">
        <f>SUM(M24:M27)</f>
        <v>43</v>
      </c>
      <c r="O24" s="366">
        <f>N24/C24</f>
        <v>0.1184573002754821</v>
      </c>
    </row>
    <row r="25" spans="2:15" ht="15.95" customHeight="1" thickBot="1" x14ac:dyDescent="0.3">
      <c r="B25" s="358"/>
      <c r="C25" s="359"/>
      <c r="D25" s="384"/>
      <c r="E25" s="333"/>
      <c r="F25" s="335"/>
      <c r="G25" s="335"/>
      <c r="H25" s="385"/>
      <c r="I25" s="323"/>
      <c r="J25" s="360"/>
      <c r="K25" s="361"/>
      <c r="L25" s="64" t="s">
        <v>70</v>
      </c>
      <c r="M25" s="65">
        <f>'1º Período - 2018'!K24+'2º Período - 2018'!K24+'3º - Período 2018'!K24+'Janeiro - 2019'!K24+'Fevereiro - 2019'!K24+'Março - 2019'!K24+'Abril - 2019'!K24+'Maio - 2019'!K24+'Junho - 2019'!K24</f>
        <v>17</v>
      </c>
      <c r="N25" s="375"/>
      <c r="O25" s="377"/>
    </row>
    <row r="26" spans="2:15" ht="15.95" customHeight="1" thickBot="1" x14ac:dyDescent="0.3">
      <c r="B26" s="358"/>
      <c r="C26" s="359"/>
      <c r="D26" s="384"/>
      <c r="E26" s="333"/>
      <c r="F26" s="335"/>
      <c r="G26" s="335"/>
      <c r="H26" s="385"/>
      <c r="I26" s="323"/>
      <c r="J26" s="360"/>
      <c r="K26" s="361"/>
      <c r="L26" s="66" t="s">
        <v>9</v>
      </c>
      <c r="M26" s="67">
        <f>'1º Período - 2018'!K25+'2º Período - 2018'!K25+'3º - Período 2018'!K25+'Janeiro - 2019'!K25+'Fevereiro - 2019'!K25+'Março - 2019'!K25+'Abril - 2019'!K25+'Maio - 2019'!K25+'Junho - 2019'!K25</f>
        <v>13</v>
      </c>
      <c r="N26" s="375"/>
      <c r="O26" s="377"/>
    </row>
    <row r="27" spans="2:15" ht="15.95" customHeight="1" thickBot="1" x14ac:dyDescent="0.3">
      <c r="B27" s="358"/>
      <c r="C27" s="359"/>
      <c r="D27" s="373"/>
      <c r="E27" s="332"/>
      <c r="F27" s="310"/>
      <c r="G27" s="310"/>
      <c r="H27" s="325"/>
      <c r="I27" s="316"/>
      <c r="J27" s="360"/>
      <c r="K27" s="361"/>
      <c r="L27" s="62" t="s">
        <v>10</v>
      </c>
      <c r="M27" s="63">
        <f>'1º Período - 2018'!K26+'2º Período - 2018'!K26+'3º - Período 2018'!K26+'Janeiro - 2019'!K26+'Fevereiro - 2019'!K26+'Março - 2019'!K26+'Abril - 2019'!K26+'Maio - 2019'!K26+'Junho - 2019'!K26</f>
        <v>6</v>
      </c>
      <c r="N27" s="376"/>
      <c r="O27" s="367"/>
    </row>
    <row r="28" spans="2:15" ht="15.95" customHeight="1" thickBot="1" x14ac:dyDescent="0.3">
      <c r="B28" s="345" t="s">
        <v>92</v>
      </c>
      <c r="C28" s="347">
        <f>J28+N28</f>
        <v>148</v>
      </c>
      <c r="D28" s="386">
        <f>'1º Período - 2018'!D27+'2º Período - 2018'!D27+'3º - Período 2018'!D27+'Janeiro - 2019'!D27+'Fevereiro - 2019'!D27+'Março - 2019'!D27+'Abril - 2019'!D27+'Maio - 2019'!D27+'Junho - 2019'!D27</f>
        <v>104</v>
      </c>
      <c r="E28" s="328">
        <f>D28/C28</f>
        <v>0.70270270270270274</v>
      </c>
      <c r="F28" s="303">
        <f>D28/D5/2</f>
        <v>0.31137724550898205</v>
      </c>
      <c r="G28" s="334" t="s">
        <v>67</v>
      </c>
      <c r="H28" s="326">
        <f>'1º Período - 2018'!F27+'2º Período - 2018'!F27+'3º - Período 2018'!F27+'Janeiro - 2019'!F27+'Fevereiro - 2019'!F27+'Março - 2019'!F27+'Abril - 2019'!F27+'Maio - 2019'!F27+'Junho - 2019'!F27</f>
        <v>44</v>
      </c>
      <c r="I28" s="312">
        <f>H28/C28</f>
        <v>0.29729729729729731</v>
      </c>
      <c r="J28" s="349">
        <f>'1º Período - 2018'!H27+'2º Período - 2018'!H27+'3º - Período 2018'!H27+'Janeiro - 2019'!H27+'Fevereiro - 2019'!H27+'Março - 2019'!H27+'Abril - 2019'!H27+'Maio - 2019'!H27+'Junho - 2019'!H27</f>
        <v>105</v>
      </c>
      <c r="K28" s="351">
        <f>J28/C28</f>
        <v>0.70945945945945943</v>
      </c>
      <c r="L28" s="37" t="s">
        <v>11</v>
      </c>
      <c r="M28" s="38">
        <f>'1º Período - 2018'!K27+'2º Período - 2018'!K27+'3º - Período 2018'!K27+'Janeiro - 2019'!K27+'Fevereiro - 2019'!K27+'Março - 2019'!K27+'Abril - 2019'!K27+'Maio - 2019'!K27+'Junho - 2019'!K27</f>
        <v>16</v>
      </c>
      <c r="N28" s="378">
        <f>SUM(M28:M30)</f>
        <v>43</v>
      </c>
      <c r="O28" s="380">
        <f>N28/C28</f>
        <v>0.29054054054054052</v>
      </c>
    </row>
    <row r="29" spans="2:15" ht="15.95" customHeight="1" thickBot="1" x14ac:dyDescent="0.3">
      <c r="B29" s="345"/>
      <c r="C29" s="347"/>
      <c r="D29" s="388"/>
      <c r="E29" s="329"/>
      <c r="F29" s="304"/>
      <c r="G29" s="304"/>
      <c r="H29" s="389"/>
      <c r="I29" s="313"/>
      <c r="J29" s="349"/>
      <c r="K29" s="351"/>
      <c r="L29" s="39" t="s">
        <v>12</v>
      </c>
      <c r="M29" s="40">
        <f>'1º Período - 2018'!K28+'2º Período - 2018'!K28+'3º - Período 2018'!K28+'Janeiro - 2019'!K28+'Fevereiro - 2019'!K28+'Março - 2019'!K28+'Abril - 2019'!K28+'Maio - 2019'!K28+'Junho - 2019'!K28</f>
        <v>19</v>
      </c>
      <c r="N29" s="382"/>
      <c r="O29" s="383"/>
    </row>
    <row r="30" spans="2:15" ht="15.95" customHeight="1" thickBot="1" x14ac:dyDescent="0.3">
      <c r="B30" s="345"/>
      <c r="C30" s="347"/>
      <c r="D30" s="387"/>
      <c r="E30" s="330"/>
      <c r="F30" s="305"/>
      <c r="G30" s="305"/>
      <c r="H30" s="327"/>
      <c r="I30" s="314"/>
      <c r="J30" s="349"/>
      <c r="K30" s="351"/>
      <c r="L30" s="41" t="s">
        <v>13</v>
      </c>
      <c r="M30" s="42">
        <f>'1º Período - 2018'!K29+'2º Período - 2018'!K29+'3º - Período 2018'!K29+'Janeiro - 2019'!K29+'Fevereiro - 2019'!K29+'Março - 2019'!K29+'Abril - 2019'!K29+'Maio - 2019'!K29+'Junho - 2019'!K29</f>
        <v>8</v>
      </c>
      <c r="N30" s="379"/>
      <c r="O30" s="381"/>
    </row>
    <row r="31" spans="2:15" ht="15.95" customHeight="1" thickBot="1" x14ac:dyDescent="0.3">
      <c r="B31" s="358" t="s">
        <v>93</v>
      </c>
      <c r="C31" s="359">
        <f>J31+N31</f>
        <v>545</v>
      </c>
      <c r="D31" s="372">
        <f>'1º Período - 2018'!D30+'2º Período - 2018'!D30+'3º - Período 2018'!D30+'Janeiro - 2019'!D30+'Fevereiro - 2019'!D30+'Março - 2019'!D30+'Abril - 2019'!D30+'Maio - 2019'!D30+'Junho - 2019'!D30</f>
        <v>337</v>
      </c>
      <c r="E31" s="331">
        <f>D31/C31</f>
        <v>0.61834862385321099</v>
      </c>
      <c r="F31" s="309">
        <f>(D31/D5)/2</f>
        <v>1.0089820359281436</v>
      </c>
      <c r="G31" s="319" t="s">
        <v>67</v>
      </c>
      <c r="H31" s="324">
        <f>'1º Período - 2018'!F30+'2º Período - 2018'!F30+'3º - Período 2018'!F30+'Janeiro - 2019'!F30+'Fevereiro - 2019'!F30+'Março - 2019'!F30+'Abril - 2019'!F30+'Maio - 2019'!F30+'Junho - 2019'!F30</f>
        <v>208</v>
      </c>
      <c r="I31" s="315">
        <f>H31/C31</f>
        <v>0.38165137614678901</v>
      </c>
      <c r="J31" s="360">
        <f>'1º Período - 2018'!H30+'2º Período - 2018'!H30+'3º - Período 2018'!H30+'Janeiro - 2019'!H30+'Fevereiro - 2019'!H30+'Março - 2019'!H30+'Abril - 2019'!H30+'Maio - 2019'!H30+'Junho - 2019'!H30</f>
        <v>327</v>
      </c>
      <c r="K31" s="361">
        <f>J31/C31</f>
        <v>0.6</v>
      </c>
      <c r="L31" s="60" t="s">
        <v>14</v>
      </c>
      <c r="M31" s="61">
        <f>'1º Período - 2018'!K30+'2º Período - 2018'!K30+'3º - Período 2018'!K30+'Janeiro - 2019'!K30+'Fevereiro - 2019'!K30+'Março - 2019'!K30+'Abril - 2019'!K30+'Maio - 2019'!K30+'Junho - 2019'!K30</f>
        <v>28</v>
      </c>
      <c r="N31" s="374">
        <f>SUM(M31:M35)</f>
        <v>218</v>
      </c>
      <c r="O31" s="366">
        <f>N31/C31</f>
        <v>0.4</v>
      </c>
    </row>
    <row r="32" spans="2:15" ht="15.95" customHeight="1" thickBot="1" x14ac:dyDescent="0.3">
      <c r="B32" s="358"/>
      <c r="C32" s="359"/>
      <c r="D32" s="384"/>
      <c r="E32" s="333"/>
      <c r="F32" s="335"/>
      <c r="G32" s="399"/>
      <c r="H32" s="385"/>
      <c r="I32" s="323"/>
      <c r="J32" s="360"/>
      <c r="K32" s="361"/>
      <c r="L32" s="66" t="s">
        <v>15</v>
      </c>
      <c r="M32" s="67">
        <f>'1º Período - 2018'!K31+'2º Período - 2018'!K31+'3º - Período 2018'!K31+'Janeiro - 2019'!K31+'Fevereiro - 2019'!K31+'Março - 2019'!K31+'Abril - 2019'!K31+'Maio - 2019'!K31+'Junho - 2019'!K31</f>
        <v>92</v>
      </c>
      <c r="N32" s="375"/>
      <c r="O32" s="377"/>
    </row>
    <row r="33" spans="2:15" ht="15.95" customHeight="1" thickBot="1" x14ac:dyDescent="0.3">
      <c r="B33" s="358"/>
      <c r="C33" s="359"/>
      <c r="D33" s="384"/>
      <c r="E33" s="333"/>
      <c r="F33" s="335"/>
      <c r="G33" s="399"/>
      <c r="H33" s="385"/>
      <c r="I33" s="323"/>
      <c r="J33" s="360"/>
      <c r="K33" s="361"/>
      <c r="L33" s="66" t="s">
        <v>16</v>
      </c>
      <c r="M33" s="67">
        <f>'1º Período - 2018'!K32+'2º Período - 2018'!K32+'3º - Período 2018'!K32+'Janeiro - 2019'!K32+'Fevereiro - 2019'!K32+'Março - 2019'!K32+'Abril - 2019'!K32+'Maio - 2019'!K32+'Junho - 2019'!K32</f>
        <v>56</v>
      </c>
      <c r="N33" s="375"/>
      <c r="O33" s="377"/>
    </row>
    <row r="34" spans="2:15" ht="15.95" customHeight="1" thickBot="1" x14ac:dyDescent="0.3">
      <c r="B34" s="358"/>
      <c r="C34" s="359"/>
      <c r="D34" s="384"/>
      <c r="E34" s="333"/>
      <c r="F34" s="335"/>
      <c r="G34" s="399"/>
      <c r="H34" s="385"/>
      <c r="I34" s="323"/>
      <c r="J34" s="360"/>
      <c r="K34" s="361"/>
      <c r="L34" s="66" t="s">
        <v>17</v>
      </c>
      <c r="M34" s="67">
        <f>'1º Período - 2018'!K33+'2º Período - 2018'!K33+'3º - Período 2018'!K33+'Janeiro - 2019'!K33+'Fevereiro - 2019'!K33+'Março - 2019'!K33+'Abril - 2019'!K33+'Maio - 2019'!K33+'Junho - 2019'!K33</f>
        <v>12</v>
      </c>
      <c r="N34" s="375"/>
      <c r="O34" s="377"/>
    </row>
    <row r="35" spans="2:15" ht="15.95" customHeight="1" thickBot="1" x14ac:dyDescent="0.3">
      <c r="B35" s="358"/>
      <c r="C35" s="359"/>
      <c r="D35" s="373"/>
      <c r="E35" s="332"/>
      <c r="F35" s="310"/>
      <c r="G35" s="320"/>
      <c r="H35" s="325"/>
      <c r="I35" s="316"/>
      <c r="J35" s="360"/>
      <c r="K35" s="361"/>
      <c r="L35" s="62" t="s">
        <v>71</v>
      </c>
      <c r="M35" s="63">
        <f>'1º Período - 2018'!K34+'2º Período - 2018'!K34+'3º - Período 2018'!K34+'Janeiro - 2019'!K34+'Fevereiro - 2019'!K34+'Março - 2019'!K34+'Abril - 2019'!K34+'Maio - 2019'!K34+'Junho - 2019'!K34</f>
        <v>30</v>
      </c>
      <c r="N35" s="376"/>
      <c r="O35" s="367"/>
    </row>
    <row r="36" spans="2:15" ht="15.95" customHeight="1" thickBot="1" x14ac:dyDescent="0.3">
      <c r="B36" s="345" t="s">
        <v>94</v>
      </c>
      <c r="C36" s="347">
        <f>J36</f>
        <v>96</v>
      </c>
      <c r="D36" s="386">
        <f>'1º Período - 2018'!D35+'2º Período - 2018'!D35+'3º - Período 2018'!D35+'Janeiro - 2019'!D35+'Fevereiro - 2019'!D35+'Março - 2019'!D35+'Abril - 2019'!D35+'Maio - 2019'!D35+'Junho - 2019'!D35</f>
        <v>69</v>
      </c>
      <c r="E36" s="328">
        <f>D36/C36</f>
        <v>0.71875</v>
      </c>
      <c r="F36" s="303">
        <f>(D36/D5)/1</f>
        <v>0.41317365269461076</v>
      </c>
      <c r="G36" s="306" t="s">
        <v>67</v>
      </c>
      <c r="H36" s="326">
        <f>'1º Período - 2018'!F35+'2º Período - 2018'!F35+'3º - Período 2018'!F35+'Janeiro - 2019'!F35+'Fevereiro - 2019'!F35+'Março - 2019'!F35+'Abril - 2019'!F35+'Maio - 2019'!F35+'Junho - 2019'!F35</f>
        <v>27</v>
      </c>
      <c r="I36" s="312">
        <f>H36/C36</f>
        <v>0.28125</v>
      </c>
      <c r="J36" s="349">
        <f>'1º Período - 2018'!H35+'2º Período - 2018'!H35+'3º - Período 2018'!H35+'Janeiro - 2019'!H35+'Fevereiro - 2019'!H35+'Março - 2019'!H35+'Abril - 2019'!H35+'Maio - 2019'!H35+'Junho - 2019'!H35</f>
        <v>96</v>
      </c>
      <c r="K36" s="351">
        <f>J36/C36</f>
        <v>1</v>
      </c>
      <c r="L36" s="368" t="s">
        <v>4</v>
      </c>
      <c r="M36" s="326">
        <f>'1º Período - 2018'!K35+'2º Período - 2018'!K35+'3º - Período 2018'!K35+'Janeiro - 2019'!K35+'Fevereiro - 2019'!K35+'Março - 2019'!K35+'Abril - 2019'!K35+'Maio - 2019'!K35+'Junho - 2019'!K35</f>
        <v>0</v>
      </c>
      <c r="N36" s="378">
        <f>M36</f>
        <v>0</v>
      </c>
      <c r="O36" s="380">
        <f>N36/C36</f>
        <v>0</v>
      </c>
    </row>
    <row r="37" spans="2:15" ht="15.95" customHeight="1" thickBot="1" x14ac:dyDescent="0.3">
      <c r="B37" s="345"/>
      <c r="C37" s="347"/>
      <c r="D37" s="387"/>
      <c r="E37" s="330"/>
      <c r="F37" s="305"/>
      <c r="G37" s="308"/>
      <c r="H37" s="327"/>
      <c r="I37" s="314"/>
      <c r="J37" s="349"/>
      <c r="K37" s="351"/>
      <c r="L37" s="369"/>
      <c r="M37" s="327"/>
      <c r="N37" s="379"/>
      <c r="O37" s="381"/>
    </row>
    <row r="38" spans="2:15" ht="15.95" customHeight="1" thickBot="1" x14ac:dyDescent="0.3">
      <c r="B38" s="358" t="s">
        <v>95</v>
      </c>
      <c r="C38" s="359">
        <f>J38+N38</f>
        <v>101</v>
      </c>
      <c r="D38" s="372">
        <f>'1º Período - 2018'!D37+'2º Período - 2018'!D37+'3º - Período 2018'!D37+'Janeiro - 2019'!D37+'Fevereiro - 2019'!D37+'Março - 2019'!D37+'Abril - 2019'!D37+'Maio - 2019'!D37+'Junho - 2019'!D37</f>
        <v>73</v>
      </c>
      <c r="E38" s="331">
        <f>D38/C38</f>
        <v>0.72277227722772275</v>
      </c>
      <c r="F38" s="309">
        <f>(D38/D5)/1</f>
        <v>0.43712574850299402</v>
      </c>
      <c r="G38" s="319" t="s">
        <v>67</v>
      </c>
      <c r="H38" s="324">
        <f>'1º Período - 2018'!F37+'2º Período - 2018'!F37+'3º - Período 2018'!F37+'Janeiro - 2019'!F37+'Fevereiro - 2019'!F37+'Março - 2019'!F37+'Abril - 2019'!F37+'Maio - 2019'!F37+'Junho - 2019'!F37</f>
        <v>28</v>
      </c>
      <c r="I38" s="315">
        <f>H38/C38</f>
        <v>0.27722772277227725</v>
      </c>
      <c r="J38" s="360">
        <f>'1º Período - 2018'!H37+'2º Período - 2018'!H37+'3º - Período 2018'!H37+'Janeiro - 2019'!H37+'Fevereiro - 2019'!H37+'Março - 2019'!H37+'Abril - 2019'!H37+'Maio - 2019'!H37+'Junho - 2019'!H37</f>
        <v>60</v>
      </c>
      <c r="K38" s="361">
        <f>J38/C38</f>
        <v>0.59405940594059403</v>
      </c>
      <c r="L38" s="362" t="s">
        <v>18</v>
      </c>
      <c r="M38" s="324">
        <f>'1º Período - 2018'!K37+'2º Período - 2018'!K37+'3º - Período 2018'!K37+'Janeiro - 2019'!K37+'Fevereiro - 2019'!K37+'Março - 2019'!K37+'Abril - 2019'!K37+'Maio - 2019'!K37+'Junho - 2019'!K37</f>
        <v>41</v>
      </c>
      <c r="N38" s="374">
        <f>M38</f>
        <v>41</v>
      </c>
      <c r="O38" s="366">
        <f>N38/C38</f>
        <v>0.40594059405940597</v>
      </c>
    </row>
    <row r="39" spans="2:15" ht="15.75" thickBot="1" x14ac:dyDescent="0.3">
      <c r="B39" s="358"/>
      <c r="C39" s="359"/>
      <c r="D39" s="373"/>
      <c r="E39" s="332"/>
      <c r="F39" s="310"/>
      <c r="G39" s="320"/>
      <c r="H39" s="325"/>
      <c r="I39" s="316"/>
      <c r="J39" s="360"/>
      <c r="K39" s="361"/>
      <c r="L39" s="363"/>
      <c r="M39" s="325"/>
      <c r="N39" s="376"/>
      <c r="O39" s="367"/>
    </row>
    <row r="40" spans="2:15" ht="15.95" customHeight="1" thickBot="1" x14ac:dyDescent="0.3">
      <c r="B40" s="345" t="s">
        <v>96</v>
      </c>
      <c r="C40" s="347">
        <f>J40+N40</f>
        <v>151</v>
      </c>
      <c r="D40" s="386">
        <f>'1º Período - 2018'!D39+'2º Período - 2018'!D39+'3º - Período 2018'!D39+'Janeiro - 2019'!D39+'Fevereiro - 2019'!D39+'Março - 2019'!D39+'Abril - 2019'!D39+'Maio - 2019'!D39+'Junho - 2019'!D39</f>
        <v>108</v>
      </c>
      <c r="E40" s="328">
        <f>D40/C40</f>
        <v>0.71523178807947019</v>
      </c>
      <c r="F40" s="303">
        <f>(D40/D5)/1</f>
        <v>0.6467065868263473</v>
      </c>
      <c r="G40" s="306" t="s">
        <v>67</v>
      </c>
      <c r="H40" s="326">
        <f>'1º Período - 2018'!F39+'2º Período - 2018'!F39+'3º - Período 2018'!F39+'Janeiro - 2019'!F39+'Fevereiro - 2019'!F39+'Março - 2019'!F39+'Abril - 2019'!F39+'Maio - 2019'!F39+'Junho - 2019'!F39</f>
        <v>43</v>
      </c>
      <c r="I40" s="312">
        <f>H40/C40</f>
        <v>0.28476821192052981</v>
      </c>
      <c r="J40" s="349">
        <f>'1º Período - 2018'!H39+'2º Período - 2018'!H39+'3º - Período 2018'!H39+'Janeiro - 2019'!H39+'Fevereiro - 2019'!H39+'Março - 2019'!H39+'Abril - 2019'!H39+'Maio - 2019'!H39+'Junho - 2019'!H39</f>
        <v>74</v>
      </c>
      <c r="K40" s="351">
        <f>J40/C40</f>
        <v>0.49006622516556292</v>
      </c>
      <c r="L40" s="37" t="s">
        <v>19</v>
      </c>
      <c r="M40" s="38">
        <f>'1º Período - 2018'!K39+'2º Período - 2018'!K39+'3º - Período 2018'!K39+'Janeiro - 2019'!K39+'Fevereiro - 2019'!K39+'Março - 2019'!K39+'Abril - 2019'!K39+'Maio - 2019'!K39+'Junho - 2019'!K39</f>
        <v>12</v>
      </c>
      <c r="N40" s="378">
        <f>SUM(M40:M42)</f>
        <v>77</v>
      </c>
      <c r="O40" s="380">
        <f>N40/C40</f>
        <v>0.50993377483443714</v>
      </c>
    </row>
    <row r="41" spans="2:15" ht="15.75" thickBot="1" x14ac:dyDescent="0.3">
      <c r="B41" s="345"/>
      <c r="C41" s="347"/>
      <c r="D41" s="388"/>
      <c r="E41" s="329"/>
      <c r="F41" s="304"/>
      <c r="G41" s="307"/>
      <c r="H41" s="389"/>
      <c r="I41" s="313"/>
      <c r="J41" s="349"/>
      <c r="K41" s="351"/>
      <c r="L41" s="39" t="s">
        <v>20</v>
      </c>
      <c r="M41" s="40">
        <f>'1º Período - 2018'!K40+'2º Período - 2018'!K40+'3º - Período 2018'!K40+'Janeiro - 2019'!K40+'Fevereiro - 2019'!K40+'Março - 2019'!K40+'Abril - 2019'!K40+'Maio - 2019'!K40+'Junho - 2019'!K40</f>
        <v>17</v>
      </c>
      <c r="N41" s="382"/>
      <c r="O41" s="383"/>
    </row>
    <row r="42" spans="2:15" ht="15.95" customHeight="1" thickBot="1" x14ac:dyDescent="0.3">
      <c r="B42" s="345"/>
      <c r="C42" s="347"/>
      <c r="D42" s="387"/>
      <c r="E42" s="330"/>
      <c r="F42" s="305"/>
      <c r="G42" s="308"/>
      <c r="H42" s="327"/>
      <c r="I42" s="314"/>
      <c r="J42" s="349"/>
      <c r="K42" s="351"/>
      <c r="L42" s="41" t="s">
        <v>72</v>
      </c>
      <c r="M42" s="42">
        <f>'1º Período - 2018'!K41+'2º Período - 2018'!K41+'3º - Período 2018'!K41+'Janeiro - 2019'!K41+'Fevereiro - 2019'!K41+'Março - 2019'!K41+'Abril - 2019'!K41+'Maio - 2019'!K41+'Junho - 2019'!K41</f>
        <v>48</v>
      </c>
      <c r="N42" s="379"/>
      <c r="O42" s="381"/>
    </row>
    <row r="43" spans="2:15" ht="15.95" customHeight="1" thickBot="1" x14ac:dyDescent="0.3">
      <c r="B43" s="358" t="s">
        <v>97</v>
      </c>
      <c r="C43" s="359">
        <f>J43+N43</f>
        <v>809</v>
      </c>
      <c r="D43" s="372">
        <f>'1º Período - 2018'!D42+'2º Período - 2018'!D42+'3º - Período 2018'!D42+'Janeiro - 2019'!D42+'Fevereiro - 2019'!D42+'Março - 2019'!D42+'Abril - 2019'!D42+'Maio - 2019'!D42+'Junho - 2019'!D42</f>
        <v>547</v>
      </c>
      <c r="E43" s="331">
        <f>D43/C43</f>
        <v>0.67614338689740416</v>
      </c>
      <c r="F43" s="309">
        <f>(D43/D5)/2</f>
        <v>1.6377245508982037</v>
      </c>
      <c r="G43" s="319" t="s">
        <v>67</v>
      </c>
      <c r="H43" s="324">
        <f>'1º Período - 2018'!F42+'2º Período - 2018'!F42+'3º - Período 2018'!F42+'Janeiro - 2019'!F42+'Fevereiro - 2019'!F42+'Março - 2019'!F42+'Abril - 2019'!F42+'Maio - 2019'!F42+'Junho - 2019'!F42</f>
        <v>262</v>
      </c>
      <c r="I43" s="315">
        <f>H43/C43</f>
        <v>0.32385661310259578</v>
      </c>
      <c r="J43" s="360">
        <f>'1º Período - 2018'!H42+'2º Período - 2018'!H42+'3º - Período 2018'!H42+'Janeiro - 2019'!H42+'Fevereiro - 2019'!H42+'Março - 2019'!H42+'Abril - 2019'!H42+'Maio - 2019'!H42+'Junho - 2019'!H42</f>
        <v>592</v>
      </c>
      <c r="K43" s="361">
        <f>J43/C43</f>
        <v>0.73176761433868975</v>
      </c>
      <c r="L43" s="60" t="s">
        <v>21</v>
      </c>
      <c r="M43" s="61">
        <f>'1º Período - 2018'!K42+'2º Período - 2018'!K42+'3º - Período 2018'!K42+'Janeiro - 2019'!K42+'Fevereiro - 2019'!K42+'Março - 2019'!K42+'Abril - 2019'!K42+'Maio - 2019'!K42+'Junho - 2019'!K42</f>
        <v>78</v>
      </c>
      <c r="N43" s="374">
        <f>SUM(M43:M44)</f>
        <v>217</v>
      </c>
      <c r="O43" s="366">
        <f>N43/C43</f>
        <v>0.26823238566131025</v>
      </c>
    </row>
    <row r="44" spans="2:15" ht="15.75" thickBot="1" x14ac:dyDescent="0.3">
      <c r="B44" s="358"/>
      <c r="C44" s="359"/>
      <c r="D44" s="373"/>
      <c r="E44" s="332"/>
      <c r="F44" s="310"/>
      <c r="G44" s="320"/>
      <c r="H44" s="325"/>
      <c r="I44" s="316"/>
      <c r="J44" s="360"/>
      <c r="K44" s="361"/>
      <c r="L44" s="62" t="s">
        <v>22</v>
      </c>
      <c r="M44" s="63">
        <f>'1º Período - 2018'!K43+'2º Período - 2018'!K43+'3º - Período 2018'!K43+'Janeiro - 2019'!K43+'Fevereiro - 2019'!K43+'Março - 2019'!K43+'Abril - 2019'!K43+'Maio - 2019'!K43+'Junho - 2019'!K43</f>
        <v>139</v>
      </c>
      <c r="N44" s="376"/>
      <c r="O44" s="367"/>
    </row>
    <row r="45" spans="2:15" ht="32.1" customHeight="1" thickBot="1" x14ac:dyDescent="0.3">
      <c r="B45" s="28" t="s">
        <v>98</v>
      </c>
      <c r="C45" s="29">
        <f>J45</f>
        <v>43</v>
      </c>
      <c r="D45" s="103">
        <f>'1º Período - 2018'!D44+'2º Período - 2018'!D44+'3º - Período 2018'!D44+'Janeiro - 2019'!D44+'Fevereiro - 2019'!D44+'Março - 2019'!D44+'Abril - 2019'!D44+'Maio - 2019'!D44+'Junho - 2019'!D44</f>
        <v>43</v>
      </c>
      <c r="E45" s="131">
        <f>D45/C45</f>
        <v>1</v>
      </c>
      <c r="F45" s="218">
        <f>(D45/D5)/1</f>
        <v>0.25748502994011974</v>
      </c>
      <c r="G45" s="219" t="s">
        <v>67</v>
      </c>
      <c r="H45" s="33">
        <f>'1º Período - 2018'!F44+'2º Período - 2018'!F44+'3º - Período 2018'!F44+'Janeiro - 2019'!F44+'Fevereiro - 2019'!F44+'Março - 2019'!F44+'Abril - 2019'!F44+'Maio - 2019'!F44+'Junho - 2019'!F44</f>
        <v>0</v>
      </c>
      <c r="I45" s="135">
        <f>H45/C45</f>
        <v>0</v>
      </c>
      <c r="J45" s="30">
        <f>'1º Período - 2018'!H44+'2º Período - 2018'!H44+'3º - Período 2018'!H44+'Janeiro - 2019'!H44+'Fevereiro - 2019'!H44+'Março - 2019'!H44+'Abril - 2019'!H44+'Maio - 2019'!H44+'Junho - 2019'!H44</f>
        <v>43</v>
      </c>
      <c r="K45" s="31">
        <f>J45/C45</f>
        <v>1</v>
      </c>
      <c r="L45" s="32" t="s">
        <v>4</v>
      </c>
      <c r="M45" s="43">
        <f>'1º Período - 2018'!K44+'2º Período - 2018'!K44+'3º - Período 2018'!K44+'Janeiro - 2019'!K44+'Fevereiro - 2019'!K44+'Março - 2019'!K44+'Abril - 2019'!K44+'Maio - 2019'!K44+'Junho - 2019'!K44</f>
        <v>0</v>
      </c>
      <c r="N45" s="44">
        <f>M45</f>
        <v>0</v>
      </c>
      <c r="O45" s="36">
        <f>N45/C45</f>
        <v>0</v>
      </c>
    </row>
    <row r="46" spans="2:15" ht="15.95" customHeight="1" thickBot="1" x14ac:dyDescent="0.3">
      <c r="B46" s="358" t="s">
        <v>99</v>
      </c>
      <c r="C46" s="359">
        <f>J46+N46</f>
        <v>368</v>
      </c>
      <c r="D46" s="372">
        <f>'1º Período - 2018'!D45+'2º Período - 2018'!D45+'3º - Período 2018'!D45+'Janeiro - 2019'!D45+'Fevereiro - 2019'!D45+'Março - 2019'!D45+'Abril - 2019'!D45+'Maio - 2019'!D45+'Junho - 2019'!D45</f>
        <v>208</v>
      </c>
      <c r="E46" s="331">
        <f>D46/C46</f>
        <v>0.56521739130434778</v>
      </c>
      <c r="F46" s="309">
        <f>(D46/D5)/2</f>
        <v>0.6227544910179641</v>
      </c>
      <c r="G46" s="319" t="s">
        <v>67</v>
      </c>
      <c r="H46" s="324">
        <f>'1º Período - 2018'!F45+'2º Período - 2018'!F45+'3º - Período 2018'!F45+'Janeiro - 2019'!F45+'Fevereiro - 2019'!F45+'Março - 2019'!F45+'Abril - 2019'!F45+'Maio - 2019'!F45+'Junho - 2019'!F45</f>
        <v>160</v>
      </c>
      <c r="I46" s="315">
        <f>H46/C46</f>
        <v>0.43478260869565216</v>
      </c>
      <c r="J46" s="360">
        <f>'1º Período - 2018'!H45+'2º Período - 2018'!H45+'3º - Período 2018'!H45+'Janeiro - 2019'!H45+'Fevereiro - 2019'!H45+'Março - 2019'!H45+'Abril - 2019'!H45+'Maio - 2019'!H45+'Junho - 2019'!H45</f>
        <v>259</v>
      </c>
      <c r="K46" s="361">
        <f>J46/C46</f>
        <v>0.70380434782608692</v>
      </c>
      <c r="L46" s="362" t="s">
        <v>23</v>
      </c>
      <c r="M46" s="324">
        <f>'1º Período - 2018'!K45+'2º Período - 2018'!K45+'3º - Período 2018'!K45+'Janeiro - 2019'!K45+'Fevereiro - 2019'!K45+'Março - 2019'!K45+'Abril - 2019'!K45+'Maio - 2019'!K45+'Junho - 2019'!K45</f>
        <v>109</v>
      </c>
      <c r="N46" s="374">
        <f>M46</f>
        <v>109</v>
      </c>
      <c r="O46" s="366">
        <f>N46/C46</f>
        <v>0.29619565217391303</v>
      </c>
    </row>
    <row r="47" spans="2:15" ht="15.95" customHeight="1" thickBot="1" x14ac:dyDescent="0.3">
      <c r="B47" s="358"/>
      <c r="C47" s="359"/>
      <c r="D47" s="373"/>
      <c r="E47" s="332"/>
      <c r="F47" s="310"/>
      <c r="G47" s="320"/>
      <c r="H47" s="325"/>
      <c r="I47" s="316"/>
      <c r="J47" s="360"/>
      <c r="K47" s="361"/>
      <c r="L47" s="363"/>
      <c r="M47" s="325"/>
      <c r="N47" s="376"/>
      <c r="O47" s="367"/>
    </row>
    <row r="48" spans="2:15" ht="15.95" customHeight="1" thickBot="1" x14ac:dyDescent="0.3">
      <c r="B48" s="345" t="s">
        <v>100</v>
      </c>
      <c r="C48" s="347">
        <f>J48+N48</f>
        <v>114</v>
      </c>
      <c r="D48" s="386">
        <f>'1º Período - 2018'!D47+'2º Período - 2018'!D47+'3º - Período 2018'!D47+'Janeiro - 2019'!D47+'Fevereiro - 2019'!D47+'Março - 2019'!D47+'Abril - 2019'!D47+'Maio - 2019'!D47+'Junho - 2019'!D47</f>
        <v>79</v>
      </c>
      <c r="E48" s="328">
        <f>D48/C48</f>
        <v>0.69298245614035092</v>
      </c>
      <c r="F48" s="303">
        <f>(D48/D5)/1</f>
        <v>0.47305389221556887</v>
      </c>
      <c r="G48" s="306" t="s">
        <v>67</v>
      </c>
      <c r="H48" s="326">
        <f>'1º Período - 2018'!F47+'2º Período - 2018'!F47+'3º - Período 2018'!F47+'Janeiro - 2019'!F47+'Fevereiro - 2019'!F47+'Março - 2019'!F47+'Abril - 2019'!F47+'Maio - 2019'!F47+'Junho - 2019'!F47</f>
        <v>34</v>
      </c>
      <c r="I48" s="312">
        <f>H48/C48</f>
        <v>0.2982456140350877</v>
      </c>
      <c r="J48" s="349">
        <f>'1º Período - 2018'!H47+'2º Período - 2018'!H47+'3º - Período 2018'!H47+'Janeiro - 2019'!H47+'Fevereiro - 2019'!H47+'Março - 2019'!H47+'Abril - 2019'!H47+'Maio - 2019'!H47+'Junho - 2019'!H47</f>
        <v>44</v>
      </c>
      <c r="K48" s="351">
        <f>J48/C48</f>
        <v>0.38596491228070173</v>
      </c>
      <c r="L48" s="37" t="s">
        <v>24</v>
      </c>
      <c r="M48" s="38">
        <f>'1º Período - 2018'!K47+'2º Período - 2018'!K47+'3º - Período 2018'!K47+'Janeiro - 2019'!K47+'Fevereiro - 2019'!K47+'Março - 2019'!K47+'Abril - 2019'!K47+'Maio - 2019'!K47+'Junho - 2019'!K47</f>
        <v>9</v>
      </c>
      <c r="N48" s="378">
        <f>SUM(M48:M51)</f>
        <v>70</v>
      </c>
      <c r="O48" s="380">
        <f>N48/C48</f>
        <v>0.61403508771929827</v>
      </c>
    </row>
    <row r="49" spans="2:15" ht="15.95" customHeight="1" thickBot="1" x14ac:dyDescent="0.3">
      <c r="B49" s="345"/>
      <c r="C49" s="347"/>
      <c r="D49" s="388"/>
      <c r="E49" s="329"/>
      <c r="F49" s="304"/>
      <c r="G49" s="307"/>
      <c r="H49" s="389"/>
      <c r="I49" s="313"/>
      <c r="J49" s="349"/>
      <c r="K49" s="351"/>
      <c r="L49" s="39" t="s">
        <v>25</v>
      </c>
      <c r="M49" s="40">
        <f>'1º Período - 2018'!K48+'2º Período - 2018'!K48+'3º - Período 2018'!K48+'Janeiro - 2019'!K48+'Fevereiro - 2019'!K48+'Março - 2019'!K48+'Abril - 2019'!K48+'Maio - 2019'!K48+'Junho - 2019'!K48</f>
        <v>32</v>
      </c>
      <c r="N49" s="382"/>
      <c r="O49" s="383"/>
    </row>
    <row r="50" spans="2:15" ht="15.95" customHeight="1" thickBot="1" x14ac:dyDescent="0.3">
      <c r="B50" s="345"/>
      <c r="C50" s="347"/>
      <c r="D50" s="388"/>
      <c r="E50" s="329"/>
      <c r="F50" s="304"/>
      <c r="G50" s="307"/>
      <c r="H50" s="389"/>
      <c r="I50" s="313"/>
      <c r="J50" s="349"/>
      <c r="K50" s="351"/>
      <c r="L50" s="45" t="s">
        <v>26</v>
      </c>
      <c r="M50" s="46">
        <f>'1º Período - 2018'!K49+'2º Período - 2018'!K49+'3º - Período 2018'!K49+'Janeiro - 2019'!K49+'Fevereiro - 2019'!K49+'Março - 2019'!K49+'Abril - 2019'!K49+'Maio - 2019'!K49+'Junho - 2019'!K49</f>
        <v>20</v>
      </c>
      <c r="N50" s="382"/>
      <c r="O50" s="390"/>
    </row>
    <row r="51" spans="2:15" ht="15.75" thickBot="1" x14ac:dyDescent="0.3">
      <c r="B51" s="345"/>
      <c r="C51" s="347"/>
      <c r="D51" s="387"/>
      <c r="E51" s="330"/>
      <c r="F51" s="305"/>
      <c r="G51" s="308"/>
      <c r="H51" s="327"/>
      <c r="I51" s="314"/>
      <c r="J51" s="349"/>
      <c r="K51" s="351"/>
      <c r="L51" s="41" t="s">
        <v>122</v>
      </c>
      <c r="M51" s="42">
        <f>'1º Período - 2018'!K50+'2º Período - 2018'!K50+'3º - Período 2018'!K50+'Janeiro - 2019'!K50+'Fevereiro - 2019'!K50+'Março - 2019'!K50+'Abril - 2019'!K50+'Maio - 2019'!K50+'Junho - 2019'!K50</f>
        <v>9</v>
      </c>
      <c r="N51" s="379"/>
      <c r="O51" s="381"/>
    </row>
    <row r="52" spans="2:15" ht="15.75" thickBot="1" x14ac:dyDescent="0.3">
      <c r="B52" s="358" t="s">
        <v>156</v>
      </c>
      <c r="C52" s="359">
        <f>J52+N52</f>
        <v>779</v>
      </c>
      <c r="D52" s="372">
        <f>'1º Período - 2018'!D51+'2º Período - 2018'!D51+'3º - Período 2018'!D51+'Janeiro - 2019'!D51+'Fevereiro - 2019'!D51+'Março - 2019'!D51+'Abril - 2019'!D51+'Maio - 2019'!D51+'Junho - 2019'!D51</f>
        <v>499</v>
      </c>
      <c r="E52" s="331">
        <f>D52/C52</f>
        <v>0.64056482670089854</v>
      </c>
      <c r="F52" s="309">
        <f>(D52*K52)/D5/4+G52</f>
        <v>0.73377276256216706</v>
      </c>
      <c r="G52" s="309">
        <f>(D52*O52)/D5/5</f>
        <v>5.2932901847140126E-2</v>
      </c>
      <c r="H52" s="324">
        <f>'1º Período - 2018'!F51+'2º Período - 2018'!F51+'3º - Período 2018'!F51+'Janeiro - 2019'!F51+'Fevereiro - 2019'!F51+'Março - 2019'!F51+'Abril - 2019'!F51+'Maio - 2019'!F51+'Junho - 2019'!F51</f>
        <v>280</v>
      </c>
      <c r="I52" s="315">
        <f>H52/C52</f>
        <v>0.35943517329910141</v>
      </c>
      <c r="J52" s="360">
        <f>'1º Período - 2018'!H51+'2º Período - 2018'!H51+'3º - Período 2018'!H51+'Janeiro - 2019'!H51+'Fevereiro - 2019'!H51+'Março - 2019'!H51+'Abril - 2019'!H51+'Maio - 2019'!H51+'Junho - 2019'!H51</f>
        <v>710</v>
      </c>
      <c r="K52" s="361">
        <f>J52/C52</f>
        <v>0.91142490372272145</v>
      </c>
      <c r="L52" s="60" t="s">
        <v>27</v>
      </c>
      <c r="M52" s="61">
        <f>'1º Período - 2018'!K51+'2º Período - 2018'!K51+'3º - Período 2018'!K51+'Janeiro - 2019'!K51+'Fevereiro - 2019'!K51+'Março - 2019'!K51+'Abril - 2019'!K51+'Maio - 2019'!K51+'Junho - 2019'!K51</f>
        <v>49</v>
      </c>
      <c r="N52" s="374">
        <f>SUM(M52:M53)</f>
        <v>69</v>
      </c>
      <c r="O52" s="366">
        <f>N52/C52</f>
        <v>8.8575096277278567E-2</v>
      </c>
    </row>
    <row r="53" spans="2:15" ht="26.25" customHeight="1" thickBot="1" x14ac:dyDescent="0.3">
      <c r="B53" s="358"/>
      <c r="C53" s="359"/>
      <c r="D53" s="373"/>
      <c r="E53" s="332"/>
      <c r="F53" s="310"/>
      <c r="G53" s="310"/>
      <c r="H53" s="325"/>
      <c r="I53" s="316"/>
      <c r="J53" s="360"/>
      <c r="K53" s="361"/>
      <c r="L53" s="62" t="s">
        <v>28</v>
      </c>
      <c r="M53" s="63">
        <f>'1º Período - 2018'!K52+'2º Período - 2018'!K52+'3º - Período 2018'!K52+'Janeiro - 2019'!K52+'Fevereiro - 2019'!K52+'Março - 2019'!K52+'Abril - 2019'!K52+'Maio - 2019'!K52+'Junho - 2019'!K52</f>
        <v>20</v>
      </c>
      <c r="N53" s="376"/>
      <c r="O53" s="367"/>
    </row>
    <row r="54" spans="2:15" ht="15.95" customHeight="1" thickBot="1" x14ac:dyDescent="0.3">
      <c r="B54" s="345" t="s">
        <v>101</v>
      </c>
      <c r="C54" s="347">
        <f>J54+N54</f>
        <v>403</v>
      </c>
      <c r="D54" s="386">
        <f>'1º Período - 2018'!D53+'2º Período - 2018'!D53+'3º - Período 2018'!D53+'Janeiro - 2019'!D53+'Fevereiro - 2019'!D53+'Março - 2019'!D53+'Abril - 2019'!D53+'Maio - 2019'!D53+'Junho - 2019'!D53</f>
        <v>264</v>
      </c>
      <c r="E54" s="328">
        <f>D54/C54</f>
        <v>0.6550868486352357</v>
      </c>
      <c r="F54" s="303">
        <f>(D54/D5)/3</f>
        <v>0.52694610778443118</v>
      </c>
      <c r="G54" s="306" t="s">
        <v>67</v>
      </c>
      <c r="H54" s="326">
        <f>'1º Período - 2018'!F53+'2º Período - 2018'!F53+'3º - Período 2018'!F53+'Janeiro - 2019'!F53+'Fevereiro - 2019'!F53+'Março - 2019'!F53+'Abril - 2019'!F53+'Maio - 2019'!F53+'Junho - 2019'!F53</f>
        <v>139</v>
      </c>
      <c r="I54" s="312">
        <f>H54/C54</f>
        <v>0.34491315136476425</v>
      </c>
      <c r="J54" s="349">
        <f>'1º Período - 2018'!H53+'2º Período - 2018'!H53+'3º - Período 2018'!H53+'Janeiro - 2019'!H53+'Fevereiro - 2019'!H53+'Março - 2019'!H53+'Abril - 2019'!H53+'Maio - 2019'!H53+'Junho - 2019'!H53</f>
        <v>304</v>
      </c>
      <c r="K54" s="351">
        <f>J54/C54</f>
        <v>0.75434243176178661</v>
      </c>
      <c r="L54" s="37" t="s">
        <v>29</v>
      </c>
      <c r="M54" s="38">
        <f>'1º Período - 2018'!K53+'2º Período - 2018'!K53+'3º - Período 2018'!K53+'Janeiro - 2019'!K53+'Fevereiro - 2019'!K53+'Março - 2019'!K53+'Abril - 2019'!K53+'Maio - 2019'!K53+'Junho - 2019'!K53</f>
        <v>10</v>
      </c>
      <c r="N54" s="378">
        <f>SUM(M54:M60)</f>
        <v>99</v>
      </c>
      <c r="O54" s="380">
        <f>N54/C54</f>
        <v>0.24565756823821339</v>
      </c>
    </row>
    <row r="55" spans="2:15" ht="15.95" customHeight="1" thickBot="1" x14ac:dyDescent="0.3">
      <c r="B55" s="345"/>
      <c r="C55" s="347"/>
      <c r="D55" s="388"/>
      <c r="E55" s="329"/>
      <c r="F55" s="304"/>
      <c r="G55" s="307"/>
      <c r="H55" s="389"/>
      <c r="I55" s="313"/>
      <c r="J55" s="349"/>
      <c r="K55" s="351"/>
      <c r="L55" s="39" t="s">
        <v>30</v>
      </c>
      <c r="M55" s="40">
        <f>'1º Período - 2018'!K54+'2º Período - 2018'!K54+'3º - Período 2018'!K54+'Janeiro - 2019'!K54+'Fevereiro - 2019'!K54+'Março - 2019'!K54+'Abril - 2019'!K54+'Maio - 2019'!K54+'Junho - 2019'!K54</f>
        <v>17</v>
      </c>
      <c r="N55" s="382"/>
      <c r="O55" s="383"/>
    </row>
    <row r="56" spans="2:15" ht="15.95" customHeight="1" thickBot="1" x14ac:dyDescent="0.3">
      <c r="B56" s="345"/>
      <c r="C56" s="347"/>
      <c r="D56" s="388"/>
      <c r="E56" s="329"/>
      <c r="F56" s="304"/>
      <c r="G56" s="307"/>
      <c r="H56" s="389"/>
      <c r="I56" s="313"/>
      <c r="J56" s="349"/>
      <c r="K56" s="351"/>
      <c r="L56" s="39" t="s">
        <v>31</v>
      </c>
      <c r="M56" s="40">
        <f>'1º Período - 2018'!K55+'2º Período - 2018'!K55+'3º - Período 2018'!K55+'Janeiro - 2019'!K55+'Fevereiro - 2019'!K55+'Março - 2019'!K55+'Abril - 2019'!K55+'Maio - 2019'!K55+'Junho - 2019'!K55</f>
        <v>2</v>
      </c>
      <c r="N56" s="382"/>
      <c r="O56" s="383"/>
    </row>
    <row r="57" spans="2:15" ht="15.95" customHeight="1" thickBot="1" x14ac:dyDescent="0.3">
      <c r="B57" s="345"/>
      <c r="C57" s="347"/>
      <c r="D57" s="388"/>
      <c r="E57" s="329"/>
      <c r="F57" s="304"/>
      <c r="G57" s="307"/>
      <c r="H57" s="389"/>
      <c r="I57" s="313"/>
      <c r="J57" s="349"/>
      <c r="K57" s="351"/>
      <c r="L57" s="39" t="s">
        <v>32</v>
      </c>
      <c r="M57" s="40">
        <f>'1º Período - 2018'!K56+'2º Período - 2018'!K56+'3º - Período 2018'!K56+'Janeiro - 2019'!K56+'Fevereiro - 2019'!K56+'Março - 2019'!K56+'Abril - 2019'!K56+'Maio - 2019'!K56+'Junho - 2019'!K56</f>
        <v>18</v>
      </c>
      <c r="N57" s="382"/>
      <c r="O57" s="383"/>
    </row>
    <row r="58" spans="2:15" ht="15.95" customHeight="1" thickBot="1" x14ac:dyDescent="0.3">
      <c r="B58" s="345"/>
      <c r="C58" s="347"/>
      <c r="D58" s="388"/>
      <c r="E58" s="329"/>
      <c r="F58" s="304"/>
      <c r="G58" s="307"/>
      <c r="H58" s="389"/>
      <c r="I58" s="313"/>
      <c r="J58" s="349"/>
      <c r="K58" s="351"/>
      <c r="L58" s="39" t="s">
        <v>33</v>
      </c>
      <c r="M58" s="40">
        <f>'1º Período - 2018'!K57+'2º Período - 2018'!K57+'3º - Período 2018'!K57+'Janeiro - 2019'!K57+'Fevereiro - 2019'!K57+'Março - 2019'!K57+'Abril - 2019'!K57+'Maio - 2019'!K57+'Junho - 2019'!K57</f>
        <v>15</v>
      </c>
      <c r="N58" s="382"/>
      <c r="O58" s="383"/>
    </row>
    <row r="59" spans="2:15" ht="15.75" thickBot="1" x14ac:dyDescent="0.3">
      <c r="B59" s="345"/>
      <c r="C59" s="347"/>
      <c r="D59" s="388"/>
      <c r="E59" s="329"/>
      <c r="F59" s="304"/>
      <c r="G59" s="307"/>
      <c r="H59" s="389"/>
      <c r="I59" s="313"/>
      <c r="J59" s="349"/>
      <c r="K59" s="351"/>
      <c r="L59" s="45" t="s">
        <v>73</v>
      </c>
      <c r="M59" s="46">
        <f>'1º Período - 2018'!K58+'2º Período - 2018'!K58+'3º - Período 2018'!K58+'Janeiro - 2019'!K58+'Fevereiro - 2019'!K58+'Março - 2019'!K58+'Abril - 2019'!K58+'Maio - 2019'!K58+'Junho - 2019'!K58</f>
        <v>27</v>
      </c>
      <c r="N59" s="382"/>
      <c r="O59" s="383"/>
    </row>
    <row r="60" spans="2:15" ht="15.95" customHeight="1" thickBot="1" x14ac:dyDescent="0.3">
      <c r="B60" s="345"/>
      <c r="C60" s="347"/>
      <c r="D60" s="387"/>
      <c r="E60" s="330"/>
      <c r="F60" s="305"/>
      <c r="G60" s="308"/>
      <c r="H60" s="327"/>
      <c r="I60" s="314"/>
      <c r="J60" s="349"/>
      <c r="K60" s="351"/>
      <c r="L60" s="41" t="s">
        <v>34</v>
      </c>
      <c r="M60" s="42">
        <f>'1º Período - 2018'!K59+'2º Período - 2018'!K59+'3º - Período 2018'!K59+'Janeiro - 2019'!K59+'Fevereiro - 2019'!K59+'Março - 2019'!K59+'Abril - 2019'!K59+'Maio - 2019'!K59+'Junho - 2019'!K59</f>
        <v>10</v>
      </c>
      <c r="N60" s="379"/>
      <c r="O60" s="381"/>
    </row>
    <row r="61" spans="2:15" ht="15.95" customHeight="1" thickBot="1" x14ac:dyDescent="0.3">
      <c r="B61" s="358" t="s">
        <v>102</v>
      </c>
      <c r="C61" s="359">
        <f>J61+N61</f>
        <v>83</v>
      </c>
      <c r="D61" s="372">
        <f>'1º Período - 2018'!D60+'2º Período - 2018'!D60+'3º - Período 2018'!D60+'Janeiro - 2019'!D60+'Fevereiro - 2019'!D60+'Março - 2019'!D60+'Abril - 2019'!D60+'Maio - 2019'!D60+'Junho - 2019'!D60</f>
        <v>66</v>
      </c>
      <c r="E61" s="331">
        <f>D61/C61</f>
        <v>0.79518072289156627</v>
      </c>
      <c r="F61" s="309">
        <f>(D61/D5)/1</f>
        <v>0.39520958083832336</v>
      </c>
      <c r="G61" s="319" t="s">
        <v>67</v>
      </c>
      <c r="H61" s="324">
        <f>'1º Período - 2018'!F60+'2º Período - 2018'!F60+'3º - Período 2018'!F60+'Janeiro - 2019'!F60+'Fevereiro - 2019'!F60+'Março - 2019'!F60+'Abril - 2019'!F60+'Maio - 2019'!F60+'Junho - 2019'!F60</f>
        <v>17</v>
      </c>
      <c r="I61" s="315">
        <f>H61/C61</f>
        <v>0.20481927710843373</v>
      </c>
      <c r="J61" s="360">
        <f>'1º Período - 2018'!H60+'2º Período - 2018'!H60+'3º - Período 2018'!H60+'Janeiro - 2019'!H60+'Fevereiro - 2019'!H60+'Março - 2019'!H60+'Abril - 2019'!H60+'Maio - 2019'!H60+'Junho - 2019'!H60</f>
        <v>79</v>
      </c>
      <c r="K61" s="361">
        <f>J61/C61</f>
        <v>0.95180722891566261</v>
      </c>
      <c r="L61" s="362" t="s">
        <v>35</v>
      </c>
      <c r="M61" s="324">
        <f>'1º Período - 2018'!K60+'2º Período - 2018'!K60+'3º - Período 2018'!K60+'Janeiro - 2019'!K60+'Fevereiro - 2019'!K60+'Março - 2019'!K60+'Abril - 2019'!K60+'Maio - 2019'!K60+'Junho - 2019'!K60</f>
        <v>4</v>
      </c>
      <c r="N61" s="374">
        <f>M61</f>
        <v>4</v>
      </c>
      <c r="O61" s="366">
        <f>N61/C61</f>
        <v>4.8192771084337352E-2</v>
      </c>
    </row>
    <row r="62" spans="2:15" ht="15.95" customHeight="1" thickBot="1" x14ac:dyDescent="0.3">
      <c r="B62" s="358"/>
      <c r="C62" s="359"/>
      <c r="D62" s="373"/>
      <c r="E62" s="332"/>
      <c r="F62" s="310"/>
      <c r="G62" s="320"/>
      <c r="H62" s="325"/>
      <c r="I62" s="316"/>
      <c r="J62" s="360"/>
      <c r="K62" s="361"/>
      <c r="L62" s="363"/>
      <c r="M62" s="325"/>
      <c r="N62" s="376"/>
      <c r="O62" s="367"/>
    </row>
    <row r="63" spans="2:15" ht="15.95" customHeight="1" thickBot="1" x14ac:dyDescent="0.3">
      <c r="B63" s="345" t="s">
        <v>103</v>
      </c>
      <c r="C63" s="347">
        <f>J63+N63</f>
        <v>180</v>
      </c>
      <c r="D63" s="386">
        <f>'1º Período - 2018'!D62+'2º Período - 2018'!D62+'3º - Período 2018'!D62+'Janeiro - 2019'!D62+'Fevereiro - 2019'!D62+'Março - 2019'!D62+'Abril - 2019'!D62+'Maio - 2019'!D62+'Junho - 2019'!D62</f>
        <v>112</v>
      </c>
      <c r="E63" s="328">
        <f>D63/C63</f>
        <v>0.62222222222222223</v>
      </c>
      <c r="F63" s="303">
        <f>(D63/D5)/1</f>
        <v>0.6706586826347305</v>
      </c>
      <c r="G63" s="306" t="s">
        <v>67</v>
      </c>
      <c r="H63" s="326">
        <f>'1º Período - 2018'!F62+'2º Período - 2018'!F62+'3º - Período 2018'!F62+'Janeiro - 2019'!F62+'Fevereiro - 2019'!F62+'Março - 2019'!F62+'Abril - 2019'!F62+'Maio - 2019'!F62+'Junho - 2019'!F62</f>
        <v>68</v>
      </c>
      <c r="I63" s="312">
        <f>H63/C63</f>
        <v>0.37777777777777777</v>
      </c>
      <c r="J63" s="349">
        <f>'1º Período - 2018'!H62+'2º Período - 2018'!H62+'3º - Período 2018'!H62+'Janeiro - 2019'!H62+'Fevereiro - 2019'!H62+'Março - 2019'!H62+'Abril - 2019'!H62+'Maio - 2019'!H62+'Junho - 2019'!H62</f>
        <v>59</v>
      </c>
      <c r="K63" s="351">
        <f>J63/C63</f>
        <v>0.32777777777777778</v>
      </c>
      <c r="L63" s="37" t="s">
        <v>36</v>
      </c>
      <c r="M63" s="38">
        <f>'1º Período - 2018'!K62+'2º Período - 2018'!K62+'3º - Período 2018'!K62+'Janeiro - 2019'!K62+'Fevereiro - 2019'!K62+'Março - 2019'!K62+'Abril - 2019'!K62+'Maio - 2019'!K62+'Junho - 2019'!K62</f>
        <v>10</v>
      </c>
      <c r="N63" s="378">
        <f>SUM(M63:M66)</f>
        <v>121</v>
      </c>
      <c r="O63" s="380">
        <f>N63/C63</f>
        <v>0.67222222222222228</v>
      </c>
    </row>
    <row r="64" spans="2:15" ht="15.75" thickBot="1" x14ac:dyDescent="0.3">
      <c r="B64" s="345"/>
      <c r="C64" s="347"/>
      <c r="D64" s="388"/>
      <c r="E64" s="329"/>
      <c r="F64" s="304"/>
      <c r="G64" s="307"/>
      <c r="H64" s="389"/>
      <c r="I64" s="313"/>
      <c r="J64" s="349"/>
      <c r="K64" s="351"/>
      <c r="L64" s="39" t="s">
        <v>37</v>
      </c>
      <c r="M64" s="40">
        <f>'1º Período - 2018'!K63+'2º Período - 2018'!K63+'3º - Período 2018'!K63+'Janeiro - 2019'!K63+'Fevereiro - 2019'!K63+'Março - 2019'!K63+'Abril - 2019'!K63+'Maio - 2019'!K63+'Junho - 2019'!K63</f>
        <v>19</v>
      </c>
      <c r="N64" s="382"/>
      <c r="O64" s="383"/>
    </row>
    <row r="65" spans="2:15" ht="15.95" customHeight="1" thickBot="1" x14ac:dyDescent="0.3">
      <c r="B65" s="345"/>
      <c r="C65" s="347"/>
      <c r="D65" s="388"/>
      <c r="E65" s="329"/>
      <c r="F65" s="304"/>
      <c r="G65" s="307"/>
      <c r="H65" s="389"/>
      <c r="I65" s="313"/>
      <c r="J65" s="349"/>
      <c r="K65" s="351"/>
      <c r="L65" s="39" t="s">
        <v>38</v>
      </c>
      <c r="M65" s="40">
        <f>'1º Período - 2018'!K64+'2º Período - 2018'!K64+'3º - Período 2018'!K64+'Janeiro - 2019'!K64+'Fevereiro - 2019'!K64+'Março - 2019'!K64+'Abril - 2019'!K64+'Maio - 2019'!K64+'Junho - 2019'!K64</f>
        <v>37</v>
      </c>
      <c r="N65" s="382"/>
      <c r="O65" s="383"/>
    </row>
    <row r="66" spans="2:15" ht="15.95" customHeight="1" thickBot="1" x14ac:dyDescent="0.3">
      <c r="B66" s="345"/>
      <c r="C66" s="347"/>
      <c r="D66" s="387"/>
      <c r="E66" s="330"/>
      <c r="F66" s="305"/>
      <c r="G66" s="308"/>
      <c r="H66" s="327"/>
      <c r="I66" s="314"/>
      <c r="J66" s="349"/>
      <c r="K66" s="351"/>
      <c r="L66" s="41" t="s">
        <v>74</v>
      </c>
      <c r="M66" s="42">
        <f>'1º Período - 2018'!K65+'2º Período - 2018'!K65+'3º - Período 2018'!K65+'Janeiro - 2019'!K65+'Fevereiro - 2019'!K65+'Março - 2019'!K65+'Abril - 2019'!K65+'Maio - 2019'!K65+'Junho - 2019'!K65</f>
        <v>55</v>
      </c>
      <c r="N66" s="379"/>
      <c r="O66" s="381"/>
    </row>
    <row r="67" spans="2:15" ht="15.95" customHeight="1" thickBot="1" x14ac:dyDescent="0.3">
      <c r="B67" s="358" t="s">
        <v>104</v>
      </c>
      <c r="C67" s="359">
        <f>J67+N67</f>
        <v>108</v>
      </c>
      <c r="D67" s="372">
        <f>'1º Período - 2018'!D66+'2º Período - 2018'!D66+'3º - Período 2018'!D66+'Janeiro - 2019'!D66+'Fevereiro - 2019'!D66+'Março - 2019'!D66+'Abril - 2019'!D66+'Maio - 2019'!D66+'Junho - 2019'!D66</f>
        <v>67</v>
      </c>
      <c r="E67" s="331">
        <f>D67/C67</f>
        <v>0.62037037037037035</v>
      </c>
      <c r="F67" s="309">
        <f>(D67/D5)/1</f>
        <v>0.40119760479041916</v>
      </c>
      <c r="G67" s="319" t="s">
        <v>67</v>
      </c>
      <c r="H67" s="324">
        <f>'1º Período - 2018'!F66+'2º Período - 2018'!F66+'3º - Período 2018'!F66+'Janeiro - 2019'!F66+'Fevereiro - 2019'!F66+'Março - 2019'!F66+'Abril - 2019'!F66+'Maio - 2019'!F66+'Junho - 2019'!F66</f>
        <v>35</v>
      </c>
      <c r="I67" s="315">
        <f>H67/C67</f>
        <v>0.32407407407407407</v>
      </c>
      <c r="J67" s="360">
        <f>'1º Período - 2018'!H66+'2º Período - 2018'!H66+'3º - Período 2018'!H66+'Janeiro - 2019'!H66+'Fevereiro - 2019'!H66+'Março - 2019'!H66+'Abril - 2019'!H66+'Maio - 2019'!H66+'Junho - 2019'!H66</f>
        <v>49</v>
      </c>
      <c r="K67" s="361">
        <f>J67/C67</f>
        <v>0.45370370370370372</v>
      </c>
      <c r="L67" s="60" t="s">
        <v>39</v>
      </c>
      <c r="M67" s="61">
        <f>'1º Período - 2018'!K66+'2º Período - 2018'!K66+'3º - Período 2018'!K66+'Janeiro - 2019'!K66+'Fevereiro - 2019'!K66+'Março - 2019'!K66+'Abril - 2019'!K66+'Maio - 2019'!K66+'Junho - 2019'!K66</f>
        <v>14</v>
      </c>
      <c r="N67" s="374">
        <f>SUM(M67:M69)</f>
        <v>59</v>
      </c>
      <c r="O67" s="366">
        <f>N67/C67</f>
        <v>0.54629629629629628</v>
      </c>
    </row>
    <row r="68" spans="2:15" ht="15.75" thickBot="1" x14ac:dyDescent="0.3">
      <c r="B68" s="358"/>
      <c r="C68" s="359"/>
      <c r="D68" s="384"/>
      <c r="E68" s="333"/>
      <c r="F68" s="335"/>
      <c r="G68" s="399"/>
      <c r="H68" s="385"/>
      <c r="I68" s="323"/>
      <c r="J68" s="360"/>
      <c r="K68" s="361"/>
      <c r="L68" s="66" t="s">
        <v>40</v>
      </c>
      <c r="M68" s="67">
        <f>'1º Período - 2018'!K67+'2º Período - 2018'!K67+'3º - Período 2018'!K67+'Janeiro - 2019'!K67+'Fevereiro - 2019'!K67+'Março - 2019'!K67+'Abril - 2019'!K67+'Maio - 2019'!K67+'Junho - 2019'!K67</f>
        <v>5</v>
      </c>
      <c r="N68" s="375"/>
      <c r="O68" s="377"/>
    </row>
    <row r="69" spans="2:15" ht="15.95" customHeight="1" thickBot="1" x14ac:dyDescent="0.3">
      <c r="B69" s="358"/>
      <c r="C69" s="359"/>
      <c r="D69" s="373"/>
      <c r="E69" s="332"/>
      <c r="F69" s="310"/>
      <c r="G69" s="320"/>
      <c r="H69" s="325"/>
      <c r="I69" s="316"/>
      <c r="J69" s="360"/>
      <c r="K69" s="361"/>
      <c r="L69" s="62" t="s">
        <v>41</v>
      </c>
      <c r="M69" s="63">
        <f>'1º Período - 2018'!K68+'2º Período - 2018'!K68+'3º - Período 2018'!K68+'Janeiro - 2019'!K68+'Fevereiro - 2019'!K68+'Março - 2019'!K68+'Abril - 2019'!K68+'Maio - 2019'!K68+'Junho - 2019'!K68</f>
        <v>40</v>
      </c>
      <c r="N69" s="376"/>
      <c r="O69" s="367"/>
    </row>
    <row r="70" spans="2:15" ht="15.95" customHeight="1" thickBot="1" x14ac:dyDescent="0.3">
      <c r="B70" s="345" t="s">
        <v>105</v>
      </c>
      <c r="C70" s="347">
        <f>J70+N70</f>
        <v>413</v>
      </c>
      <c r="D70" s="386">
        <f>'1º Período - 2018'!D69+'2º Período - 2018'!D69+'3º - Período 2018'!D69+'Janeiro - 2019'!D69+'Fevereiro - 2019'!D69+'Março - 2019'!D69+'Abril - 2019'!D69+'Maio - 2019'!D69+'Junho - 2019'!D69</f>
        <v>278</v>
      </c>
      <c r="E70" s="328">
        <f>D70/C70</f>
        <v>0.67312348668280875</v>
      </c>
      <c r="F70" s="303">
        <f>(D70/D5)/2</f>
        <v>0.83233532934131738</v>
      </c>
      <c r="G70" s="306" t="s">
        <v>67</v>
      </c>
      <c r="H70" s="326">
        <f>'1º Período - 2018'!F69+'2º Período - 2018'!F69+'3º - Período 2018'!F69+'Janeiro - 2019'!F69+'Fevereiro - 2019'!F69+'Março - 2019'!F69+'Abril - 2019'!F69+'Maio - 2019'!F69+'Junho - 2019'!F69</f>
        <v>135</v>
      </c>
      <c r="I70" s="312">
        <f>H70/C70</f>
        <v>0.32687651331719131</v>
      </c>
      <c r="J70" s="349">
        <f>'1º Período - 2018'!H69+'2º Período - 2018'!H69+'3º - Período 2018'!H69+'Janeiro - 2019'!H69+'Fevereiro - 2019'!H69+'Março - 2019'!H69+'Abril - 2019'!H69+'Maio - 2019'!H69+'Junho - 2019'!H69</f>
        <v>358</v>
      </c>
      <c r="K70" s="351">
        <f>J70/C70</f>
        <v>0.86682808716707027</v>
      </c>
      <c r="L70" s="368" t="s">
        <v>42</v>
      </c>
      <c r="M70" s="326">
        <f>'1º Período - 2018'!K69+'2º Período - 2018'!K69+'3º - Período 2018'!K69+'Janeiro - 2019'!K69+'Fevereiro - 2019'!K69+'Março - 2019'!K69+'Abril - 2019'!K69+'Maio - 2019'!K69+'Junho - 2019'!K69</f>
        <v>55</v>
      </c>
      <c r="N70" s="378">
        <f>M70</f>
        <v>55</v>
      </c>
      <c r="O70" s="380">
        <f>N70/C70</f>
        <v>0.13317191283292978</v>
      </c>
    </row>
    <row r="71" spans="2:15" ht="15.95" customHeight="1" thickBot="1" x14ac:dyDescent="0.3">
      <c r="B71" s="345"/>
      <c r="C71" s="347"/>
      <c r="D71" s="387"/>
      <c r="E71" s="330"/>
      <c r="F71" s="305"/>
      <c r="G71" s="308"/>
      <c r="H71" s="327"/>
      <c r="I71" s="314"/>
      <c r="J71" s="349"/>
      <c r="K71" s="351"/>
      <c r="L71" s="369"/>
      <c r="M71" s="327"/>
      <c r="N71" s="379"/>
      <c r="O71" s="381"/>
    </row>
    <row r="72" spans="2:15" ht="32.1" customHeight="1" thickBot="1" x14ac:dyDescent="0.3">
      <c r="B72" s="68" t="s">
        <v>106</v>
      </c>
      <c r="C72" s="69">
        <f>J72</f>
        <v>36</v>
      </c>
      <c r="D72" s="104">
        <f>'1º Período - 2018'!D71+'2º Período - 2018'!D71+'3º - Período 2018'!D71+'Janeiro - 2019'!D71+'Fevereiro - 2019'!D71+'Março - 2019'!D71+'Abril - 2019'!D71+'Maio - 2019'!D71+'Junho - 2019'!D71</f>
        <v>36</v>
      </c>
      <c r="E72" s="132">
        <f>D72/C72</f>
        <v>1</v>
      </c>
      <c r="F72" s="220">
        <f>(D72/D5)/1</f>
        <v>0.21556886227544911</v>
      </c>
      <c r="G72" s="221" t="s">
        <v>67</v>
      </c>
      <c r="H72" s="73">
        <f>'1º Período - 2018'!F71+'2º Período - 2018'!F71+'3º - Período 2018'!F71+'Janeiro - 2019'!F71+'Fevereiro - 2019'!F71+'Março - 2019'!F71+'Abril - 2019'!F71+'Maio - 2019'!F71+'Junho - 2019'!F71</f>
        <v>0</v>
      </c>
      <c r="I72" s="136">
        <f>H72/C72</f>
        <v>0</v>
      </c>
      <c r="J72" s="70">
        <f>'1º Período - 2018'!H71+'2º Período - 2018'!H71+'3º - Período 2018'!H71+'Janeiro - 2019'!H71+'Fevereiro - 2019'!H71+'Março - 2019'!H71+'Abril - 2019'!H71+'Maio - 2019'!H71+'Junho - 2019'!H71</f>
        <v>36</v>
      </c>
      <c r="K72" s="71">
        <f>J72/C72</f>
        <v>1</v>
      </c>
      <c r="L72" s="72" t="s">
        <v>4</v>
      </c>
      <c r="M72" s="73">
        <f>'1º Período - 2018'!K71+'2º Período - 2018'!K71+'3º - Período 2018'!K71+'Janeiro - 2019'!K71+'Fevereiro - 2019'!K71+'Março - 2019'!K71+'Abril - 2019'!K71+'Maio - 2019'!K71+'Junho - 2019'!K71</f>
        <v>0</v>
      </c>
      <c r="N72" s="74">
        <f>M72</f>
        <v>0</v>
      </c>
      <c r="O72" s="75">
        <f>N72/C72</f>
        <v>0</v>
      </c>
    </row>
    <row r="73" spans="2:15" ht="15.95" customHeight="1" thickBot="1" x14ac:dyDescent="0.3">
      <c r="B73" s="345" t="s">
        <v>107</v>
      </c>
      <c r="C73" s="347">
        <f>J73+N73</f>
        <v>321</v>
      </c>
      <c r="D73" s="386">
        <f>'1º Período - 2018'!D72+'2º Período - 2018'!D72+'3º - Período 2018'!D72+'Janeiro - 2019'!D72+'Fevereiro - 2019'!D72+'Março - 2019'!D72+'Abril - 2019'!D72+'Maio - 2019'!D72+'Junho - 2019'!D72</f>
        <v>195</v>
      </c>
      <c r="E73" s="328">
        <f>D73/C73</f>
        <v>0.60747663551401865</v>
      </c>
      <c r="F73" s="303">
        <f>D73/D5/2</f>
        <v>0.58383233532934131</v>
      </c>
      <c r="G73" s="334" t="s">
        <v>67</v>
      </c>
      <c r="H73" s="326">
        <f>'1º Período - 2018'!F72+'2º Período - 2018'!F72+'3º - Período 2018'!F72+'Janeiro - 2019'!F72+'Fevereiro - 2019'!F72+'Março - 2019'!F72+'Abril - 2019'!F72+'Maio - 2019'!F72+'Junho - 2019'!F72</f>
        <v>126</v>
      </c>
      <c r="I73" s="312">
        <f>H73/C73</f>
        <v>0.3925233644859813</v>
      </c>
      <c r="J73" s="349">
        <f>'1º Período - 2018'!H72+'2º Período - 2018'!H72+'3º - Período 2018'!H72+'Janeiro - 2019'!H72+'Fevereiro - 2019'!H72+'Março - 2019'!H72+'Abril - 2019'!H72+'Maio - 2019'!H72+'Junho - 2019'!H72</f>
        <v>141</v>
      </c>
      <c r="K73" s="351">
        <f>J73/C73</f>
        <v>0.43925233644859812</v>
      </c>
      <c r="L73" s="37" t="s">
        <v>43</v>
      </c>
      <c r="M73" s="38">
        <f>'1º Período - 2018'!K72+'2º Período - 2018'!K72+'3º - Período 2018'!K72+'Janeiro - 2019'!K72+'Fevereiro - 2019'!K72+'Março - 2019'!K72+'Abril - 2019'!K72+'Maio - 2019'!K72+'Junho - 2019'!K72</f>
        <v>43</v>
      </c>
      <c r="N73" s="326">
        <f>SUM(M73:M79)</f>
        <v>180</v>
      </c>
      <c r="O73" s="370">
        <f>N73/C73</f>
        <v>0.56074766355140182</v>
      </c>
    </row>
    <row r="74" spans="2:15" ht="15.95" customHeight="1" thickBot="1" x14ac:dyDescent="0.3">
      <c r="B74" s="345"/>
      <c r="C74" s="347"/>
      <c r="D74" s="388"/>
      <c r="E74" s="329"/>
      <c r="F74" s="304"/>
      <c r="G74" s="304"/>
      <c r="H74" s="389"/>
      <c r="I74" s="313"/>
      <c r="J74" s="349"/>
      <c r="K74" s="351"/>
      <c r="L74" s="39" t="s">
        <v>44</v>
      </c>
      <c r="M74" s="40">
        <f>'1º Período - 2018'!K73+'2º Período - 2018'!K73+'3º - Período 2018'!K73+'Janeiro - 2019'!K73+'Fevereiro - 2019'!K73+'Março - 2019'!K73+'Abril - 2019'!K73+'Maio - 2019'!K73+'Junho - 2019'!K73</f>
        <v>4</v>
      </c>
      <c r="N74" s="389"/>
      <c r="O74" s="391"/>
    </row>
    <row r="75" spans="2:15" ht="15.95" customHeight="1" thickBot="1" x14ac:dyDescent="0.3">
      <c r="B75" s="345"/>
      <c r="C75" s="347"/>
      <c r="D75" s="388"/>
      <c r="E75" s="329"/>
      <c r="F75" s="304"/>
      <c r="G75" s="304"/>
      <c r="H75" s="389"/>
      <c r="I75" s="313"/>
      <c r="J75" s="349"/>
      <c r="K75" s="351"/>
      <c r="L75" s="39" t="s">
        <v>45</v>
      </c>
      <c r="M75" s="40">
        <f>'1º Período - 2018'!K74+'2º Período - 2018'!K74+'3º - Período 2018'!K74+'Janeiro - 2019'!K74+'Fevereiro - 2019'!K74+'Março - 2019'!K74+'Abril - 2019'!K74+'Maio - 2019'!K74+'Junho - 2019'!K74</f>
        <v>36</v>
      </c>
      <c r="N75" s="389"/>
      <c r="O75" s="391"/>
    </row>
    <row r="76" spans="2:15" ht="15.75" thickBot="1" x14ac:dyDescent="0.3">
      <c r="B76" s="345"/>
      <c r="C76" s="347"/>
      <c r="D76" s="388"/>
      <c r="E76" s="329"/>
      <c r="F76" s="304"/>
      <c r="G76" s="304"/>
      <c r="H76" s="389"/>
      <c r="I76" s="313"/>
      <c r="J76" s="349"/>
      <c r="K76" s="351"/>
      <c r="L76" s="39" t="s">
        <v>46</v>
      </c>
      <c r="M76" s="40">
        <f>'1º Período - 2018'!K75+'2º Período - 2018'!K75+'3º - Período 2018'!K75+'Janeiro - 2019'!K75+'Fevereiro - 2019'!K75+'Março - 2019'!K75+'Abril - 2019'!K75+'Maio - 2019'!K75+'Junho - 2019'!K75</f>
        <v>29</v>
      </c>
      <c r="N76" s="389"/>
      <c r="O76" s="391"/>
    </row>
    <row r="77" spans="2:15" ht="15.95" customHeight="1" thickBot="1" x14ac:dyDescent="0.3">
      <c r="B77" s="345"/>
      <c r="C77" s="347"/>
      <c r="D77" s="388"/>
      <c r="E77" s="329"/>
      <c r="F77" s="304"/>
      <c r="G77" s="304"/>
      <c r="H77" s="389"/>
      <c r="I77" s="313"/>
      <c r="J77" s="349"/>
      <c r="K77" s="351"/>
      <c r="L77" s="39" t="s">
        <v>47</v>
      </c>
      <c r="M77" s="40">
        <f>'1º Período - 2018'!K76+'2º Período - 2018'!K76+'3º - Período 2018'!K76+'Janeiro - 2019'!K76+'Fevereiro - 2019'!K76+'Março - 2019'!K76+'Abril - 2019'!K76+'Maio - 2019'!K76+'Junho - 2019'!K76</f>
        <v>6</v>
      </c>
      <c r="N77" s="389"/>
      <c r="O77" s="391"/>
    </row>
    <row r="78" spans="2:15" ht="15.95" customHeight="1" thickBot="1" x14ac:dyDescent="0.3">
      <c r="B78" s="345"/>
      <c r="C78" s="347"/>
      <c r="D78" s="388"/>
      <c r="E78" s="329"/>
      <c r="F78" s="304"/>
      <c r="G78" s="304"/>
      <c r="H78" s="389"/>
      <c r="I78" s="313"/>
      <c r="J78" s="349"/>
      <c r="K78" s="351"/>
      <c r="L78" s="45" t="s">
        <v>75</v>
      </c>
      <c r="M78" s="46">
        <f>'1º Período - 2018'!K77+'2º Período - 2018'!K77+'3º - Período 2018'!K77+'Janeiro - 2019'!K77+'Fevereiro - 2019'!K77+'Março - 2019'!K77+'Abril - 2019'!K77+'Maio - 2019'!K77+'Junho - 2019'!K77</f>
        <v>33</v>
      </c>
      <c r="N78" s="389"/>
      <c r="O78" s="391"/>
    </row>
    <row r="79" spans="2:15" ht="15.75" thickBot="1" x14ac:dyDescent="0.3">
      <c r="B79" s="345"/>
      <c r="C79" s="347"/>
      <c r="D79" s="387"/>
      <c r="E79" s="330"/>
      <c r="F79" s="305"/>
      <c r="G79" s="305"/>
      <c r="H79" s="327"/>
      <c r="I79" s="314"/>
      <c r="J79" s="349"/>
      <c r="K79" s="351"/>
      <c r="L79" s="41" t="s">
        <v>48</v>
      </c>
      <c r="M79" s="42">
        <f>'1º Período - 2018'!K78+'2º Período - 2018'!K78+'3º - Período 2018'!K78+'Janeiro - 2019'!K78+'Fevereiro - 2019'!K78+'Março - 2019'!K78+'Abril - 2019'!K78+'Maio - 2019'!K78+'Junho - 2019'!K78</f>
        <v>29</v>
      </c>
      <c r="N79" s="327"/>
      <c r="O79" s="371"/>
    </row>
    <row r="80" spans="2:15" ht="15.75" thickBot="1" x14ac:dyDescent="0.3">
      <c r="B80" s="358" t="s">
        <v>108</v>
      </c>
      <c r="C80" s="359">
        <f>J80+N80</f>
        <v>142</v>
      </c>
      <c r="D80" s="372">
        <f>'1º Período - 2018'!D79+'2º Período - 2018'!D79+'3º - Período 2018'!D79+'Janeiro - 2019'!D79+'Fevereiro - 2019'!D79+'Março - 2019'!D79+'Abril - 2019'!D79+'Maio - 2019'!D79+'Junho - 2019'!D79</f>
        <v>83</v>
      </c>
      <c r="E80" s="331">
        <f>D80/C80</f>
        <v>0.58450704225352113</v>
      </c>
      <c r="F80" s="309">
        <f>(D80/D5)/1</f>
        <v>0.49700598802395207</v>
      </c>
      <c r="G80" s="319" t="s">
        <v>67</v>
      </c>
      <c r="H80" s="324">
        <f>'1º Período - 2018'!F79+'2º Período - 2018'!F79+'3º - Período 2018'!F79+'Janeiro - 2019'!F79+'Fevereiro - 2019'!F79+'Março - 2019'!F79+'Abril - 2019'!F79+'Maio - 2019'!F79+'Junho - 2019'!F79</f>
        <v>59</v>
      </c>
      <c r="I80" s="315">
        <f>H80/C80</f>
        <v>0.41549295774647887</v>
      </c>
      <c r="J80" s="360">
        <f>'1º Período - 2018'!H79+'2º Período - 2018'!H79+'3º - Período 2018'!H79+'Janeiro - 2019'!H79+'Fevereiro - 2019'!H79+'Março - 2019'!H79+'Abril - 2019'!H79+'Maio - 2019'!H79+'Junho - 2019'!H79</f>
        <v>72</v>
      </c>
      <c r="K80" s="361">
        <f>J80/C80</f>
        <v>0.50704225352112675</v>
      </c>
      <c r="L80" s="76" t="s">
        <v>49</v>
      </c>
      <c r="M80" s="61">
        <f>'1º Período - 2018'!K79+'2º Período - 2018'!K79+'3º - Período 2018'!K79+'Janeiro - 2019'!K79+'Fevereiro - 2019'!K79+'Março - 2019'!K79+'Abril - 2019'!K79+'Maio - 2019'!K79+'Junho - 2019'!K79</f>
        <v>46</v>
      </c>
      <c r="N80" s="324">
        <f>SUM(M80:M81)</f>
        <v>70</v>
      </c>
      <c r="O80" s="317">
        <f>N80/C80</f>
        <v>0.49295774647887325</v>
      </c>
    </row>
    <row r="81" spans="2:15" ht="15.75" thickBot="1" x14ac:dyDescent="0.3">
      <c r="B81" s="358"/>
      <c r="C81" s="359"/>
      <c r="D81" s="373"/>
      <c r="E81" s="332"/>
      <c r="F81" s="310"/>
      <c r="G81" s="320"/>
      <c r="H81" s="325"/>
      <c r="I81" s="316"/>
      <c r="J81" s="360"/>
      <c r="K81" s="361"/>
      <c r="L81" s="77" t="s">
        <v>119</v>
      </c>
      <c r="M81" s="63">
        <f>'1º Período - 2018'!K80+'2º Período - 2018'!K80+'3º - Período 2018'!K80+'Janeiro - 2019'!K80+'Fevereiro - 2019'!K80+'Março - 2019'!K80+'Abril - 2019'!K80+'Maio - 2019'!K80+'Junho - 2019'!K80</f>
        <v>24</v>
      </c>
      <c r="N81" s="325"/>
      <c r="O81" s="318"/>
    </row>
    <row r="82" spans="2:15" ht="32.1" customHeight="1" thickBot="1" x14ac:dyDescent="0.3">
      <c r="B82" s="28" t="s">
        <v>152</v>
      </c>
      <c r="C82" s="29">
        <f>J82+N82</f>
        <v>416</v>
      </c>
      <c r="D82" s="103">
        <f>'1º Período - 2018'!D81+'2º Período - 2018'!D81+'3º - Período 2018'!D81+'Janeiro - 2019'!D81+'Fevereiro - 2019'!D81+'Março - 2019'!D81+'Abril - 2019'!D81+'Maio - 2019'!D81+'Junho - 2019'!D81</f>
        <v>266</v>
      </c>
      <c r="E82" s="131">
        <f>D82/C82</f>
        <v>0.63942307692307687</v>
      </c>
      <c r="F82" s="218">
        <f>D82/D5/3</f>
        <v>0.53093812375249494</v>
      </c>
      <c r="G82" s="224" t="s">
        <v>67</v>
      </c>
      <c r="H82" s="33">
        <f>'1º Período - 2018'!F81+'2º Período - 2018'!F81+'3º - Período 2018'!F81+'Janeiro - 2019'!F81+'Fevereiro - 2019'!F81+'Março - 2019'!F81+'Abril - 2019'!F81+'Maio - 2019'!F81+'Junho - 2019'!F81</f>
        <v>150</v>
      </c>
      <c r="I82" s="135">
        <f>H82/C82</f>
        <v>0.36057692307692307</v>
      </c>
      <c r="J82" s="30">
        <f>'1º Período - 2018'!H81+'2º Período - 2018'!H81+'3º - Período 2018'!H81+'Janeiro - 2019'!H81+'Fevereiro - 2019'!H81+'Março - 2019'!H81+'Abril - 2019'!H81+'Maio - 2019'!H81+'Junho - 2019'!H81</f>
        <v>301</v>
      </c>
      <c r="K82" s="31">
        <f>J82/C82</f>
        <v>0.72355769230769229</v>
      </c>
      <c r="L82" s="32" t="s">
        <v>76</v>
      </c>
      <c r="M82" s="33">
        <f>'1º Período - 2018'!K81+'2º Período - 2018'!K81+'3º - Período 2018'!K81+'Janeiro - 2019'!K81+'Fevereiro - 2019'!K81+'Março - 2019'!K81+'Abril - 2019'!K81+'Maio - 2019'!K81+'Junho - 2019'!K81</f>
        <v>115</v>
      </c>
      <c r="N82" s="33">
        <f>M82</f>
        <v>115</v>
      </c>
      <c r="O82" s="34">
        <f>N82/C82</f>
        <v>0.27644230769230771</v>
      </c>
    </row>
    <row r="83" spans="2:15" ht="15.75" thickBot="1" x14ac:dyDescent="0.3">
      <c r="B83" s="358" t="s">
        <v>110</v>
      </c>
      <c r="C83" s="359">
        <f>J83+N83</f>
        <v>15</v>
      </c>
      <c r="D83" s="372">
        <f>'1º Período - 2018'!D82+'2º Período - 2018'!D82+'3º - Período 2018'!D82+'Janeiro - 2019'!D82+'Fevereiro - 2019'!D82+'Março - 2019'!D82+'Abril - 2019'!D82+'Maio - 2019'!D82+'Junho - 2019'!D82</f>
        <v>8</v>
      </c>
      <c r="E83" s="331">
        <f>D83/C83</f>
        <v>0.53333333333333333</v>
      </c>
      <c r="F83" s="309">
        <f>(D83/D5)/1</f>
        <v>4.790419161676647E-2</v>
      </c>
      <c r="G83" s="319" t="s">
        <v>67</v>
      </c>
      <c r="H83" s="324">
        <f>'1º Período - 2018'!F82+'2º Período - 2018'!F82+'3º - Período 2018'!F82+'Janeiro - 2019'!F82+'Fevereiro - 2019'!F82+'Março - 2019'!F82+'Abril - 2019'!F82+'Maio - 2019'!F82+'Junho - 2019'!F82</f>
        <v>7</v>
      </c>
      <c r="I83" s="315">
        <f>H83/C83</f>
        <v>0.46666666666666667</v>
      </c>
      <c r="J83" s="360">
        <f>'1º Período - 2018'!H82+'2º Período - 2018'!H82+'3º - Período 2018'!H82+'Janeiro - 2019'!H82+'Fevereiro - 2019'!H82+'Março - 2019'!H82+'Abril - 2019'!H82+'Maio - 2019'!H82+'Junho - 2019'!H82</f>
        <v>5</v>
      </c>
      <c r="K83" s="361">
        <f>J83/C83</f>
        <v>0.33333333333333331</v>
      </c>
      <c r="L83" s="78" t="s">
        <v>77</v>
      </c>
      <c r="M83" s="79">
        <f>'1º Período - 2018'!K82+'2º Período - 2018'!K82+'3º - Período 2018'!K82+'Janeiro - 2019'!K82+'Fevereiro - 2019'!K82+'Março - 2019'!K82+'Abril - 2019'!K82+'Maio - 2019'!K82+'Junho - 2019'!K82</f>
        <v>7</v>
      </c>
      <c r="N83" s="324">
        <f>SUM(M83:M84)</f>
        <v>10</v>
      </c>
      <c r="O83" s="317">
        <f>N83/C83</f>
        <v>0.66666666666666663</v>
      </c>
    </row>
    <row r="84" spans="2:15" ht="15.95" customHeight="1" thickBot="1" x14ac:dyDescent="0.3">
      <c r="B84" s="358"/>
      <c r="C84" s="359"/>
      <c r="D84" s="373"/>
      <c r="E84" s="332"/>
      <c r="F84" s="310"/>
      <c r="G84" s="320"/>
      <c r="H84" s="325"/>
      <c r="I84" s="316"/>
      <c r="J84" s="360"/>
      <c r="K84" s="361"/>
      <c r="L84" s="62" t="s">
        <v>50</v>
      </c>
      <c r="M84" s="63">
        <f>'1º Período - 2018'!K83+'2º Período - 2018'!K83+'3º - Período 2018'!K83+'Janeiro - 2019'!K83+'Fevereiro - 2019'!K83+'Março - 2019'!K83+'Abril - 2019'!K83+'Maio - 2019'!K83+'Junho - 2019'!K83</f>
        <v>3</v>
      </c>
      <c r="N84" s="325"/>
      <c r="O84" s="318"/>
    </row>
    <row r="85" spans="2:15" ht="15.95" customHeight="1" thickBot="1" x14ac:dyDescent="0.3">
      <c r="B85" s="345" t="s">
        <v>111</v>
      </c>
      <c r="C85" s="347">
        <f>J85+N85</f>
        <v>114</v>
      </c>
      <c r="D85" s="386">
        <f>'1º Período - 2018'!D84+'2º Período - 2018'!D84+'3º - Período 2018'!D84+'Janeiro - 2019'!D84+'Fevereiro - 2019'!D84+'Março - 2019'!D84+'Abril - 2019'!D84+'Maio - 2019'!D84+'Junho - 2019'!D84</f>
        <v>88</v>
      </c>
      <c r="E85" s="328">
        <f>D85/C85</f>
        <v>0.77192982456140347</v>
      </c>
      <c r="F85" s="303">
        <f>(D85/D5)/1</f>
        <v>0.52694610778443118</v>
      </c>
      <c r="G85" s="306" t="s">
        <v>67</v>
      </c>
      <c r="H85" s="326">
        <f>'1º Período - 2018'!F84+'2º Período - 2018'!F84+'3º - Período 2018'!F84+'Janeiro - 2019'!F84+'Fevereiro - 2019'!F84+'Março - 2019'!F84+'Abril - 2019'!F84+'Maio - 2019'!F84+'Junho - 2019'!F84</f>
        <v>26</v>
      </c>
      <c r="I85" s="312">
        <f>H85/C85</f>
        <v>0.22807017543859648</v>
      </c>
      <c r="J85" s="349">
        <f>'1º Período - 2018'!H84+'2º Período - 2018'!H84+'3º - Período 2018'!H84+'Janeiro - 2019'!H84+'Fevereiro - 2019'!H84+'Março - 2019'!H84+'Abril - 2019'!H84+'Maio - 2019'!H84+'Junho - 2019'!H84</f>
        <v>96</v>
      </c>
      <c r="K85" s="351">
        <f>J85/C85</f>
        <v>0.84210526315789469</v>
      </c>
      <c r="L85" s="37" t="s">
        <v>51</v>
      </c>
      <c r="M85" s="38">
        <f>'1º Período - 2018'!K84+'2º Período - 2018'!K84+'3º - Período 2018'!K84+'Janeiro - 2019'!K84+'Fevereiro - 2019'!K84+'Março - 2019'!K84+'Abril - 2019'!K84+'Maio - 2019'!K84+'Junho - 2019'!K84</f>
        <v>5</v>
      </c>
      <c r="N85" s="326">
        <f>SUM(M85:M87)</f>
        <v>18</v>
      </c>
      <c r="O85" s="370">
        <f>N85/C85</f>
        <v>0.15789473684210525</v>
      </c>
    </row>
    <row r="86" spans="2:15" ht="15.95" customHeight="1" thickBot="1" x14ac:dyDescent="0.3">
      <c r="B86" s="345"/>
      <c r="C86" s="347"/>
      <c r="D86" s="388"/>
      <c r="E86" s="329"/>
      <c r="F86" s="304"/>
      <c r="G86" s="307"/>
      <c r="H86" s="389"/>
      <c r="I86" s="313"/>
      <c r="J86" s="349"/>
      <c r="K86" s="351"/>
      <c r="L86" s="39" t="s">
        <v>52</v>
      </c>
      <c r="M86" s="40">
        <f>'1º Período - 2018'!K85+'2º Período - 2018'!K85+'3º - Período 2018'!K85+'Janeiro - 2019'!K85+'Fevereiro - 2019'!K85+'Março - 2019'!K85+'Abril - 2019'!K85+'Maio - 2019'!K85+'Junho - 2019'!K85</f>
        <v>5</v>
      </c>
      <c r="N86" s="389"/>
      <c r="O86" s="391"/>
    </row>
    <row r="87" spans="2:15" ht="15.75" thickBot="1" x14ac:dyDescent="0.3">
      <c r="B87" s="345"/>
      <c r="C87" s="347"/>
      <c r="D87" s="387"/>
      <c r="E87" s="330"/>
      <c r="F87" s="305"/>
      <c r="G87" s="308"/>
      <c r="H87" s="327"/>
      <c r="I87" s="314"/>
      <c r="J87" s="349"/>
      <c r="K87" s="351"/>
      <c r="L87" s="41" t="s">
        <v>53</v>
      </c>
      <c r="M87" s="42">
        <f>'1º Período - 2018'!K86+'2º Período - 2018'!K86+'3º - Período 2018'!K86+'Janeiro - 2019'!K86+'Fevereiro - 2019'!K86+'Março - 2019'!K86+'Abril - 2019'!K86+'Maio - 2019'!K86+'Junho - 2019'!K86</f>
        <v>8</v>
      </c>
      <c r="N87" s="327"/>
      <c r="O87" s="371"/>
    </row>
    <row r="88" spans="2:15" ht="15.95" customHeight="1" thickBot="1" x14ac:dyDescent="0.3">
      <c r="B88" s="358" t="s">
        <v>112</v>
      </c>
      <c r="C88" s="359">
        <f>J88+N88</f>
        <v>233</v>
      </c>
      <c r="D88" s="372">
        <f>'1º Período - 2018'!D87+'2º Período - 2018'!D87+'3º - Período 2018'!D87+'Janeiro - 2019'!D87+'Fevereiro - 2019'!D87+'Março - 2019'!D87+'Abril - 2019'!D87+'Maio - 2019'!D87+'Junho - 2019'!D87</f>
        <v>151</v>
      </c>
      <c r="E88" s="331">
        <f>D88/C88</f>
        <v>0.64806866952789699</v>
      </c>
      <c r="F88" s="309">
        <f>(D88/D5)/1</f>
        <v>0.90419161676646709</v>
      </c>
      <c r="G88" s="319" t="s">
        <v>67</v>
      </c>
      <c r="H88" s="324">
        <f>'1º Período - 2018'!F87+'2º Período - 2018'!F87+'3º - Período 2018'!F87+'Janeiro - 2019'!F87+'Fevereiro - 2019'!F87+'Março - 2019'!F87+'Abril - 2019'!F87+'Maio - 2019'!F87+'Junho - 2019'!F87</f>
        <v>82</v>
      </c>
      <c r="I88" s="315">
        <f>H88/C88</f>
        <v>0.35193133047210301</v>
      </c>
      <c r="J88" s="360">
        <f>'1º Período - 2018'!H87+'2º Período - 2018'!H87+'3º - Período 2018'!H87+'Janeiro - 2019'!H87+'Fevereiro - 2019'!H87+'Março - 2019'!H87+'Abril - 2019'!H87+'Maio - 2019'!H87+'Junho - 2019'!H87</f>
        <v>102</v>
      </c>
      <c r="K88" s="361">
        <f>J88/C88</f>
        <v>0.43776824034334766</v>
      </c>
      <c r="L88" s="60" t="s">
        <v>54</v>
      </c>
      <c r="M88" s="61">
        <f>'1º Período - 2018'!K87+'2º Período - 2018'!K87+'3º - Período 2018'!K87+'Janeiro - 2019'!K87+'Fevereiro - 2019'!K87+'Março - 2019'!K87+'Abril - 2019'!K87+'Maio - 2019'!K87+'Junho - 2019'!K87</f>
        <v>73</v>
      </c>
      <c r="N88" s="324">
        <f>SUM(M88:M90)</f>
        <v>131</v>
      </c>
      <c r="O88" s="317">
        <f>N88/C88</f>
        <v>0.5622317596566524</v>
      </c>
    </row>
    <row r="89" spans="2:15" ht="15.75" thickBot="1" x14ac:dyDescent="0.3">
      <c r="B89" s="358"/>
      <c r="C89" s="359"/>
      <c r="D89" s="384"/>
      <c r="E89" s="333"/>
      <c r="F89" s="335"/>
      <c r="G89" s="399"/>
      <c r="H89" s="385"/>
      <c r="I89" s="323"/>
      <c r="J89" s="360"/>
      <c r="K89" s="361"/>
      <c r="L89" s="80" t="s">
        <v>55</v>
      </c>
      <c r="M89" s="81">
        <f>'1º Período - 2018'!K88+'2º Período - 2018'!K88+'3º - Período 2018'!K88+'Janeiro - 2019'!K88+'Fevereiro - 2019'!K88+'Março - 2019'!K88+'Abril - 2019'!K88+'Maio - 2019'!K88+'Junho - 2019'!K88</f>
        <v>31</v>
      </c>
      <c r="N89" s="385"/>
      <c r="O89" s="392"/>
    </row>
    <row r="90" spans="2:15" ht="15.95" customHeight="1" thickBot="1" x14ac:dyDescent="0.3">
      <c r="B90" s="358"/>
      <c r="C90" s="359"/>
      <c r="D90" s="373"/>
      <c r="E90" s="332"/>
      <c r="F90" s="310"/>
      <c r="G90" s="320"/>
      <c r="H90" s="325"/>
      <c r="I90" s="316"/>
      <c r="J90" s="360"/>
      <c r="K90" s="361"/>
      <c r="L90" s="62" t="s">
        <v>121</v>
      </c>
      <c r="M90" s="63">
        <f>'1º Período - 2018'!K89+'2º Período - 2018'!K89+'3º - Período 2018'!K89+'Janeiro - 2019'!K89+'Fevereiro - 2019'!K89+'Março - 2019'!K89+'Abril - 2019'!K89+'Maio - 2019'!K89+'Junho - 2019'!K89</f>
        <v>27</v>
      </c>
      <c r="N90" s="325"/>
      <c r="O90" s="318"/>
    </row>
    <row r="91" spans="2:15" ht="15.95" customHeight="1" thickBot="1" x14ac:dyDescent="0.3">
      <c r="B91" s="345" t="s">
        <v>155</v>
      </c>
      <c r="C91" s="347">
        <f>J91+N91</f>
        <v>355</v>
      </c>
      <c r="D91" s="386">
        <f>'1º Período - 2018'!D90+'2º Período - 2018'!D90+'3º - Período 2018'!D90+'Janeiro - 2019'!D90+'Fevereiro - 2019'!D90+'Março - 2019'!D90+'Abril - 2019'!D90+'Maio - 2019'!D90+'Junho - 2019'!D90</f>
        <v>233</v>
      </c>
      <c r="E91" s="328">
        <f>D91/C91</f>
        <v>0.6563380281690141</v>
      </c>
      <c r="F91" s="303">
        <f>D91/D5/3</f>
        <v>0.46506986027944114</v>
      </c>
      <c r="G91" s="334" t="s">
        <v>67</v>
      </c>
      <c r="H91" s="326">
        <f>'1º Período - 2018'!F90+'2º Período - 2018'!F90+'3º - Período 2018'!F90+'Janeiro - 2019'!F90+'Fevereiro - 2019'!F90+'Março - 2019'!F90+'Abril - 2019'!F90+'Maio - 2019'!F90+'Junho - 2019'!F90</f>
        <v>122</v>
      </c>
      <c r="I91" s="312">
        <f>H91/C91</f>
        <v>0.3436619718309859</v>
      </c>
      <c r="J91" s="349">
        <f>'1º Período - 2018'!H90+'2º Período - 2018'!H90+'3º - Período 2018'!H90+'Janeiro - 2019'!H90+'Fevereiro - 2019'!H90+'Março - 2019'!H90+'Abril - 2019'!H90+'Maio - 2019'!H90+'Junho - 2019'!H90</f>
        <v>191</v>
      </c>
      <c r="K91" s="351">
        <f>J91/C91</f>
        <v>0.53802816901408446</v>
      </c>
      <c r="L91" s="37" t="s">
        <v>56</v>
      </c>
      <c r="M91" s="38">
        <f>'1º Período - 2018'!K90+'2º Período - 2018'!K90+'3º - Período 2018'!K90+'Janeiro - 2019'!K90+'Fevereiro - 2019'!K90+'Março - 2019'!K90+'Abril - 2019'!K90+'Maio - 2019'!K90+'Junho - 2019'!K90</f>
        <v>27</v>
      </c>
      <c r="N91" s="326">
        <f>SUM(M91:M94)</f>
        <v>164</v>
      </c>
      <c r="O91" s="370">
        <f>N91/C91</f>
        <v>0.46197183098591549</v>
      </c>
    </row>
    <row r="92" spans="2:15" ht="15.95" customHeight="1" thickBot="1" x14ac:dyDescent="0.3">
      <c r="B92" s="345"/>
      <c r="C92" s="347"/>
      <c r="D92" s="388"/>
      <c r="E92" s="329"/>
      <c r="F92" s="304"/>
      <c r="G92" s="304"/>
      <c r="H92" s="389"/>
      <c r="I92" s="313"/>
      <c r="J92" s="349"/>
      <c r="K92" s="351"/>
      <c r="L92" s="39" t="s">
        <v>57</v>
      </c>
      <c r="M92" s="40">
        <f>'1º Período - 2018'!K91+'2º Período - 2018'!K91+'3º - Período 2018'!K91+'Janeiro - 2019'!K91+'Fevereiro - 2019'!K91+'Março - 2019'!K91+'Abril - 2019'!K91+'Maio - 2019'!K91+'Junho - 2019'!K91</f>
        <v>30</v>
      </c>
      <c r="N92" s="389"/>
      <c r="O92" s="391"/>
    </row>
    <row r="93" spans="2:15" ht="15.95" customHeight="1" thickBot="1" x14ac:dyDescent="0.3">
      <c r="B93" s="345"/>
      <c r="C93" s="347"/>
      <c r="D93" s="388"/>
      <c r="E93" s="329"/>
      <c r="F93" s="304"/>
      <c r="G93" s="304"/>
      <c r="H93" s="389"/>
      <c r="I93" s="313"/>
      <c r="J93" s="349"/>
      <c r="K93" s="351"/>
      <c r="L93" s="39" t="s">
        <v>58</v>
      </c>
      <c r="M93" s="40">
        <f>'1º Período - 2018'!K92+'2º Período - 2018'!K92+'3º - Período 2018'!K92+'Janeiro - 2019'!K92+'Fevereiro - 2019'!K92+'Março - 2019'!K92+'Abril - 2019'!K92+'Maio - 2019'!K92+'Junho - 2019'!K92</f>
        <v>27</v>
      </c>
      <c r="N93" s="389"/>
      <c r="O93" s="391"/>
    </row>
    <row r="94" spans="2:15" ht="15.95" customHeight="1" thickBot="1" x14ac:dyDescent="0.3">
      <c r="B94" s="345"/>
      <c r="C94" s="347"/>
      <c r="D94" s="387"/>
      <c r="E94" s="330"/>
      <c r="F94" s="305"/>
      <c r="G94" s="305"/>
      <c r="H94" s="327"/>
      <c r="I94" s="314"/>
      <c r="J94" s="349"/>
      <c r="K94" s="351"/>
      <c r="L94" s="41" t="s">
        <v>59</v>
      </c>
      <c r="M94" s="42">
        <f>'1º Período - 2018'!K93+'2º Período - 2018'!K93+'3º - Período 2018'!K93+'Janeiro - 2019'!K93+'Fevereiro - 2019'!K93+'Março - 2019'!K93+'Abril - 2019'!K93+'Maio - 2019'!K93+'Junho - 2019'!K93</f>
        <v>80</v>
      </c>
      <c r="N94" s="327"/>
      <c r="O94" s="371"/>
    </row>
    <row r="95" spans="2:15" ht="15.95" customHeight="1" thickBot="1" x14ac:dyDescent="0.3">
      <c r="B95" s="358" t="s">
        <v>114</v>
      </c>
      <c r="C95" s="359">
        <f>J95+N95</f>
        <v>194</v>
      </c>
      <c r="D95" s="372">
        <f>'1º Período - 2018'!D94+'2º Período - 2018'!D94+'3º - Período 2018'!D94+'Janeiro - 2019'!D94+'Fevereiro - 2019'!D94+'Março - 2019'!D94+'Abril - 2019'!D94+'Maio - 2019'!D94+'Junho - 2019'!D94</f>
        <v>122</v>
      </c>
      <c r="E95" s="331">
        <f>D95/C95</f>
        <v>0.62886597938144329</v>
      </c>
      <c r="F95" s="309">
        <f>(D95/D5)/1</f>
        <v>0.73053892215568861</v>
      </c>
      <c r="G95" s="319" t="s">
        <v>67</v>
      </c>
      <c r="H95" s="324">
        <f>'1º Período - 2018'!F94+'2º Período - 2018'!F94+'3º - Período 2018'!F94+'Janeiro - 2019'!F94+'Fevereiro - 2019'!F94+'Março - 2019'!F94+'Abril - 2019'!F94+'Maio - 2019'!F94+'Junho - 2019'!F94</f>
        <v>72</v>
      </c>
      <c r="I95" s="315">
        <f>H95/C95</f>
        <v>0.37113402061855671</v>
      </c>
      <c r="J95" s="360">
        <f>'1º Período - 2018'!H94+'2º Período - 2018'!H94+'3º - Período 2018'!H94+'Janeiro - 2019'!H94+'Fevereiro - 2019'!H94+'Março - 2019'!H94+'Abril - 2019'!H94+'Maio - 2019'!H94+'Junho - 2019'!H94</f>
        <v>109</v>
      </c>
      <c r="K95" s="361">
        <f>J95/C95</f>
        <v>0.56185567010309279</v>
      </c>
      <c r="L95" s="60" t="s">
        <v>60</v>
      </c>
      <c r="M95" s="61">
        <f>'1º Período - 2018'!K94+'2º Período - 2018'!K94+'3º - Período 2018'!K94+'Janeiro - 2019'!K94+'Fevereiro - 2019'!K94+'Março - 2019'!K94+'Abril - 2019'!K94+'Maio - 2019'!K94+'Junho - 2019'!K94</f>
        <v>12</v>
      </c>
      <c r="N95" s="324">
        <f>SUM(M95:M96)</f>
        <v>85</v>
      </c>
      <c r="O95" s="317">
        <f>N95/C95</f>
        <v>0.43814432989690721</v>
      </c>
    </row>
    <row r="96" spans="2:15" ht="15.95" customHeight="1" thickBot="1" x14ac:dyDescent="0.3">
      <c r="B96" s="358"/>
      <c r="C96" s="359"/>
      <c r="D96" s="373"/>
      <c r="E96" s="332"/>
      <c r="F96" s="310"/>
      <c r="G96" s="320"/>
      <c r="H96" s="325"/>
      <c r="I96" s="316"/>
      <c r="J96" s="360"/>
      <c r="K96" s="361"/>
      <c r="L96" s="62" t="s">
        <v>61</v>
      </c>
      <c r="M96" s="63">
        <f>'1º Período - 2018'!K95+'2º Período - 2018'!K95+'3º - Período 2018'!K95+'Janeiro - 2019'!K95+'Fevereiro - 2019'!K95+'Março - 2019'!K95+'Abril - 2019'!K95+'Maio - 2019'!K95+'Junho - 2019'!K95</f>
        <v>73</v>
      </c>
      <c r="N96" s="325"/>
      <c r="O96" s="318"/>
    </row>
    <row r="97" spans="2:15" ht="15.75" thickBot="1" x14ac:dyDescent="0.3">
      <c r="B97" s="345" t="s">
        <v>115</v>
      </c>
      <c r="C97" s="347">
        <f>J97+N97</f>
        <v>130</v>
      </c>
      <c r="D97" s="386">
        <f>'1º Período - 2018'!D96+'2º Período - 2018'!D96+'3º - Período 2018'!D96+'Janeiro - 2019'!D96+'Fevereiro - 2019'!D96+'Março - 2019'!D96+'Abril - 2019'!D96+'Maio - 2019'!D96+'Junho - 2019'!D96</f>
        <v>85</v>
      </c>
      <c r="E97" s="328">
        <f>D97/C97</f>
        <v>0.65384615384615385</v>
      </c>
      <c r="F97" s="303">
        <f>(D97/D5)/1</f>
        <v>0.50898203592814373</v>
      </c>
      <c r="G97" s="306" t="s">
        <v>67</v>
      </c>
      <c r="H97" s="326">
        <f>'1º Período - 2018'!F96+'2º Período - 2018'!F96+'3º - Período 2018'!F96+'Janeiro - 2019'!F96+'Fevereiro - 2019'!F96+'Março - 2019'!F96+'Abril - 2019'!F96+'Maio - 2019'!F96+'Junho - 2019'!F96</f>
        <v>45</v>
      </c>
      <c r="I97" s="312">
        <f>H97/C97</f>
        <v>0.34615384615384615</v>
      </c>
      <c r="J97" s="349">
        <f>'1º Período - 2018'!H96+'2º Período - 2018'!H96+'3º - Período 2018'!H96+'Janeiro - 2019'!H96+'Fevereiro - 2019'!H96+'Março - 2019'!H96+'Abril - 2019'!H96+'Maio - 2019'!H96+'Junho - 2019'!H96</f>
        <v>50</v>
      </c>
      <c r="K97" s="351">
        <f>J97/C97</f>
        <v>0.38461538461538464</v>
      </c>
      <c r="L97" s="37" t="s">
        <v>62</v>
      </c>
      <c r="M97" s="38">
        <f>'1º Período - 2018'!K96+'2º Período - 2018'!K96+'3º - Período 2018'!K96+'Janeiro - 2019'!K96+'Fevereiro - 2019'!K96+'Março - 2019'!K96+'Abril - 2019'!K96+'Maio - 2019'!K96+'Junho - 2019'!K96</f>
        <v>11</v>
      </c>
      <c r="N97" s="326">
        <f>SUM(M97:M102)</f>
        <v>80</v>
      </c>
      <c r="O97" s="370">
        <f>N97/C97</f>
        <v>0.61538461538461542</v>
      </c>
    </row>
    <row r="98" spans="2:15" ht="15.95" customHeight="1" thickBot="1" x14ac:dyDescent="0.3">
      <c r="B98" s="345"/>
      <c r="C98" s="347"/>
      <c r="D98" s="388"/>
      <c r="E98" s="329"/>
      <c r="F98" s="304"/>
      <c r="G98" s="307"/>
      <c r="H98" s="389"/>
      <c r="I98" s="313"/>
      <c r="J98" s="349"/>
      <c r="K98" s="351"/>
      <c r="L98" s="39" t="s">
        <v>63</v>
      </c>
      <c r="M98" s="40">
        <f>'1º Período - 2018'!K97+'2º Período - 2018'!K97+'3º - Período 2018'!K97+'Janeiro - 2019'!K97+'Fevereiro - 2019'!K97+'Março - 2019'!K97+'Abril - 2019'!K97+'Maio - 2019'!K97+'Junho - 2019'!K97</f>
        <v>10</v>
      </c>
      <c r="N98" s="389"/>
      <c r="O98" s="391"/>
    </row>
    <row r="99" spans="2:15" ht="15.95" customHeight="1" thickBot="1" x14ac:dyDescent="0.3">
      <c r="B99" s="345"/>
      <c r="C99" s="347"/>
      <c r="D99" s="388"/>
      <c r="E99" s="329"/>
      <c r="F99" s="304"/>
      <c r="G99" s="307"/>
      <c r="H99" s="389"/>
      <c r="I99" s="313"/>
      <c r="J99" s="349"/>
      <c r="K99" s="351"/>
      <c r="L99" s="39" t="s">
        <v>64</v>
      </c>
      <c r="M99" s="40">
        <f>'1º Período - 2018'!K98+'2º Período - 2018'!K98+'3º - Período 2018'!K98+'Janeiro - 2019'!K98+'Fevereiro - 2019'!K98+'Março - 2019'!K98+'Abril - 2019'!K98+'Maio - 2019'!K98+'Junho - 2019'!K98</f>
        <v>3</v>
      </c>
      <c r="N99" s="389"/>
      <c r="O99" s="391"/>
    </row>
    <row r="100" spans="2:15" ht="15.95" customHeight="1" thickBot="1" x14ac:dyDescent="0.3">
      <c r="B100" s="345"/>
      <c r="C100" s="347"/>
      <c r="D100" s="388"/>
      <c r="E100" s="329"/>
      <c r="F100" s="304"/>
      <c r="G100" s="307"/>
      <c r="H100" s="389"/>
      <c r="I100" s="313"/>
      <c r="J100" s="349"/>
      <c r="K100" s="351"/>
      <c r="L100" s="39" t="s">
        <v>65</v>
      </c>
      <c r="M100" s="40">
        <f>'1º Período - 2018'!K99+'2º Período - 2018'!K99+'3º - Período 2018'!K99+'Janeiro - 2019'!K99+'Fevereiro - 2019'!K99+'Março - 2019'!K99+'Abril - 2019'!K99+'Maio - 2019'!K99+'Junho - 2019'!K99</f>
        <v>31</v>
      </c>
      <c r="N100" s="389"/>
      <c r="O100" s="391"/>
    </row>
    <row r="101" spans="2:15" ht="15.95" customHeight="1" thickBot="1" x14ac:dyDescent="0.3">
      <c r="B101" s="345"/>
      <c r="C101" s="347"/>
      <c r="D101" s="388"/>
      <c r="E101" s="329"/>
      <c r="F101" s="304"/>
      <c r="G101" s="307"/>
      <c r="H101" s="389"/>
      <c r="I101" s="313"/>
      <c r="J101" s="349"/>
      <c r="K101" s="351"/>
      <c r="L101" s="39" t="s">
        <v>66</v>
      </c>
      <c r="M101" s="40">
        <f>'1º Período - 2018'!K100+'2º Período - 2018'!K100+'3º - Período 2018'!K100+'Janeiro - 2019'!K100+'Fevereiro - 2019'!K100+'Março - 2019'!K100+'Abril - 2019'!K100+'Maio - 2019'!K100+'Junho - 2019'!K100</f>
        <v>3</v>
      </c>
      <c r="N101" s="389"/>
      <c r="O101" s="391"/>
    </row>
    <row r="102" spans="2:15" ht="15.95" customHeight="1" thickBot="1" x14ac:dyDescent="0.3">
      <c r="B102" s="394"/>
      <c r="C102" s="395"/>
      <c r="D102" s="388"/>
      <c r="E102" s="329"/>
      <c r="F102" s="305"/>
      <c r="G102" s="308"/>
      <c r="H102" s="389"/>
      <c r="I102" s="313"/>
      <c r="J102" s="396"/>
      <c r="K102" s="397"/>
      <c r="L102" s="45" t="s">
        <v>78</v>
      </c>
      <c r="M102" s="46">
        <f>'1º Período - 2018'!K101+'2º Período - 2018'!K101+'3º - Período 2018'!K101+'Janeiro - 2019'!K101+'Fevereiro - 2019'!K101+'Março - 2019'!K101+'Abril - 2019'!K101+'Maio - 2019'!K101+'Junho - 2019'!K101</f>
        <v>22</v>
      </c>
      <c r="N102" s="389"/>
      <c r="O102" s="398"/>
    </row>
    <row r="103" spans="2:15" ht="20.100000000000001" customHeight="1" thickBot="1" x14ac:dyDescent="0.3">
      <c r="B103" s="176" t="s">
        <v>68</v>
      </c>
      <c r="C103" s="177">
        <f>SUM(C6:C102)</f>
        <v>10170</v>
      </c>
      <c r="D103" s="178">
        <f>SUM(D6:D102)</f>
        <v>6676</v>
      </c>
      <c r="E103" s="179">
        <f>D103/C103</f>
        <v>0.65644051130776793</v>
      </c>
      <c r="F103" s="223">
        <f>(D103/D5)/60</f>
        <v>0.66626746506986023</v>
      </c>
      <c r="G103" s="222" t="s">
        <v>67</v>
      </c>
      <c r="H103" s="180">
        <f>SUM(H6:H102)</f>
        <v>3483</v>
      </c>
      <c r="I103" s="181">
        <f>H103/C103</f>
        <v>0.34247787610619468</v>
      </c>
      <c r="J103" s="182">
        <f>SUM(J6:J102)</f>
        <v>7713</v>
      </c>
      <c r="K103" s="183">
        <f>J103/C103</f>
        <v>0.75840707964601772</v>
      </c>
      <c r="L103" s="364"/>
      <c r="M103" s="365"/>
      <c r="N103" s="184">
        <f>SUM(N6:N102)</f>
        <v>2457</v>
      </c>
      <c r="O103" s="185">
        <f>N103/C103</f>
        <v>0.2415929203539823</v>
      </c>
    </row>
    <row r="104" spans="2:15" ht="15.75" thickTop="1" x14ac:dyDescent="0.25"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</row>
    <row r="105" spans="2:15" ht="31.5" customHeight="1" x14ac:dyDescent="0.25">
      <c r="D105" s="127"/>
      <c r="E105" s="127"/>
      <c r="N105" s="9"/>
      <c r="O105" s="9"/>
    </row>
    <row r="106" spans="2:15" ht="27" customHeight="1" x14ac:dyDescent="0.25">
      <c r="N106" s="10"/>
      <c r="O106" s="12"/>
    </row>
    <row r="107" spans="2:15" ht="27" customHeight="1" x14ac:dyDescent="0.25">
      <c r="N107" s="10"/>
      <c r="O107" s="12"/>
    </row>
    <row r="108" spans="2:15" ht="27" customHeight="1" x14ac:dyDescent="0.25">
      <c r="N108" s="10"/>
      <c r="O108" s="12"/>
    </row>
    <row r="109" spans="2:15" ht="27" customHeight="1" x14ac:dyDescent="0.25">
      <c r="N109" s="21"/>
      <c r="O109" s="20"/>
    </row>
    <row r="110" spans="2:15" ht="27" customHeight="1" x14ac:dyDescent="0.25">
      <c r="N110" s="21"/>
      <c r="O110" s="20"/>
    </row>
    <row r="111" spans="2:15" ht="27" customHeight="1" x14ac:dyDescent="0.25">
      <c r="N111" s="21"/>
      <c r="O111" s="20"/>
    </row>
    <row r="112" spans="2:15" ht="27" customHeight="1" x14ac:dyDescent="0.25">
      <c r="N112" s="21"/>
      <c r="O112" s="20"/>
    </row>
    <row r="113" spans="14:15" ht="27" customHeight="1" x14ac:dyDescent="0.25">
      <c r="N113" s="21"/>
      <c r="O113" s="20"/>
    </row>
    <row r="114" spans="14:15" ht="27" customHeight="1" x14ac:dyDescent="0.25">
      <c r="N114" s="21"/>
      <c r="O114" s="20"/>
    </row>
    <row r="115" spans="14:15" ht="27" customHeight="1" x14ac:dyDescent="0.25">
      <c r="N115" s="10"/>
      <c r="O115" s="12"/>
    </row>
    <row r="116" spans="14:15" ht="27" customHeight="1" x14ac:dyDescent="0.25">
      <c r="N116" s="21"/>
      <c r="O116" s="20"/>
    </row>
    <row r="117" spans="14:15" ht="27" customHeight="1" x14ac:dyDescent="0.25">
      <c r="N117" s="21"/>
      <c r="O117" s="20"/>
    </row>
    <row r="118" spans="14:15" ht="27" customHeight="1" x14ac:dyDescent="0.25">
      <c r="N118" s="21"/>
      <c r="O118" s="20"/>
    </row>
    <row r="119" spans="14:15" ht="27" customHeight="1" x14ac:dyDescent="0.25">
      <c r="N119" s="21"/>
      <c r="O119" s="20"/>
    </row>
    <row r="120" spans="14:15" ht="27" customHeight="1" x14ac:dyDescent="0.25">
      <c r="N120" s="21"/>
      <c r="O120" s="20"/>
    </row>
    <row r="121" spans="14:15" ht="27" customHeight="1" x14ac:dyDescent="0.25">
      <c r="N121" s="21"/>
      <c r="O121" s="20"/>
    </row>
    <row r="122" spans="14:15" ht="27" customHeight="1" x14ac:dyDescent="0.25">
      <c r="N122" s="21"/>
      <c r="O122" s="20"/>
    </row>
    <row r="123" spans="14:15" ht="27" customHeight="1" x14ac:dyDescent="0.25">
      <c r="N123" s="21"/>
      <c r="O123" s="20"/>
    </row>
    <row r="124" spans="14:15" ht="27" customHeight="1" x14ac:dyDescent="0.25">
      <c r="N124" s="21"/>
      <c r="O124" s="20"/>
    </row>
    <row r="125" spans="14:15" ht="27" customHeight="1" x14ac:dyDescent="0.25">
      <c r="N125" s="21"/>
      <c r="O125" s="20"/>
    </row>
    <row r="126" spans="14:15" ht="27" customHeight="1" x14ac:dyDescent="0.25">
      <c r="N126" s="21"/>
      <c r="O126" s="20"/>
    </row>
    <row r="127" spans="14:15" ht="27" customHeight="1" x14ac:dyDescent="0.25">
      <c r="N127" s="21"/>
      <c r="O127" s="20"/>
    </row>
    <row r="128" spans="14:15" ht="27" customHeight="1" x14ac:dyDescent="0.25">
      <c r="N128" s="21"/>
      <c r="O128" s="20"/>
    </row>
    <row r="129" spans="2:15" ht="27" customHeight="1" x14ac:dyDescent="0.25">
      <c r="N129" s="21"/>
      <c r="O129" s="20"/>
    </row>
    <row r="130" spans="2:15" ht="27" customHeight="1" x14ac:dyDescent="0.25">
      <c r="N130" s="21"/>
      <c r="O130" s="20"/>
    </row>
    <row r="131" spans="2:15" ht="27" customHeight="1" x14ac:dyDescent="0.25">
      <c r="N131" s="21"/>
      <c r="O131" s="20"/>
    </row>
    <row r="132" spans="2:15" ht="27" customHeight="1" x14ac:dyDescent="0.25">
      <c r="N132" s="21"/>
      <c r="O132" s="20"/>
    </row>
    <row r="133" spans="2:15" ht="27" customHeight="1" x14ac:dyDescent="0.25">
      <c r="N133" s="21"/>
      <c r="O133" s="20"/>
    </row>
    <row r="134" spans="2:15" ht="27" customHeight="1" x14ac:dyDescent="0.25">
      <c r="N134" s="21"/>
      <c r="O134" s="20"/>
    </row>
    <row r="135" spans="2:15" ht="27" customHeight="1" x14ac:dyDescent="0.25">
      <c r="N135" s="21"/>
      <c r="O135" s="20"/>
    </row>
    <row r="136" spans="2:15" ht="27" customHeight="1" x14ac:dyDescent="0.25">
      <c r="N136" s="21"/>
      <c r="O136" s="20"/>
    </row>
    <row r="137" spans="2:15" ht="27" customHeight="1" x14ac:dyDescent="0.25">
      <c r="N137" s="21"/>
      <c r="O137" s="20"/>
    </row>
    <row r="138" spans="2:15" ht="27" customHeight="1" x14ac:dyDescent="0.25">
      <c r="N138" s="21"/>
      <c r="O138" s="20"/>
    </row>
    <row r="139" spans="2:15" ht="27" customHeight="1" x14ac:dyDescent="0.25">
      <c r="N139" s="21"/>
      <c r="O139" s="20"/>
    </row>
    <row r="140" spans="2:15" ht="27" customHeight="1" x14ac:dyDescent="0.25">
      <c r="N140" s="21"/>
      <c r="O140" s="20"/>
    </row>
    <row r="141" spans="2:15" s="17" customFormat="1" x14ac:dyDescent="0.25">
      <c r="B141" s="11"/>
      <c r="C141" s="10"/>
      <c r="D141" s="129"/>
      <c r="E141" s="130"/>
      <c r="F141" s="203"/>
      <c r="G141" s="203"/>
      <c r="H141" s="129"/>
      <c r="I141" s="130"/>
      <c r="J141" s="11"/>
      <c r="K141" s="12"/>
      <c r="L141" s="10"/>
      <c r="M141" s="13"/>
      <c r="N141" s="13"/>
      <c r="O141" s="12"/>
    </row>
    <row r="142" spans="2:15" s="17" customFormat="1" x14ac:dyDescent="0.25">
      <c r="B142" s="336"/>
      <c r="C142" s="337"/>
      <c r="D142" s="129"/>
      <c r="E142" s="130"/>
      <c r="F142" s="203"/>
      <c r="G142" s="203"/>
      <c r="H142" s="129"/>
      <c r="I142" s="130"/>
      <c r="J142" s="336"/>
      <c r="K142" s="339"/>
      <c r="L142" s="337"/>
      <c r="M142" s="337"/>
      <c r="N142" s="337"/>
      <c r="O142" s="339"/>
    </row>
    <row r="143" spans="2:15" s="17" customFormat="1" x14ac:dyDescent="0.25">
      <c r="B143" s="336"/>
      <c r="C143" s="337"/>
      <c r="D143" s="129"/>
      <c r="E143" s="130"/>
      <c r="F143" s="203"/>
      <c r="G143" s="203"/>
      <c r="H143" s="129"/>
      <c r="I143" s="130"/>
      <c r="J143" s="336"/>
      <c r="K143" s="339"/>
      <c r="L143" s="337"/>
      <c r="M143" s="337"/>
      <c r="N143" s="337"/>
      <c r="O143" s="339"/>
    </row>
    <row r="144" spans="2:15" s="17" customFormat="1" x14ac:dyDescent="0.25">
      <c r="B144" s="336"/>
      <c r="C144" s="337"/>
      <c r="D144" s="129"/>
      <c r="E144" s="130"/>
      <c r="F144" s="203"/>
      <c r="G144" s="203"/>
      <c r="H144" s="129"/>
      <c r="I144" s="130"/>
      <c r="J144" s="336"/>
      <c r="K144" s="339"/>
      <c r="L144" s="10"/>
      <c r="M144" s="10"/>
      <c r="N144" s="337"/>
      <c r="O144" s="339"/>
    </row>
    <row r="145" spans="2:15" s="17" customFormat="1" x14ac:dyDescent="0.25">
      <c r="B145" s="336"/>
      <c r="C145" s="337"/>
      <c r="D145" s="129"/>
      <c r="E145" s="130"/>
      <c r="F145" s="203"/>
      <c r="G145" s="203"/>
      <c r="H145" s="129"/>
      <c r="I145" s="130"/>
      <c r="J145" s="336"/>
      <c r="K145" s="339"/>
      <c r="L145" s="10"/>
      <c r="M145" s="10"/>
      <c r="N145" s="337"/>
      <c r="O145" s="339"/>
    </row>
    <row r="146" spans="2:15" s="17" customFormat="1" x14ac:dyDescent="0.25">
      <c r="B146" s="336"/>
      <c r="C146" s="337"/>
      <c r="D146" s="129"/>
      <c r="E146" s="130"/>
      <c r="F146" s="203"/>
      <c r="G146" s="203"/>
      <c r="H146" s="129"/>
      <c r="I146" s="130"/>
      <c r="J146" s="336"/>
      <c r="K146" s="339"/>
      <c r="L146" s="10"/>
      <c r="M146" s="10"/>
      <c r="N146" s="337"/>
      <c r="O146" s="339"/>
    </row>
    <row r="147" spans="2:15" s="17" customFormat="1" x14ac:dyDescent="0.25">
      <c r="B147" s="336"/>
      <c r="C147" s="337"/>
      <c r="D147" s="129"/>
      <c r="E147" s="130"/>
      <c r="F147" s="203"/>
      <c r="G147" s="203"/>
      <c r="H147" s="129"/>
      <c r="I147" s="130"/>
      <c r="J147" s="336"/>
      <c r="K147" s="339"/>
      <c r="L147" s="10"/>
      <c r="M147" s="10"/>
      <c r="N147" s="337"/>
      <c r="O147" s="339"/>
    </row>
    <row r="148" spans="2:15" s="17" customFormat="1" x14ac:dyDescent="0.25">
      <c r="B148" s="336"/>
      <c r="C148" s="337"/>
      <c r="D148" s="129"/>
      <c r="E148" s="130"/>
      <c r="F148" s="203"/>
      <c r="G148" s="203"/>
      <c r="H148" s="129"/>
      <c r="I148" s="130"/>
      <c r="J148" s="336"/>
      <c r="K148" s="339"/>
      <c r="L148" s="10"/>
      <c r="M148" s="10"/>
      <c r="N148" s="337"/>
      <c r="O148" s="339"/>
    </row>
    <row r="149" spans="2:15" s="17" customFormat="1" x14ac:dyDescent="0.25">
      <c r="B149" s="336"/>
      <c r="C149" s="337"/>
      <c r="D149" s="129"/>
      <c r="E149" s="130"/>
      <c r="F149" s="203"/>
      <c r="G149" s="203"/>
      <c r="H149" s="129"/>
      <c r="I149" s="130"/>
      <c r="J149" s="336"/>
      <c r="K149" s="339"/>
      <c r="L149" s="10"/>
      <c r="M149" s="10"/>
      <c r="N149" s="337"/>
      <c r="O149" s="339"/>
    </row>
    <row r="150" spans="2:15" s="17" customFormat="1" x14ac:dyDescent="0.25">
      <c r="B150" s="336"/>
      <c r="C150" s="337"/>
      <c r="D150" s="129"/>
      <c r="E150" s="130"/>
      <c r="F150" s="203"/>
      <c r="G150" s="203"/>
      <c r="H150" s="129"/>
      <c r="I150" s="130"/>
      <c r="J150" s="336"/>
      <c r="K150" s="339"/>
      <c r="L150" s="10"/>
      <c r="M150" s="10"/>
      <c r="N150" s="337"/>
      <c r="O150" s="339"/>
    </row>
    <row r="151" spans="2:15" s="17" customFormat="1" x14ac:dyDescent="0.25">
      <c r="B151" s="336"/>
      <c r="C151" s="337"/>
      <c r="D151" s="129"/>
      <c r="E151" s="130"/>
      <c r="F151" s="203"/>
      <c r="G151" s="203"/>
      <c r="H151" s="129"/>
      <c r="I151" s="130"/>
      <c r="J151" s="336"/>
      <c r="K151" s="339"/>
      <c r="L151" s="10"/>
      <c r="M151" s="10"/>
      <c r="N151" s="337"/>
      <c r="O151" s="339"/>
    </row>
    <row r="152" spans="2:15" s="17" customFormat="1" x14ac:dyDescent="0.25">
      <c r="B152" s="336"/>
      <c r="C152" s="337"/>
      <c r="D152" s="129"/>
      <c r="E152" s="130"/>
      <c r="F152" s="203"/>
      <c r="G152" s="203"/>
      <c r="H152" s="129"/>
      <c r="I152" s="130"/>
      <c r="J152" s="336"/>
      <c r="K152" s="339"/>
      <c r="L152" s="10"/>
      <c r="M152" s="10"/>
      <c r="N152" s="337"/>
      <c r="O152" s="339"/>
    </row>
    <row r="153" spans="2:15" s="17" customFormat="1" x14ac:dyDescent="0.25">
      <c r="B153" s="336"/>
      <c r="C153" s="337"/>
      <c r="D153" s="129"/>
      <c r="E153" s="130"/>
      <c r="F153" s="203"/>
      <c r="G153" s="203"/>
      <c r="H153" s="129"/>
      <c r="I153" s="130"/>
      <c r="J153" s="336"/>
      <c r="K153" s="339"/>
      <c r="L153" s="10"/>
      <c r="M153" s="10"/>
      <c r="N153" s="337"/>
      <c r="O153" s="339"/>
    </row>
    <row r="154" spans="2:15" s="17" customFormat="1" x14ac:dyDescent="0.25">
      <c r="B154" s="336"/>
      <c r="C154" s="337"/>
      <c r="D154" s="129"/>
      <c r="E154" s="130"/>
      <c r="F154" s="203"/>
      <c r="G154" s="203"/>
      <c r="H154" s="129"/>
      <c r="I154" s="130"/>
      <c r="J154" s="336"/>
      <c r="K154" s="339"/>
      <c r="L154" s="10"/>
      <c r="M154" s="10"/>
      <c r="N154" s="337"/>
      <c r="O154" s="339"/>
    </row>
    <row r="155" spans="2:15" s="17" customFormat="1" x14ac:dyDescent="0.25">
      <c r="B155" s="336"/>
      <c r="C155" s="337"/>
      <c r="D155" s="129"/>
      <c r="E155" s="130"/>
      <c r="F155" s="203"/>
      <c r="G155" s="203"/>
      <c r="H155" s="129"/>
      <c r="I155" s="130"/>
      <c r="J155" s="336"/>
      <c r="K155" s="339"/>
      <c r="L155" s="10"/>
      <c r="M155" s="10"/>
      <c r="N155" s="337"/>
      <c r="O155" s="339"/>
    </row>
    <row r="156" spans="2:15" s="17" customFormat="1" x14ac:dyDescent="0.25">
      <c r="B156" s="336"/>
      <c r="C156" s="337"/>
      <c r="D156" s="129"/>
      <c r="E156" s="130"/>
      <c r="F156" s="203"/>
      <c r="G156" s="203"/>
      <c r="H156" s="129"/>
      <c r="I156" s="130"/>
      <c r="J156" s="336"/>
      <c r="K156" s="339"/>
      <c r="L156" s="10"/>
      <c r="M156" s="10"/>
      <c r="N156" s="337"/>
      <c r="O156" s="339"/>
    </row>
    <row r="157" spans="2:15" s="17" customFormat="1" x14ac:dyDescent="0.25">
      <c r="B157" s="336"/>
      <c r="C157" s="337"/>
      <c r="D157" s="129"/>
      <c r="E157" s="130"/>
      <c r="F157" s="203"/>
      <c r="G157" s="203"/>
      <c r="H157" s="129"/>
      <c r="I157" s="130"/>
      <c r="J157" s="336"/>
      <c r="K157" s="339"/>
      <c r="L157" s="337"/>
      <c r="M157" s="337"/>
      <c r="N157" s="337"/>
      <c r="O157" s="339"/>
    </row>
    <row r="158" spans="2:15" s="17" customFormat="1" x14ac:dyDescent="0.25">
      <c r="B158" s="336"/>
      <c r="C158" s="337"/>
      <c r="D158" s="129"/>
      <c r="E158" s="130"/>
      <c r="F158" s="203"/>
      <c r="G158" s="203"/>
      <c r="H158" s="129"/>
      <c r="I158" s="130"/>
      <c r="J158" s="336"/>
      <c r="K158" s="339"/>
      <c r="L158" s="337"/>
      <c r="M158" s="337"/>
      <c r="N158" s="337"/>
      <c r="O158" s="339"/>
    </row>
    <row r="159" spans="2:15" s="17" customFormat="1" x14ac:dyDescent="0.25">
      <c r="B159" s="336"/>
      <c r="C159" s="337"/>
      <c r="D159" s="129"/>
      <c r="E159" s="130"/>
      <c r="F159" s="203"/>
      <c r="G159" s="203"/>
      <c r="H159" s="129"/>
      <c r="I159" s="130"/>
      <c r="J159" s="336"/>
      <c r="K159" s="339"/>
      <c r="L159" s="10"/>
      <c r="M159" s="10"/>
      <c r="N159" s="337"/>
      <c r="O159" s="339"/>
    </row>
    <row r="160" spans="2:15" s="17" customFormat="1" x14ac:dyDescent="0.25">
      <c r="B160" s="336"/>
      <c r="C160" s="337"/>
      <c r="D160" s="129"/>
      <c r="E160" s="130"/>
      <c r="F160" s="203"/>
      <c r="G160" s="203"/>
      <c r="H160" s="129"/>
      <c r="I160" s="130"/>
      <c r="J160" s="336"/>
      <c r="K160" s="339"/>
      <c r="L160" s="10"/>
      <c r="M160" s="10"/>
      <c r="N160" s="337"/>
      <c r="O160" s="339"/>
    </row>
    <row r="161" spans="2:15" s="17" customFormat="1" x14ac:dyDescent="0.25">
      <c r="B161" s="336"/>
      <c r="C161" s="337"/>
      <c r="D161" s="129"/>
      <c r="E161" s="130"/>
      <c r="F161" s="203"/>
      <c r="G161" s="203"/>
      <c r="H161" s="129"/>
      <c r="I161" s="130"/>
      <c r="J161" s="336"/>
      <c r="K161" s="339"/>
      <c r="L161" s="10"/>
      <c r="M161" s="10"/>
      <c r="N161" s="337"/>
      <c r="O161" s="339"/>
    </row>
    <row r="162" spans="2:15" s="17" customFormat="1" x14ac:dyDescent="0.25">
      <c r="B162" s="336"/>
      <c r="C162" s="337"/>
      <c r="D162" s="129"/>
      <c r="E162" s="130"/>
      <c r="F162" s="203"/>
      <c r="G162" s="203"/>
      <c r="H162" s="129"/>
      <c r="I162" s="130"/>
      <c r="J162" s="336"/>
      <c r="K162" s="339"/>
      <c r="L162" s="10"/>
      <c r="M162" s="10"/>
      <c r="N162" s="337"/>
      <c r="O162" s="339"/>
    </row>
    <row r="163" spans="2:15" s="17" customFormat="1" x14ac:dyDescent="0.25">
      <c r="B163" s="336"/>
      <c r="C163" s="337"/>
      <c r="D163" s="129"/>
      <c r="E163" s="130"/>
      <c r="F163" s="203"/>
      <c r="G163" s="203"/>
      <c r="H163" s="129"/>
      <c r="I163" s="130"/>
      <c r="J163" s="336"/>
      <c r="K163" s="339"/>
      <c r="L163" s="10"/>
      <c r="M163" s="10"/>
      <c r="N163" s="337"/>
      <c r="O163" s="339"/>
    </row>
    <row r="164" spans="2:15" s="17" customFormat="1" x14ac:dyDescent="0.25">
      <c r="B164" s="336"/>
      <c r="C164" s="337"/>
      <c r="D164" s="129"/>
      <c r="E164" s="130"/>
      <c r="F164" s="203"/>
      <c r="G164" s="203"/>
      <c r="H164" s="129"/>
      <c r="I164" s="130"/>
      <c r="J164" s="336"/>
      <c r="K164" s="339"/>
      <c r="L164" s="10"/>
      <c r="M164" s="10"/>
      <c r="N164" s="337"/>
      <c r="O164" s="339"/>
    </row>
    <row r="165" spans="2:15" s="17" customFormat="1" x14ac:dyDescent="0.25">
      <c r="B165" s="336"/>
      <c r="C165" s="337"/>
      <c r="D165" s="129"/>
      <c r="E165" s="130"/>
      <c r="F165" s="203"/>
      <c r="G165" s="203"/>
      <c r="H165" s="129"/>
      <c r="I165" s="130"/>
      <c r="J165" s="336"/>
      <c r="K165" s="339"/>
      <c r="L165" s="10"/>
      <c r="M165" s="10"/>
      <c r="N165" s="337"/>
      <c r="O165" s="339"/>
    </row>
    <row r="166" spans="2:15" s="17" customFormat="1" x14ac:dyDescent="0.25">
      <c r="B166" s="336"/>
      <c r="C166" s="337"/>
      <c r="D166" s="129"/>
      <c r="E166" s="130"/>
      <c r="F166" s="203"/>
      <c r="G166" s="203"/>
      <c r="H166" s="129"/>
      <c r="I166" s="130"/>
      <c r="J166" s="336"/>
      <c r="K166" s="339"/>
      <c r="L166" s="337"/>
      <c r="M166" s="337"/>
      <c r="N166" s="337"/>
      <c r="O166" s="339"/>
    </row>
    <row r="167" spans="2:15" s="17" customFormat="1" x14ac:dyDescent="0.25">
      <c r="B167" s="336"/>
      <c r="C167" s="337"/>
      <c r="D167" s="129"/>
      <c r="E167" s="130"/>
      <c r="F167" s="203"/>
      <c r="G167" s="203"/>
      <c r="H167" s="129"/>
      <c r="I167" s="130"/>
      <c r="J167" s="336"/>
      <c r="K167" s="339"/>
      <c r="L167" s="337"/>
      <c r="M167" s="337"/>
      <c r="N167" s="337"/>
      <c r="O167" s="339"/>
    </row>
    <row r="168" spans="2:15" s="17" customFormat="1" x14ac:dyDescent="0.25">
      <c r="B168" s="11"/>
      <c r="C168" s="10"/>
      <c r="D168" s="129"/>
      <c r="E168" s="130"/>
      <c r="F168" s="203"/>
      <c r="G168" s="203"/>
      <c r="H168" s="129"/>
      <c r="I168" s="130"/>
      <c r="J168" s="11"/>
      <c r="K168" s="12"/>
      <c r="L168" s="10"/>
      <c r="M168" s="10"/>
      <c r="N168" s="10"/>
      <c r="O168" s="12"/>
    </row>
    <row r="169" spans="2:15" s="17" customFormat="1" x14ac:dyDescent="0.25">
      <c r="B169" s="336"/>
      <c r="C169" s="337"/>
      <c r="D169" s="129"/>
      <c r="E169" s="130"/>
      <c r="F169" s="203"/>
      <c r="G169" s="203"/>
      <c r="H169" s="129"/>
      <c r="I169" s="130"/>
      <c r="J169" s="336"/>
      <c r="K169" s="339"/>
      <c r="L169" s="10"/>
      <c r="M169" s="10"/>
      <c r="N169" s="337"/>
      <c r="O169" s="339"/>
    </row>
    <row r="170" spans="2:15" s="17" customFormat="1" x14ac:dyDescent="0.25">
      <c r="B170" s="336"/>
      <c r="C170" s="337"/>
      <c r="D170" s="129"/>
      <c r="E170" s="130"/>
      <c r="F170" s="203"/>
      <c r="G170" s="203"/>
      <c r="H170" s="129"/>
      <c r="I170" s="130"/>
      <c r="J170" s="336"/>
      <c r="K170" s="339"/>
      <c r="L170" s="10"/>
      <c r="M170" s="10"/>
      <c r="N170" s="337"/>
      <c r="O170" s="339"/>
    </row>
    <row r="171" spans="2:15" s="17" customFormat="1" x14ac:dyDescent="0.25">
      <c r="B171" s="336"/>
      <c r="C171" s="337"/>
      <c r="D171" s="129"/>
      <c r="E171" s="130"/>
      <c r="F171" s="203"/>
      <c r="G171" s="203"/>
      <c r="H171" s="129"/>
      <c r="I171" s="130"/>
      <c r="J171" s="336"/>
      <c r="K171" s="339"/>
      <c r="L171" s="10"/>
      <c r="M171" s="10"/>
      <c r="N171" s="337"/>
      <c r="O171" s="339"/>
    </row>
    <row r="172" spans="2:15" s="17" customFormat="1" x14ac:dyDescent="0.25">
      <c r="B172" s="336"/>
      <c r="C172" s="337"/>
      <c r="D172" s="129"/>
      <c r="E172" s="130"/>
      <c r="F172" s="203"/>
      <c r="G172" s="203"/>
      <c r="H172" s="129"/>
      <c r="I172" s="130"/>
      <c r="J172" s="336"/>
      <c r="K172" s="339"/>
      <c r="L172" s="10"/>
      <c r="M172" s="10"/>
      <c r="N172" s="337"/>
      <c r="O172" s="339"/>
    </row>
    <row r="173" spans="2:15" s="17" customFormat="1" x14ac:dyDescent="0.25">
      <c r="B173" s="336"/>
      <c r="C173" s="337"/>
      <c r="D173" s="129"/>
      <c r="E173" s="130"/>
      <c r="F173" s="203"/>
      <c r="G173" s="203"/>
      <c r="H173" s="129"/>
      <c r="I173" s="130"/>
      <c r="J173" s="336"/>
      <c r="K173" s="339"/>
      <c r="L173" s="10"/>
      <c r="M173" s="10"/>
      <c r="N173" s="337"/>
      <c r="O173" s="339"/>
    </row>
    <row r="174" spans="2:15" s="17" customFormat="1" x14ac:dyDescent="0.25">
      <c r="B174" s="336"/>
      <c r="C174" s="337"/>
      <c r="D174" s="129"/>
      <c r="E174" s="130"/>
      <c r="F174" s="203"/>
      <c r="G174" s="203"/>
      <c r="H174" s="129"/>
      <c r="I174" s="130"/>
      <c r="J174" s="336"/>
      <c r="K174" s="339"/>
      <c r="L174" s="10"/>
      <c r="M174" s="10"/>
      <c r="N174" s="337"/>
      <c r="O174" s="339"/>
    </row>
    <row r="175" spans="2:15" s="17" customFormat="1" x14ac:dyDescent="0.25">
      <c r="B175" s="336"/>
      <c r="C175" s="337"/>
      <c r="D175" s="129"/>
      <c r="E175" s="130"/>
      <c r="F175" s="203"/>
      <c r="G175" s="203"/>
      <c r="H175" s="129"/>
      <c r="I175" s="130"/>
      <c r="J175" s="336"/>
      <c r="K175" s="339"/>
      <c r="L175" s="10"/>
      <c r="M175" s="10"/>
      <c r="N175" s="337"/>
      <c r="O175" s="339"/>
    </row>
    <row r="176" spans="2:15" s="17" customFormat="1" x14ac:dyDescent="0.25">
      <c r="B176" s="336"/>
      <c r="C176" s="337"/>
      <c r="D176" s="129"/>
      <c r="E176" s="130"/>
      <c r="F176" s="203"/>
      <c r="G176" s="203"/>
      <c r="H176" s="129"/>
      <c r="I176" s="130"/>
      <c r="J176" s="336"/>
      <c r="K176" s="339"/>
      <c r="L176" s="10"/>
      <c r="M176" s="10"/>
      <c r="N176" s="337"/>
      <c r="O176" s="339"/>
    </row>
    <row r="177" spans="2:15" s="17" customFormat="1" x14ac:dyDescent="0.25">
      <c r="B177" s="336"/>
      <c r="C177" s="337"/>
      <c r="D177" s="129"/>
      <c r="E177" s="130"/>
      <c r="F177" s="203"/>
      <c r="G177" s="203"/>
      <c r="H177" s="129"/>
      <c r="I177" s="130"/>
      <c r="J177" s="336"/>
      <c r="K177" s="339"/>
      <c r="L177" s="10"/>
      <c r="M177" s="10"/>
      <c r="N177" s="337"/>
      <c r="O177" s="339"/>
    </row>
    <row r="178" spans="2:15" s="17" customFormat="1" x14ac:dyDescent="0.25">
      <c r="B178" s="11"/>
      <c r="C178" s="10"/>
      <c r="D178" s="129"/>
      <c r="E178" s="130"/>
      <c r="F178" s="203"/>
      <c r="G178" s="203"/>
      <c r="H178" s="129"/>
      <c r="I178" s="130"/>
      <c r="J178" s="11"/>
      <c r="K178" s="12"/>
      <c r="L178" s="10"/>
      <c r="M178" s="10"/>
      <c r="N178" s="10"/>
      <c r="O178" s="12"/>
    </row>
    <row r="179" spans="2:15" s="17" customFormat="1" x14ac:dyDescent="0.25">
      <c r="B179" s="336"/>
      <c r="C179" s="337"/>
      <c r="D179" s="129"/>
      <c r="E179" s="130"/>
      <c r="F179" s="203"/>
      <c r="G179" s="203"/>
      <c r="H179" s="129"/>
      <c r="I179" s="130"/>
      <c r="J179" s="336"/>
      <c r="K179" s="339"/>
      <c r="L179" s="10"/>
      <c r="M179" s="10"/>
      <c r="N179" s="337"/>
      <c r="O179" s="339"/>
    </row>
    <row r="180" spans="2:15" s="17" customFormat="1" x14ac:dyDescent="0.25">
      <c r="B180" s="336"/>
      <c r="C180" s="337"/>
      <c r="D180" s="129"/>
      <c r="E180" s="130"/>
      <c r="F180" s="203"/>
      <c r="G180" s="203"/>
      <c r="H180" s="129"/>
      <c r="I180" s="130"/>
      <c r="J180" s="336"/>
      <c r="K180" s="339"/>
      <c r="L180" s="10"/>
      <c r="M180" s="10"/>
      <c r="N180" s="337"/>
      <c r="O180" s="339"/>
    </row>
    <row r="181" spans="2:15" s="17" customFormat="1" x14ac:dyDescent="0.25">
      <c r="B181" s="336"/>
      <c r="C181" s="337"/>
      <c r="D181" s="129"/>
      <c r="E181" s="130"/>
      <c r="F181" s="203"/>
      <c r="G181" s="203"/>
      <c r="H181" s="129"/>
      <c r="I181" s="130"/>
      <c r="J181" s="336"/>
      <c r="K181" s="339"/>
      <c r="L181" s="10"/>
      <c r="M181" s="10"/>
      <c r="N181" s="337"/>
      <c r="O181" s="339"/>
    </row>
    <row r="182" spans="2:15" s="17" customFormat="1" x14ac:dyDescent="0.25">
      <c r="B182" s="336"/>
      <c r="C182" s="337"/>
      <c r="D182" s="129"/>
      <c r="E182" s="130"/>
      <c r="F182" s="203"/>
      <c r="G182" s="203"/>
      <c r="H182" s="129"/>
      <c r="I182" s="130"/>
      <c r="J182" s="336"/>
      <c r="K182" s="339"/>
      <c r="L182" s="10"/>
      <c r="M182" s="10"/>
      <c r="N182" s="337"/>
      <c r="O182" s="339"/>
    </row>
    <row r="183" spans="2:15" s="17" customFormat="1" x14ac:dyDescent="0.25">
      <c r="B183" s="336"/>
      <c r="C183" s="337"/>
      <c r="D183" s="129"/>
      <c r="E183" s="130"/>
      <c r="F183" s="203"/>
      <c r="G183" s="203"/>
      <c r="H183" s="129"/>
      <c r="I183" s="130"/>
      <c r="J183" s="336"/>
      <c r="K183" s="339"/>
      <c r="L183" s="10"/>
      <c r="M183" s="10"/>
      <c r="N183" s="337"/>
      <c r="O183" s="339"/>
    </row>
    <row r="184" spans="2:15" s="17" customFormat="1" x14ac:dyDescent="0.25">
      <c r="B184" s="336"/>
      <c r="C184" s="337"/>
      <c r="D184" s="129"/>
      <c r="E184" s="130"/>
      <c r="F184" s="203"/>
      <c r="G184" s="203"/>
      <c r="H184" s="129"/>
      <c r="I184" s="130"/>
      <c r="J184" s="336"/>
      <c r="K184" s="339"/>
      <c r="L184" s="10"/>
      <c r="M184" s="10"/>
      <c r="N184" s="337"/>
      <c r="O184" s="339"/>
    </row>
    <row r="185" spans="2:15" s="17" customFormat="1" x14ac:dyDescent="0.25">
      <c r="B185" s="336"/>
      <c r="C185" s="337"/>
      <c r="D185" s="129"/>
      <c r="E185" s="130"/>
      <c r="F185" s="203"/>
      <c r="G185" s="203"/>
      <c r="H185" s="129"/>
      <c r="I185" s="130"/>
      <c r="J185" s="336"/>
      <c r="K185" s="339"/>
      <c r="L185" s="10"/>
      <c r="M185" s="10"/>
      <c r="N185" s="337"/>
      <c r="O185" s="339"/>
    </row>
    <row r="186" spans="2:15" s="17" customFormat="1" x14ac:dyDescent="0.25">
      <c r="B186" s="336"/>
      <c r="C186" s="337"/>
      <c r="D186" s="129"/>
      <c r="E186" s="130"/>
      <c r="F186" s="203"/>
      <c r="G186" s="203"/>
      <c r="H186" s="129"/>
      <c r="I186" s="130"/>
      <c r="J186" s="336"/>
      <c r="K186" s="339"/>
      <c r="L186" s="10"/>
      <c r="M186" s="10"/>
      <c r="N186" s="337"/>
      <c r="O186" s="339"/>
    </row>
    <row r="187" spans="2:15" s="17" customFormat="1" x14ac:dyDescent="0.25">
      <c r="B187" s="336"/>
      <c r="C187" s="337"/>
      <c r="D187" s="129"/>
      <c r="E187" s="130"/>
      <c r="F187" s="203"/>
      <c r="G187" s="203"/>
      <c r="H187" s="129"/>
      <c r="I187" s="130"/>
      <c r="J187" s="336"/>
      <c r="K187" s="339"/>
      <c r="L187" s="10"/>
      <c r="M187" s="10"/>
      <c r="N187" s="337"/>
      <c r="O187" s="339"/>
    </row>
    <row r="188" spans="2:15" s="17" customFormat="1" x14ac:dyDescent="0.25">
      <c r="B188" s="336"/>
      <c r="C188" s="337"/>
      <c r="D188" s="129"/>
      <c r="E188" s="130"/>
      <c r="F188" s="203"/>
      <c r="G188" s="203"/>
      <c r="H188" s="129"/>
      <c r="I188" s="130"/>
      <c r="J188" s="336"/>
      <c r="K188" s="339"/>
      <c r="L188" s="10"/>
      <c r="M188" s="10"/>
      <c r="N188" s="337"/>
      <c r="O188" s="339"/>
    </row>
    <row r="189" spans="2:15" s="17" customFormat="1" x14ac:dyDescent="0.25">
      <c r="B189" s="336"/>
      <c r="C189" s="337"/>
      <c r="D189" s="129"/>
      <c r="E189" s="130"/>
      <c r="F189" s="203"/>
      <c r="G189" s="203"/>
      <c r="H189" s="129"/>
      <c r="I189" s="130"/>
      <c r="J189" s="336"/>
      <c r="K189" s="339"/>
      <c r="L189" s="10"/>
      <c r="M189" s="10"/>
      <c r="N189" s="337"/>
      <c r="O189" s="339"/>
    </row>
    <row r="190" spans="2:15" s="17" customFormat="1" x14ac:dyDescent="0.25">
      <c r="B190" s="336"/>
      <c r="C190" s="337"/>
      <c r="D190" s="129"/>
      <c r="E190" s="130"/>
      <c r="F190" s="203"/>
      <c r="G190" s="203"/>
      <c r="H190" s="129"/>
      <c r="I190" s="130"/>
      <c r="J190" s="336"/>
      <c r="K190" s="339"/>
      <c r="L190" s="10"/>
      <c r="M190" s="10"/>
      <c r="N190" s="337"/>
      <c r="O190" s="339"/>
    </row>
    <row r="191" spans="2:15" s="17" customFormat="1" x14ac:dyDescent="0.25">
      <c r="B191" s="336"/>
      <c r="C191" s="337"/>
      <c r="D191" s="129"/>
      <c r="E191" s="130"/>
      <c r="F191" s="203"/>
      <c r="G191" s="203"/>
      <c r="H191" s="129"/>
      <c r="I191" s="130"/>
      <c r="J191" s="336"/>
      <c r="K191" s="339"/>
      <c r="L191" s="10"/>
      <c r="M191" s="10"/>
      <c r="N191" s="337"/>
      <c r="O191" s="339"/>
    </row>
    <row r="192" spans="2:15" s="17" customFormat="1" x14ac:dyDescent="0.25">
      <c r="B192" s="336"/>
      <c r="C192" s="337"/>
      <c r="D192" s="129"/>
      <c r="E192" s="130"/>
      <c r="F192" s="203"/>
      <c r="G192" s="203"/>
      <c r="H192" s="129"/>
      <c r="I192" s="130"/>
      <c r="J192" s="336"/>
      <c r="K192" s="339"/>
      <c r="L192" s="10"/>
      <c r="M192" s="10"/>
      <c r="N192" s="337"/>
      <c r="O192" s="339"/>
    </row>
    <row r="193" spans="2:15" s="17" customFormat="1" x14ac:dyDescent="0.25">
      <c r="B193" s="336"/>
      <c r="C193" s="337"/>
      <c r="D193" s="129"/>
      <c r="E193" s="130"/>
      <c r="F193" s="203"/>
      <c r="G193" s="203"/>
      <c r="H193" s="129"/>
      <c r="I193" s="130"/>
      <c r="J193" s="336"/>
      <c r="K193" s="338"/>
      <c r="L193" s="10"/>
      <c r="M193" s="10"/>
      <c r="N193" s="337"/>
      <c r="O193" s="338"/>
    </row>
    <row r="194" spans="2:15" s="17" customFormat="1" x14ac:dyDescent="0.25">
      <c r="B194" s="336"/>
      <c r="C194" s="337"/>
      <c r="D194" s="129"/>
      <c r="E194" s="130"/>
      <c r="F194" s="203"/>
      <c r="G194" s="203"/>
      <c r="H194" s="129"/>
      <c r="I194" s="130"/>
      <c r="J194" s="336"/>
      <c r="K194" s="338"/>
      <c r="L194" s="10"/>
      <c r="M194" s="10"/>
      <c r="N194" s="337"/>
      <c r="O194" s="338"/>
    </row>
    <row r="195" spans="2:15" s="17" customFormat="1" x14ac:dyDescent="0.25">
      <c r="B195" s="336"/>
      <c r="C195" s="337"/>
      <c r="D195" s="129"/>
      <c r="E195" s="130"/>
      <c r="F195" s="203"/>
      <c r="G195" s="203"/>
      <c r="H195" s="129"/>
      <c r="I195" s="130"/>
      <c r="J195" s="336"/>
      <c r="K195" s="338"/>
      <c r="L195" s="10"/>
      <c r="M195" s="10"/>
      <c r="N195" s="337"/>
      <c r="O195" s="338"/>
    </row>
    <row r="196" spans="2:15" s="17" customFormat="1" x14ac:dyDescent="0.25">
      <c r="B196" s="336"/>
      <c r="C196" s="337"/>
      <c r="D196" s="129"/>
      <c r="E196" s="130"/>
      <c r="F196" s="203"/>
      <c r="G196" s="203"/>
      <c r="H196" s="129"/>
      <c r="I196" s="130"/>
      <c r="J196" s="336"/>
      <c r="K196" s="338"/>
      <c r="L196" s="10"/>
      <c r="M196" s="10"/>
      <c r="N196" s="337"/>
      <c r="O196" s="338"/>
    </row>
    <row r="197" spans="2:15" s="17" customFormat="1" x14ac:dyDescent="0.25">
      <c r="B197" s="336"/>
      <c r="C197" s="337"/>
      <c r="D197" s="129"/>
      <c r="E197" s="130"/>
      <c r="F197" s="203"/>
      <c r="G197" s="203"/>
      <c r="H197" s="129"/>
      <c r="I197" s="130"/>
      <c r="J197" s="336"/>
      <c r="K197" s="338"/>
      <c r="L197" s="10"/>
      <c r="M197" s="10"/>
      <c r="N197" s="337"/>
      <c r="O197" s="338"/>
    </row>
    <row r="198" spans="2:15" s="17" customFormat="1" x14ac:dyDescent="0.25">
      <c r="B198" s="336"/>
      <c r="C198" s="337"/>
      <c r="D198" s="129"/>
      <c r="E198" s="130"/>
      <c r="F198" s="203"/>
      <c r="G198" s="203"/>
      <c r="H198" s="129"/>
      <c r="I198" s="130"/>
      <c r="J198" s="336"/>
      <c r="K198" s="338"/>
      <c r="L198" s="10"/>
      <c r="M198" s="10"/>
      <c r="N198" s="337"/>
      <c r="O198" s="338"/>
    </row>
    <row r="199" spans="2:15" s="17" customFormat="1" ht="15.75" x14ac:dyDescent="0.25">
      <c r="B199" s="18"/>
      <c r="C199" s="19"/>
      <c r="D199" s="19"/>
      <c r="E199" s="19"/>
      <c r="F199" s="204"/>
      <c r="G199" s="204"/>
      <c r="H199" s="19"/>
      <c r="I199" s="19"/>
      <c r="J199" s="14"/>
      <c r="K199" s="15"/>
      <c r="L199" s="14"/>
      <c r="M199" s="16"/>
      <c r="N199" s="16"/>
      <c r="O199" s="15"/>
    </row>
    <row r="200" spans="2:15" s="17" customFormat="1" x14ac:dyDescent="0.25">
      <c r="F200" s="205"/>
      <c r="G200" s="207"/>
    </row>
    <row r="201" spans="2:15" s="17" customFormat="1" x14ac:dyDescent="0.25">
      <c r="F201" s="205"/>
      <c r="G201" s="207"/>
    </row>
    <row r="202" spans="2:15" s="17" customFormat="1" x14ac:dyDescent="0.25">
      <c r="F202" s="205"/>
      <c r="G202" s="207"/>
    </row>
    <row r="203" spans="2:15" s="17" customFormat="1" x14ac:dyDescent="0.25">
      <c r="F203" s="205"/>
      <c r="G203" s="207"/>
    </row>
  </sheetData>
  <mergeCells count="494">
    <mergeCell ref="F48:F51"/>
    <mergeCell ref="G48:G51"/>
    <mergeCell ref="G54:G60"/>
    <mergeCell ref="F54:F60"/>
    <mergeCell ref="G61:G62"/>
    <mergeCell ref="G52:G53"/>
    <mergeCell ref="F52:F53"/>
    <mergeCell ref="F61:F62"/>
    <mergeCell ref="F63:F66"/>
    <mergeCell ref="G63:G66"/>
    <mergeCell ref="F36:F37"/>
    <mergeCell ref="F38:F39"/>
    <mergeCell ref="F40:F42"/>
    <mergeCell ref="G40:G42"/>
    <mergeCell ref="G38:G39"/>
    <mergeCell ref="G36:G37"/>
    <mergeCell ref="G31:G35"/>
    <mergeCell ref="G20:G21"/>
    <mergeCell ref="F43:F44"/>
    <mergeCell ref="G43:G44"/>
    <mergeCell ref="D22:D23"/>
    <mergeCell ref="H22:H23"/>
    <mergeCell ref="D24:D27"/>
    <mergeCell ref="H24:H27"/>
    <mergeCell ref="D28:D30"/>
    <mergeCell ref="H28:H30"/>
    <mergeCell ref="D6:D9"/>
    <mergeCell ref="H6:H9"/>
    <mergeCell ref="D10:D11"/>
    <mergeCell ref="H10:H11"/>
    <mergeCell ref="D15:D16"/>
    <mergeCell ref="D13:D14"/>
    <mergeCell ref="F17:F18"/>
    <mergeCell ref="F20:F21"/>
    <mergeCell ref="F22:F23"/>
    <mergeCell ref="G22:G23"/>
    <mergeCell ref="F28:F30"/>
    <mergeCell ref="G28:G30"/>
    <mergeCell ref="E91:E94"/>
    <mergeCell ref="E95:E96"/>
    <mergeCell ref="E97:E102"/>
    <mergeCell ref="D88:D90"/>
    <mergeCell ref="H88:H90"/>
    <mergeCell ref="D91:D94"/>
    <mergeCell ref="H91:H94"/>
    <mergeCell ref="D95:D96"/>
    <mergeCell ref="H95:H96"/>
    <mergeCell ref="F88:F90"/>
    <mergeCell ref="F95:F96"/>
    <mergeCell ref="G91:G94"/>
    <mergeCell ref="F91:F94"/>
    <mergeCell ref="G88:G90"/>
    <mergeCell ref="G95:G96"/>
    <mergeCell ref="F97:F102"/>
    <mergeCell ref="G97:G102"/>
    <mergeCell ref="D67:D69"/>
    <mergeCell ref="H67:H69"/>
    <mergeCell ref="D70:D71"/>
    <mergeCell ref="H70:H71"/>
    <mergeCell ref="D73:D79"/>
    <mergeCell ref="H73:H79"/>
    <mergeCell ref="D80:D81"/>
    <mergeCell ref="H80:H81"/>
    <mergeCell ref="E63:E66"/>
    <mergeCell ref="E67:E69"/>
    <mergeCell ref="F67:F69"/>
    <mergeCell ref="F70:F71"/>
    <mergeCell ref="G73:G79"/>
    <mergeCell ref="F73:F79"/>
    <mergeCell ref="F80:F81"/>
    <mergeCell ref="G67:G69"/>
    <mergeCell ref="G70:G71"/>
    <mergeCell ref="G80:G81"/>
    <mergeCell ref="B104:O104"/>
    <mergeCell ref="B1:O1"/>
    <mergeCell ref="B97:B102"/>
    <mergeCell ref="C97:C102"/>
    <mergeCell ref="J97:J102"/>
    <mergeCell ref="K97:K102"/>
    <mergeCell ref="N97:N102"/>
    <mergeCell ref="O97:O102"/>
    <mergeCell ref="B95:B96"/>
    <mergeCell ref="C95:C96"/>
    <mergeCell ref="J95:J96"/>
    <mergeCell ref="K95:K96"/>
    <mergeCell ref="N95:N96"/>
    <mergeCell ref="O95:O96"/>
    <mergeCell ref="B91:B94"/>
    <mergeCell ref="C91:C94"/>
    <mergeCell ref="J91:J94"/>
    <mergeCell ref="K91:K94"/>
    <mergeCell ref="N91:N94"/>
    <mergeCell ref="O91:O94"/>
    <mergeCell ref="B88:B90"/>
    <mergeCell ref="D97:D102"/>
    <mergeCell ref="H97:H102"/>
    <mergeCell ref="H63:H66"/>
    <mergeCell ref="C88:C90"/>
    <mergeCell ref="J88:J90"/>
    <mergeCell ref="K88:K90"/>
    <mergeCell ref="N88:N90"/>
    <mergeCell ref="O88:O90"/>
    <mergeCell ref="B85:B87"/>
    <mergeCell ref="C85:C87"/>
    <mergeCell ref="J85:J87"/>
    <mergeCell ref="K85:K87"/>
    <mergeCell ref="N85:N87"/>
    <mergeCell ref="O85:O87"/>
    <mergeCell ref="D85:D87"/>
    <mergeCell ref="H85:H87"/>
    <mergeCell ref="E85:E87"/>
    <mergeCell ref="E88:E90"/>
    <mergeCell ref="F85:F87"/>
    <mergeCell ref="G85:G87"/>
    <mergeCell ref="N80:N81"/>
    <mergeCell ref="O80:O81"/>
    <mergeCell ref="B83:B84"/>
    <mergeCell ref="C83:C84"/>
    <mergeCell ref="J83:J84"/>
    <mergeCell ref="K83:K84"/>
    <mergeCell ref="N83:N84"/>
    <mergeCell ref="O83:O84"/>
    <mergeCell ref="B80:B81"/>
    <mergeCell ref="C80:C81"/>
    <mergeCell ref="J80:J81"/>
    <mergeCell ref="K80:K81"/>
    <mergeCell ref="D83:D84"/>
    <mergeCell ref="H83:H84"/>
    <mergeCell ref="E80:E81"/>
    <mergeCell ref="E83:E84"/>
    <mergeCell ref="F83:F84"/>
    <mergeCell ref="G83:G84"/>
    <mergeCell ref="N70:N71"/>
    <mergeCell ref="O70:O71"/>
    <mergeCell ref="B73:B79"/>
    <mergeCell ref="C73:C79"/>
    <mergeCell ref="J73:J79"/>
    <mergeCell ref="K73:K79"/>
    <mergeCell ref="N73:N79"/>
    <mergeCell ref="O73:O79"/>
    <mergeCell ref="B70:B71"/>
    <mergeCell ref="C70:C71"/>
    <mergeCell ref="J70:J71"/>
    <mergeCell ref="K70:K71"/>
    <mergeCell ref="L70:L71"/>
    <mergeCell ref="M70:M71"/>
    <mergeCell ref="E70:E71"/>
    <mergeCell ref="E73:E79"/>
    <mergeCell ref="B67:B69"/>
    <mergeCell ref="C67:C69"/>
    <mergeCell ref="J67:J69"/>
    <mergeCell ref="K67:K69"/>
    <mergeCell ref="N67:N69"/>
    <mergeCell ref="O67:O69"/>
    <mergeCell ref="N61:N62"/>
    <mergeCell ref="O61:O62"/>
    <mergeCell ref="B63:B66"/>
    <mergeCell ref="C63:C66"/>
    <mergeCell ref="J63:J66"/>
    <mergeCell ref="K63:K66"/>
    <mergeCell ref="N63:N66"/>
    <mergeCell ref="O63:O66"/>
    <mergeCell ref="B61:B62"/>
    <mergeCell ref="C61:C62"/>
    <mergeCell ref="J61:J62"/>
    <mergeCell ref="K61:K62"/>
    <mergeCell ref="L61:L62"/>
    <mergeCell ref="M61:M62"/>
    <mergeCell ref="D61:D62"/>
    <mergeCell ref="H61:H62"/>
    <mergeCell ref="D63:D66"/>
    <mergeCell ref="E61:E62"/>
    <mergeCell ref="B54:B60"/>
    <mergeCell ref="C54:C60"/>
    <mergeCell ref="J54:J60"/>
    <mergeCell ref="K54:K60"/>
    <mergeCell ref="N54:N60"/>
    <mergeCell ref="O54:O60"/>
    <mergeCell ref="B52:B53"/>
    <mergeCell ref="C52:C53"/>
    <mergeCell ref="J52:J53"/>
    <mergeCell ref="K52:K53"/>
    <mergeCell ref="N52:N53"/>
    <mergeCell ref="O52:O53"/>
    <mergeCell ref="D52:D53"/>
    <mergeCell ref="H52:H53"/>
    <mergeCell ref="D54:D60"/>
    <mergeCell ref="H54:H60"/>
    <mergeCell ref="E52:E53"/>
    <mergeCell ref="E54:E60"/>
    <mergeCell ref="I52:I53"/>
    <mergeCell ref="I54:I60"/>
    <mergeCell ref="N46:N47"/>
    <mergeCell ref="O46:O47"/>
    <mergeCell ref="B48:B51"/>
    <mergeCell ref="C48:C51"/>
    <mergeCell ref="J48:J51"/>
    <mergeCell ref="K48:K51"/>
    <mergeCell ref="N48:N51"/>
    <mergeCell ref="O48:O51"/>
    <mergeCell ref="B46:B47"/>
    <mergeCell ref="C46:C47"/>
    <mergeCell ref="J46:J47"/>
    <mergeCell ref="K46:K47"/>
    <mergeCell ref="L46:L47"/>
    <mergeCell ref="M46:M47"/>
    <mergeCell ref="D46:D47"/>
    <mergeCell ref="H46:H47"/>
    <mergeCell ref="D48:D51"/>
    <mergeCell ref="H48:H51"/>
    <mergeCell ref="E46:E47"/>
    <mergeCell ref="E48:E51"/>
    <mergeCell ref="I46:I47"/>
    <mergeCell ref="I48:I51"/>
    <mergeCell ref="G46:G47"/>
    <mergeCell ref="F46:F47"/>
    <mergeCell ref="B43:B44"/>
    <mergeCell ref="C43:C44"/>
    <mergeCell ref="J43:J44"/>
    <mergeCell ref="K43:K44"/>
    <mergeCell ref="N43:N44"/>
    <mergeCell ref="O43:O44"/>
    <mergeCell ref="B40:B42"/>
    <mergeCell ref="C40:C42"/>
    <mergeCell ref="J40:J42"/>
    <mergeCell ref="K40:K42"/>
    <mergeCell ref="N40:N42"/>
    <mergeCell ref="O40:O42"/>
    <mergeCell ref="D40:D42"/>
    <mergeCell ref="H40:H42"/>
    <mergeCell ref="D43:D44"/>
    <mergeCell ref="H43:H44"/>
    <mergeCell ref="E40:E42"/>
    <mergeCell ref="E43:E44"/>
    <mergeCell ref="I40:I42"/>
    <mergeCell ref="I43:I44"/>
    <mergeCell ref="N36:N37"/>
    <mergeCell ref="O36:O37"/>
    <mergeCell ref="B38:B39"/>
    <mergeCell ref="C38:C39"/>
    <mergeCell ref="J38:J39"/>
    <mergeCell ref="K38:K39"/>
    <mergeCell ref="L38:L39"/>
    <mergeCell ref="M38:M39"/>
    <mergeCell ref="N38:N39"/>
    <mergeCell ref="O38:O39"/>
    <mergeCell ref="B36:B37"/>
    <mergeCell ref="C36:C37"/>
    <mergeCell ref="J36:J37"/>
    <mergeCell ref="K36:K37"/>
    <mergeCell ref="L36:L37"/>
    <mergeCell ref="M36:M37"/>
    <mergeCell ref="D36:D37"/>
    <mergeCell ref="H36:H37"/>
    <mergeCell ref="D38:D39"/>
    <mergeCell ref="H38:H39"/>
    <mergeCell ref="E36:E37"/>
    <mergeCell ref="E38:E39"/>
    <mergeCell ref="I36:I37"/>
    <mergeCell ref="I38:I39"/>
    <mergeCell ref="B31:B35"/>
    <mergeCell ref="C31:C35"/>
    <mergeCell ref="J31:J35"/>
    <mergeCell ref="K31:K35"/>
    <mergeCell ref="N31:N35"/>
    <mergeCell ref="O31:O35"/>
    <mergeCell ref="B28:B30"/>
    <mergeCell ref="C28:C30"/>
    <mergeCell ref="J28:J30"/>
    <mergeCell ref="K28:K30"/>
    <mergeCell ref="N28:N30"/>
    <mergeCell ref="O28:O30"/>
    <mergeCell ref="D31:D35"/>
    <mergeCell ref="H31:H35"/>
    <mergeCell ref="E28:E30"/>
    <mergeCell ref="E31:E35"/>
    <mergeCell ref="I28:I30"/>
    <mergeCell ref="I31:I35"/>
    <mergeCell ref="F31:F35"/>
    <mergeCell ref="B24:B27"/>
    <mergeCell ref="C24:C27"/>
    <mergeCell ref="J24:J27"/>
    <mergeCell ref="K24:K27"/>
    <mergeCell ref="N24:N27"/>
    <mergeCell ref="O24:O27"/>
    <mergeCell ref="N20:N21"/>
    <mergeCell ref="O20:O21"/>
    <mergeCell ref="B22:B23"/>
    <mergeCell ref="C22:C23"/>
    <mergeCell ref="J22:J23"/>
    <mergeCell ref="K22:K23"/>
    <mergeCell ref="L22:L23"/>
    <mergeCell ref="M22:M23"/>
    <mergeCell ref="N22:N23"/>
    <mergeCell ref="O22:O23"/>
    <mergeCell ref="B20:B21"/>
    <mergeCell ref="C20:C21"/>
    <mergeCell ref="J20:J21"/>
    <mergeCell ref="K20:K21"/>
    <mergeCell ref="L20:L21"/>
    <mergeCell ref="M20:M21"/>
    <mergeCell ref="D20:D21"/>
    <mergeCell ref="H20:H21"/>
    <mergeCell ref="B17:B18"/>
    <mergeCell ref="C17:C18"/>
    <mergeCell ref="J17:J18"/>
    <mergeCell ref="K17:K18"/>
    <mergeCell ref="N17:N18"/>
    <mergeCell ref="O17:O18"/>
    <mergeCell ref="N13:N14"/>
    <mergeCell ref="O13:O14"/>
    <mergeCell ref="B15:B16"/>
    <mergeCell ref="C15:C16"/>
    <mergeCell ref="J15:J16"/>
    <mergeCell ref="K15:K16"/>
    <mergeCell ref="L15:L16"/>
    <mergeCell ref="M15:M16"/>
    <mergeCell ref="N15:N16"/>
    <mergeCell ref="O15:O16"/>
    <mergeCell ref="B13:B14"/>
    <mergeCell ref="C13:C14"/>
    <mergeCell ref="J13:J14"/>
    <mergeCell ref="K13:K14"/>
    <mergeCell ref="L13:L14"/>
    <mergeCell ref="M13:M14"/>
    <mergeCell ref="D17:D18"/>
    <mergeCell ref="H17:H18"/>
    <mergeCell ref="B142:B143"/>
    <mergeCell ref="C142:C143"/>
    <mergeCell ref="J142:J143"/>
    <mergeCell ref="K142:K143"/>
    <mergeCell ref="L142:L143"/>
    <mergeCell ref="M142:M143"/>
    <mergeCell ref="N142:N143"/>
    <mergeCell ref="O142:O143"/>
    <mergeCell ref="B2:O2"/>
    <mergeCell ref="J3:O3"/>
    <mergeCell ref="B6:B9"/>
    <mergeCell ref="C6:C9"/>
    <mergeCell ref="J6:J9"/>
    <mergeCell ref="K6:K9"/>
    <mergeCell ref="N6:N9"/>
    <mergeCell ref="O6:O9"/>
    <mergeCell ref="B10:B11"/>
    <mergeCell ref="C10:C11"/>
    <mergeCell ref="J10:J11"/>
    <mergeCell ref="K10:K11"/>
    <mergeCell ref="L10:L11"/>
    <mergeCell ref="L103:M103"/>
    <mergeCell ref="M10:M11"/>
    <mergeCell ref="N10:N11"/>
    <mergeCell ref="B144:B147"/>
    <mergeCell ref="C144:C147"/>
    <mergeCell ref="J144:J147"/>
    <mergeCell ref="K144:K147"/>
    <mergeCell ref="N144:N147"/>
    <mergeCell ref="O144:O147"/>
    <mergeCell ref="B148:B149"/>
    <mergeCell ref="C148:C149"/>
    <mergeCell ref="J148:J149"/>
    <mergeCell ref="K148:K149"/>
    <mergeCell ref="N148:N149"/>
    <mergeCell ref="O148:O149"/>
    <mergeCell ref="B150:B156"/>
    <mergeCell ref="C150:C156"/>
    <mergeCell ref="J150:J156"/>
    <mergeCell ref="K150:K156"/>
    <mergeCell ref="N150:N156"/>
    <mergeCell ref="O150:O156"/>
    <mergeCell ref="B157:B158"/>
    <mergeCell ref="C157:C158"/>
    <mergeCell ref="J157:J158"/>
    <mergeCell ref="K157:K158"/>
    <mergeCell ref="L157:L158"/>
    <mergeCell ref="M157:M158"/>
    <mergeCell ref="N157:N158"/>
    <mergeCell ref="O157:O158"/>
    <mergeCell ref="O166:O167"/>
    <mergeCell ref="B169:B175"/>
    <mergeCell ref="C169:C175"/>
    <mergeCell ref="J169:J175"/>
    <mergeCell ref="K169:K175"/>
    <mergeCell ref="N169:N175"/>
    <mergeCell ref="O169:O175"/>
    <mergeCell ref="B159:B162"/>
    <mergeCell ref="C159:C162"/>
    <mergeCell ref="J159:J162"/>
    <mergeCell ref="K159:K162"/>
    <mergeCell ref="N159:N162"/>
    <mergeCell ref="O159:O162"/>
    <mergeCell ref="B163:B165"/>
    <mergeCell ref="C163:C165"/>
    <mergeCell ref="J163:J165"/>
    <mergeCell ref="K163:K165"/>
    <mergeCell ref="N163:N165"/>
    <mergeCell ref="O163:O165"/>
    <mergeCell ref="K181:K183"/>
    <mergeCell ref="N181:N183"/>
    <mergeCell ref="B166:B167"/>
    <mergeCell ref="C166:C167"/>
    <mergeCell ref="J166:J167"/>
    <mergeCell ref="K166:K167"/>
    <mergeCell ref="L166:L167"/>
    <mergeCell ref="M166:M167"/>
    <mergeCell ref="N166:N167"/>
    <mergeCell ref="O181:O183"/>
    <mergeCell ref="B184:B186"/>
    <mergeCell ref="C184:C186"/>
    <mergeCell ref="I15:I16"/>
    <mergeCell ref="I17:I18"/>
    <mergeCell ref="J184:J186"/>
    <mergeCell ref="K184:K186"/>
    <mergeCell ref="N184:N186"/>
    <mergeCell ref="O184:O186"/>
    <mergeCell ref="B176:B177"/>
    <mergeCell ref="C176:C177"/>
    <mergeCell ref="J176:J177"/>
    <mergeCell ref="K176:K177"/>
    <mergeCell ref="N176:N177"/>
    <mergeCell ref="O176:O177"/>
    <mergeCell ref="B179:B180"/>
    <mergeCell ref="C179:C180"/>
    <mergeCell ref="J179:J180"/>
    <mergeCell ref="K179:K180"/>
    <mergeCell ref="N179:N180"/>
    <mergeCell ref="O179:O180"/>
    <mergeCell ref="B181:B183"/>
    <mergeCell ref="C181:C183"/>
    <mergeCell ref="J181:J183"/>
    <mergeCell ref="B193:B198"/>
    <mergeCell ref="C193:C198"/>
    <mergeCell ref="J193:J198"/>
    <mergeCell ref="K193:K198"/>
    <mergeCell ref="N193:N198"/>
    <mergeCell ref="O193:O198"/>
    <mergeCell ref="B187:B190"/>
    <mergeCell ref="C187:C190"/>
    <mergeCell ref="J187:J190"/>
    <mergeCell ref="K187:K190"/>
    <mergeCell ref="N187:N190"/>
    <mergeCell ref="O187:O190"/>
    <mergeCell ref="B191:B192"/>
    <mergeCell ref="C191:C192"/>
    <mergeCell ref="J191:J192"/>
    <mergeCell ref="K191:K192"/>
    <mergeCell ref="N191:N192"/>
    <mergeCell ref="O191:O192"/>
    <mergeCell ref="I20:I21"/>
    <mergeCell ref="I22:I23"/>
    <mergeCell ref="I24:I27"/>
    <mergeCell ref="H13:H14"/>
    <mergeCell ref="H15:H16"/>
    <mergeCell ref="E6:E9"/>
    <mergeCell ref="E10:E11"/>
    <mergeCell ref="E13:E14"/>
    <mergeCell ref="E15:E16"/>
    <mergeCell ref="E17:E18"/>
    <mergeCell ref="E20:E21"/>
    <mergeCell ref="E22:E23"/>
    <mergeCell ref="E24:E27"/>
    <mergeCell ref="F15:F16"/>
    <mergeCell ref="G15:G16"/>
    <mergeCell ref="F24:F27"/>
    <mergeCell ref="G24:G27"/>
    <mergeCell ref="G17:G18"/>
    <mergeCell ref="I91:I94"/>
    <mergeCell ref="I95:I96"/>
    <mergeCell ref="I97:I102"/>
    <mergeCell ref="I61:I62"/>
    <mergeCell ref="I63:I66"/>
    <mergeCell ref="I67:I69"/>
    <mergeCell ref="I70:I71"/>
    <mergeCell ref="I73:I79"/>
    <mergeCell ref="I80:I81"/>
    <mergeCell ref="I83:I84"/>
    <mergeCell ref="I85:I87"/>
    <mergeCell ref="I88:I90"/>
    <mergeCell ref="B3:B5"/>
    <mergeCell ref="C3:C5"/>
    <mergeCell ref="H3:I5"/>
    <mergeCell ref="J4:K5"/>
    <mergeCell ref="L4:O5"/>
    <mergeCell ref="F6:F9"/>
    <mergeCell ref="G6:G9"/>
    <mergeCell ref="F13:F14"/>
    <mergeCell ref="G13:G14"/>
    <mergeCell ref="I6:I9"/>
    <mergeCell ref="I10:I11"/>
    <mergeCell ref="I13:I14"/>
    <mergeCell ref="O10:O11"/>
    <mergeCell ref="D3:G4"/>
    <mergeCell ref="F10:F11"/>
    <mergeCell ref="G10:G11"/>
    <mergeCell ref="D5:E5"/>
  </mergeCells>
  <pageMargins left="0.9055118110236221" right="0.9055118110236221" top="0.55118110236220474" bottom="0.74803149606299213" header="0.31496062992125984" footer="0.31496062992125984"/>
  <pageSetup paperSize="9" scale="79" fitToHeight="0" orientation="landscape" r:id="rId1"/>
  <rowBreaks count="5" manualBreakCount="5">
    <brk id="23" min="1" max="12" man="1"/>
    <brk id="44" min="1" max="14" man="1"/>
    <brk id="62" min="1" max="14" man="1"/>
    <brk id="82" min="1" max="14" man="1"/>
    <brk id="10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7"/>
  <sheetViews>
    <sheetView topLeftCell="A85" zoomScaleNormal="100" workbookViewId="0">
      <selection activeCell="C102" sqref="C102"/>
    </sheetView>
  </sheetViews>
  <sheetFormatPr defaultRowHeight="15.75" thickBottom="1" x14ac:dyDescent="0.3"/>
  <cols>
    <col min="1" max="1" width="3.7109375" customWidth="1"/>
    <col min="2" max="2" width="25.7109375" style="1" customWidth="1"/>
    <col min="3" max="3" width="23.5703125" style="1" customWidth="1"/>
    <col min="4" max="7" width="11.85546875" style="1" customWidth="1"/>
    <col min="8" max="8" width="8.7109375" style="2" customWidth="1"/>
    <col min="9" max="9" width="8.7109375" customWidth="1"/>
    <col min="10" max="10" width="20.7109375" style="1" customWidth="1"/>
    <col min="11" max="12" width="6.5703125" style="1" customWidth="1"/>
    <col min="13" max="13" width="7" style="5" customWidth="1"/>
  </cols>
  <sheetData>
    <row r="1" spans="2:13" ht="104.25" customHeight="1" thickBot="1" x14ac:dyDescent="0.3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2:13" ht="36.950000000000003" customHeight="1" thickTop="1" thickBot="1" x14ac:dyDescent="0.3">
      <c r="B2" s="424" t="s">
        <v>127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13" ht="18.95" customHeight="1" thickBot="1" x14ac:dyDescent="0.3">
      <c r="B3" s="283" t="s">
        <v>124</v>
      </c>
      <c r="C3" s="285" t="s">
        <v>128</v>
      </c>
      <c r="D3" s="293" t="s">
        <v>137</v>
      </c>
      <c r="E3" s="294"/>
      <c r="F3" s="293" t="s">
        <v>138</v>
      </c>
      <c r="G3" s="294"/>
      <c r="H3" s="427" t="s">
        <v>79</v>
      </c>
      <c r="I3" s="427"/>
      <c r="J3" s="427"/>
      <c r="K3" s="427"/>
      <c r="L3" s="427"/>
      <c r="M3" s="428"/>
    </row>
    <row r="4" spans="2:1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13" ht="15.95" customHeight="1" thickBot="1" x14ac:dyDescent="0.3">
      <c r="B5" s="345" t="s">
        <v>82</v>
      </c>
      <c r="C5" s="347">
        <f>H5+L5</f>
        <v>16</v>
      </c>
      <c r="D5" s="386">
        <v>15</v>
      </c>
      <c r="E5" s="328">
        <f>D5/C5</f>
        <v>0.9375</v>
      </c>
      <c r="F5" s="326">
        <v>1</v>
      </c>
      <c r="G5" s="312">
        <f>F5/C5</f>
        <v>6.25E-2</v>
      </c>
      <c r="H5" s="349">
        <v>12</v>
      </c>
      <c r="I5" s="351">
        <f>H5/C5</f>
        <v>0.75</v>
      </c>
      <c r="J5" s="22" t="s">
        <v>0</v>
      </c>
      <c r="K5" s="23">
        <v>0</v>
      </c>
      <c r="L5" s="352">
        <f>SUM(K5:K8)</f>
        <v>4</v>
      </c>
      <c r="M5" s="355">
        <f>L5/C5</f>
        <v>0.25</v>
      </c>
    </row>
    <row r="6" spans="2:13" ht="15.95" customHeight="1" thickBot="1" x14ac:dyDescent="0.3">
      <c r="B6" s="345"/>
      <c r="C6" s="347"/>
      <c r="D6" s="388"/>
      <c r="E6" s="329"/>
      <c r="F6" s="389"/>
      <c r="G6" s="313"/>
      <c r="H6" s="349"/>
      <c r="I6" s="351"/>
      <c r="J6" s="24" t="s">
        <v>1</v>
      </c>
      <c r="K6" s="25">
        <v>1</v>
      </c>
      <c r="L6" s="353"/>
      <c r="M6" s="356"/>
    </row>
    <row r="7" spans="2:13" ht="15.95" customHeight="1" thickBot="1" x14ac:dyDescent="0.3">
      <c r="B7" s="345"/>
      <c r="C7" s="347"/>
      <c r="D7" s="388"/>
      <c r="E7" s="329"/>
      <c r="F7" s="389"/>
      <c r="G7" s="313"/>
      <c r="H7" s="349"/>
      <c r="I7" s="351"/>
      <c r="J7" s="24" t="s">
        <v>69</v>
      </c>
      <c r="K7" s="25">
        <v>3</v>
      </c>
      <c r="L7" s="353"/>
      <c r="M7" s="356"/>
    </row>
    <row r="8" spans="2:13" ht="15.95" customHeight="1" thickBot="1" x14ac:dyDescent="0.3">
      <c r="B8" s="345"/>
      <c r="C8" s="347"/>
      <c r="D8" s="387"/>
      <c r="E8" s="330"/>
      <c r="F8" s="327"/>
      <c r="G8" s="314"/>
      <c r="H8" s="349"/>
      <c r="I8" s="351"/>
      <c r="J8" s="26" t="s">
        <v>2</v>
      </c>
      <c r="K8" s="27">
        <v>0</v>
      </c>
      <c r="L8" s="354"/>
      <c r="M8" s="357"/>
    </row>
    <row r="9" spans="2:13" ht="15.95" customHeight="1" thickBot="1" x14ac:dyDescent="0.3">
      <c r="B9" s="358" t="s">
        <v>84</v>
      </c>
      <c r="C9" s="359">
        <f>H9+L9</f>
        <v>49</v>
      </c>
      <c r="D9" s="372">
        <v>33</v>
      </c>
      <c r="E9" s="331">
        <f>D9/C9</f>
        <v>0.67346938775510201</v>
      </c>
      <c r="F9" s="324">
        <v>16</v>
      </c>
      <c r="G9" s="315">
        <f>F9/C9</f>
        <v>0.32653061224489793</v>
      </c>
      <c r="H9" s="360">
        <v>37</v>
      </c>
      <c r="I9" s="361">
        <f>H9/C9</f>
        <v>0.75510204081632648</v>
      </c>
      <c r="J9" s="362" t="s">
        <v>3</v>
      </c>
      <c r="K9" s="324">
        <v>12</v>
      </c>
      <c r="L9" s="324">
        <f>K9</f>
        <v>12</v>
      </c>
      <c r="M9" s="317">
        <f>L9/C9</f>
        <v>0.24489795918367346</v>
      </c>
    </row>
    <row r="10" spans="2:13" ht="15.95" customHeight="1" thickBot="1" x14ac:dyDescent="0.3">
      <c r="B10" s="358"/>
      <c r="C10" s="359"/>
      <c r="D10" s="373"/>
      <c r="E10" s="332"/>
      <c r="F10" s="325"/>
      <c r="G10" s="316"/>
      <c r="H10" s="360"/>
      <c r="I10" s="361"/>
      <c r="J10" s="363"/>
      <c r="K10" s="325"/>
      <c r="L10" s="325"/>
      <c r="M10" s="318"/>
    </row>
    <row r="11" spans="2:13" ht="32.1" customHeight="1" thickBot="1" x14ac:dyDescent="0.3">
      <c r="B11" s="28" t="s">
        <v>83</v>
      </c>
      <c r="C11" s="29">
        <f>H11</f>
        <v>8</v>
      </c>
      <c r="D11" s="103">
        <v>8</v>
      </c>
      <c r="E11" s="131">
        <f>D11/C11</f>
        <v>1</v>
      </c>
      <c r="F11" s="33">
        <v>0</v>
      </c>
      <c r="G11" s="135">
        <f>F11/C11</f>
        <v>0</v>
      </c>
      <c r="H11" s="30">
        <v>8</v>
      </c>
      <c r="I11" s="31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95" customHeight="1" thickBot="1" x14ac:dyDescent="0.3">
      <c r="B12" s="358" t="s">
        <v>85</v>
      </c>
      <c r="C12" s="359">
        <f>H12+L12</f>
        <v>68</v>
      </c>
      <c r="D12" s="372">
        <v>46</v>
      </c>
      <c r="E12" s="331">
        <f>D12/C12</f>
        <v>0.67647058823529416</v>
      </c>
      <c r="F12" s="324">
        <v>22</v>
      </c>
      <c r="G12" s="315">
        <f>F12/C12</f>
        <v>0.3235294117647059</v>
      </c>
      <c r="H12" s="360">
        <v>54</v>
      </c>
      <c r="I12" s="361">
        <f>H12/C12</f>
        <v>0.79411764705882348</v>
      </c>
      <c r="J12" s="362" t="s">
        <v>5</v>
      </c>
      <c r="K12" s="324">
        <v>14</v>
      </c>
      <c r="L12" s="324">
        <f>K12</f>
        <v>14</v>
      </c>
      <c r="M12" s="317">
        <f>L12/C12</f>
        <v>0.20588235294117646</v>
      </c>
    </row>
    <row r="13" spans="2:13" ht="15.95" customHeight="1" thickBot="1" x14ac:dyDescent="0.3">
      <c r="B13" s="358"/>
      <c r="C13" s="359"/>
      <c r="D13" s="373"/>
      <c r="E13" s="332"/>
      <c r="F13" s="325"/>
      <c r="G13" s="316"/>
      <c r="H13" s="360"/>
      <c r="I13" s="361"/>
      <c r="J13" s="363"/>
      <c r="K13" s="325"/>
      <c r="L13" s="325"/>
      <c r="M13" s="318"/>
    </row>
    <row r="14" spans="2:13" ht="15.95" customHeight="1" thickBot="1" x14ac:dyDescent="0.3">
      <c r="B14" s="345" t="s">
        <v>86</v>
      </c>
      <c r="C14" s="347">
        <f>H14</f>
        <v>23</v>
      </c>
      <c r="D14" s="386">
        <v>22</v>
      </c>
      <c r="E14" s="328">
        <f>D14/C14</f>
        <v>0.95652173913043481</v>
      </c>
      <c r="F14" s="326">
        <v>1</v>
      </c>
      <c r="G14" s="312">
        <f>F14/C14</f>
        <v>4.3478260869565216E-2</v>
      </c>
      <c r="H14" s="349">
        <v>23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13" ht="15.95" customHeight="1" thickBot="1" x14ac:dyDescent="0.3">
      <c r="B15" s="345"/>
      <c r="C15" s="347"/>
      <c r="D15" s="387"/>
      <c r="E15" s="330"/>
      <c r="F15" s="327"/>
      <c r="G15" s="314"/>
      <c r="H15" s="349"/>
      <c r="I15" s="351"/>
      <c r="J15" s="369"/>
      <c r="K15" s="327"/>
      <c r="L15" s="327"/>
      <c r="M15" s="371"/>
    </row>
    <row r="16" spans="2:13" ht="15.95" customHeight="1" thickBot="1" x14ac:dyDescent="0.3">
      <c r="B16" s="358" t="s">
        <v>87</v>
      </c>
      <c r="C16" s="359">
        <f>H16+L16</f>
        <v>30</v>
      </c>
      <c r="D16" s="372">
        <v>22</v>
      </c>
      <c r="E16" s="331">
        <f>D16/C16</f>
        <v>0.73333333333333328</v>
      </c>
      <c r="F16" s="324">
        <v>8</v>
      </c>
      <c r="G16" s="315">
        <f>F16/C16</f>
        <v>0.26666666666666666</v>
      </c>
      <c r="H16" s="360">
        <v>25</v>
      </c>
      <c r="I16" s="361">
        <f>H16/C16</f>
        <v>0.83333333333333337</v>
      </c>
      <c r="J16" s="60" t="s">
        <v>6</v>
      </c>
      <c r="K16" s="61">
        <v>3</v>
      </c>
      <c r="L16" s="324">
        <f>SUM(K16:K17)</f>
        <v>5</v>
      </c>
      <c r="M16" s="366">
        <f>L16/C16</f>
        <v>0.16666666666666666</v>
      </c>
    </row>
    <row r="17" spans="2:13" ht="15.95" customHeight="1" thickBot="1" x14ac:dyDescent="0.3">
      <c r="B17" s="358"/>
      <c r="C17" s="359"/>
      <c r="D17" s="373"/>
      <c r="E17" s="332"/>
      <c r="F17" s="325"/>
      <c r="G17" s="316"/>
      <c r="H17" s="360"/>
      <c r="I17" s="361"/>
      <c r="J17" s="62" t="s">
        <v>7</v>
      </c>
      <c r="K17" s="63">
        <v>2</v>
      </c>
      <c r="L17" s="325"/>
      <c r="M17" s="367"/>
    </row>
    <row r="18" spans="2:13" ht="32.1" customHeight="1" thickBot="1" x14ac:dyDescent="0.3">
      <c r="B18" s="28" t="s">
        <v>88</v>
      </c>
      <c r="C18" s="29">
        <f>H18</f>
        <v>1</v>
      </c>
      <c r="D18" s="103">
        <v>1</v>
      </c>
      <c r="E18" s="131">
        <f>D18/C18</f>
        <v>1</v>
      </c>
      <c r="F18" s="33">
        <v>0</v>
      </c>
      <c r="G18" s="135">
        <f>F18/C18</f>
        <v>0</v>
      </c>
      <c r="H18" s="30">
        <v>1</v>
      </c>
      <c r="I18" s="31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95" customHeight="1" thickBot="1" x14ac:dyDescent="0.3">
      <c r="B19" s="358" t="s">
        <v>89</v>
      </c>
      <c r="C19" s="359">
        <f>H19+L19</f>
        <v>15</v>
      </c>
      <c r="D19" s="372">
        <v>6</v>
      </c>
      <c r="E19" s="331">
        <f>D19/C19</f>
        <v>0.4</v>
      </c>
      <c r="F19" s="324">
        <v>9</v>
      </c>
      <c r="G19" s="315">
        <f>F19/C19</f>
        <v>0.6</v>
      </c>
      <c r="H19" s="360">
        <v>9</v>
      </c>
      <c r="I19" s="361">
        <f>H19/C19</f>
        <v>0.6</v>
      </c>
      <c r="J19" s="362" t="s">
        <v>120</v>
      </c>
      <c r="K19" s="324">
        <v>6</v>
      </c>
      <c r="L19" s="374">
        <f>K19</f>
        <v>6</v>
      </c>
      <c r="M19" s="366">
        <f>L19/C19</f>
        <v>0.4</v>
      </c>
    </row>
    <row r="20" spans="2:13" ht="15.95" customHeight="1" thickBot="1" x14ac:dyDescent="0.3">
      <c r="B20" s="358"/>
      <c r="C20" s="359"/>
      <c r="D20" s="373"/>
      <c r="E20" s="332"/>
      <c r="F20" s="325"/>
      <c r="G20" s="316"/>
      <c r="H20" s="360"/>
      <c r="I20" s="361"/>
      <c r="J20" s="363"/>
      <c r="K20" s="325"/>
      <c r="L20" s="376"/>
      <c r="M20" s="367"/>
    </row>
    <row r="21" spans="2:13" ht="15.95" customHeight="1" thickBot="1" x14ac:dyDescent="0.3">
      <c r="B21" s="345" t="s">
        <v>90</v>
      </c>
      <c r="C21" s="347">
        <f>H21</f>
        <v>177</v>
      </c>
      <c r="D21" s="386">
        <v>118</v>
      </c>
      <c r="E21" s="328">
        <f>D21/C21</f>
        <v>0.66666666666666663</v>
      </c>
      <c r="F21" s="326">
        <v>59</v>
      </c>
      <c r="G21" s="312">
        <f>F21/C21</f>
        <v>0.33333333333333331</v>
      </c>
      <c r="H21" s="349">
        <v>177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3" ht="15.95" customHeight="1" thickBot="1" x14ac:dyDescent="0.3">
      <c r="B22" s="345"/>
      <c r="C22" s="347"/>
      <c r="D22" s="387"/>
      <c r="E22" s="330"/>
      <c r="F22" s="327"/>
      <c r="G22" s="314"/>
      <c r="H22" s="349"/>
      <c r="I22" s="351"/>
      <c r="J22" s="369"/>
      <c r="K22" s="327"/>
      <c r="L22" s="379"/>
      <c r="M22" s="381"/>
    </row>
    <row r="23" spans="2:13" ht="15.95" customHeight="1" thickBot="1" x14ac:dyDescent="0.3">
      <c r="B23" s="358" t="s">
        <v>91</v>
      </c>
      <c r="C23" s="359">
        <f>H23+L23</f>
        <v>58</v>
      </c>
      <c r="D23" s="372">
        <v>40</v>
      </c>
      <c r="E23" s="331">
        <f>D23/C23</f>
        <v>0.68965517241379315</v>
      </c>
      <c r="F23" s="324">
        <v>18</v>
      </c>
      <c r="G23" s="315">
        <f>F23/C23</f>
        <v>0.31034482758620691</v>
      </c>
      <c r="H23" s="360">
        <v>51</v>
      </c>
      <c r="I23" s="361">
        <f>H23/C23</f>
        <v>0.87931034482758619</v>
      </c>
      <c r="J23" s="60" t="s">
        <v>8</v>
      </c>
      <c r="K23" s="61">
        <v>1</v>
      </c>
      <c r="L23" s="374">
        <f>SUM(K23:K26)</f>
        <v>7</v>
      </c>
      <c r="M23" s="366">
        <f>L23/C23</f>
        <v>0.1206896551724138</v>
      </c>
    </row>
    <row r="24" spans="2:13" ht="15.95" customHeight="1" thickBot="1" x14ac:dyDescent="0.3">
      <c r="B24" s="358"/>
      <c r="C24" s="359"/>
      <c r="D24" s="384"/>
      <c r="E24" s="333"/>
      <c r="F24" s="385"/>
      <c r="G24" s="323"/>
      <c r="H24" s="360"/>
      <c r="I24" s="361"/>
      <c r="J24" s="64" t="s">
        <v>70</v>
      </c>
      <c r="K24" s="65">
        <v>5</v>
      </c>
      <c r="L24" s="375"/>
      <c r="M24" s="377"/>
    </row>
    <row r="25" spans="2:13" ht="15.95" customHeight="1" thickBot="1" x14ac:dyDescent="0.3">
      <c r="B25" s="358"/>
      <c r="C25" s="359"/>
      <c r="D25" s="384"/>
      <c r="E25" s="333"/>
      <c r="F25" s="385"/>
      <c r="G25" s="323"/>
      <c r="H25" s="360"/>
      <c r="I25" s="361"/>
      <c r="J25" s="66" t="s">
        <v>9</v>
      </c>
      <c r="K25" s="67">
        <v>1</v>
      </c>
      <c r="L25" s="375"/>
      <c r="M25" s="377"/>
    </row>
    <row r="26" spans="2:13" ht="15.95" customHeight="1" thickBot="1" x14ac:dyDescent="0.3">
      <c r="B26" s="358"/>
      <c r="C26" s="359"/>
      <c r="D26" s="373"/>
      <c r="E26" s="332"/>
      <c r="F26" s="325"/>
      <c r="G26" s="316"/>
      <c r="H26" s="360"/>
      <c r="I26" s="361"/>
      <c r="J26" s="62" t="s">
        <v>10</v>
      </c>
      <c r="K26" s="63">
        <v>0</v>
      </c>
      <c r="L26" s="376"/>
      <c r="M26" s="367"/>
    </row>
    <row r="27" spans="2:13" ht="15.95" customHeight="1" thickBot="1" x14ac:dyDescent="0.3">
      <c r="B27" s="345" t="s">
        <v>92</v>
      </c>
      <c r="C27" s="347">
        <f>H27+L27</f>
        <v>17</v>
      </c>
      <c r="D27" s="386">
        <v>15</v>
      </c>
      <c r="E27" s="328">
        <f>D27/C27</f>
        <v>0.88235294117647056</v>
      </c>
      <c r="F27" s="326">
        <v>2</v>
      </c>
      <c r="G27" s="312">
        <f>F27/C27</f>
        <v>0.11764705882352941</v>
      </c>
      <c r="H27" s="349">
        <v>10</v>
      </c>
      <c r="I27" s="351">
        <f>H27/C27</f>
        <v>0.58823529411764708</v>
      </c>
      <c r="J27" s="37" t="s">
        <v>11</v>
      </c>
      <c r="K27" s="38">
        <v>1</v>
      </c>
      <c r="L27" s="378">
        <f>SUM(K27:K29)</f>
        <v>7</v>
      </c>
      <c r="M27" s="380">
        <f>L27/C27</f>
        <v>0.41176470588235292</v>
      </c>
    </row>
    <row r="28" spans="2:13" ht="15.95" customHeight="1" thickBot="1" x14ac:dyDescent="0.3">
      <c r="B28" s="345"/>
      <c r="C28" s="347"/>
      <c r="D28" s="388"/>
      <c r="E28" s="329"/>
      <c r="F28" s="389"/>
      <c r="G28" s="313"/>
      <c r="H28" s="349"/>
      <c r="I28" s="351"/>
      <c r="J28" s="39" t="s">
        <v>12</v>
      </c>
      <c r="K28" s="40">
        <v>3</v>
      </c>
      <c r="L28" s="382"/>
      <c r="M28" s="383"/>
    </row>
    <row r="29" spans="2:13" ht="15.95" customHeight="1" thickBot="1" x14ac:dyDescent="0.3">
      <c r="B29" s="345"/>
      <c r="C29" s="347"/>
      <c r="D29" s="387"/>
      <c r="E29" s="330"/>
      <c r="F29" s="327"/>
      <c r="G29" s="314"/>
      <c r="H29" s="349"/>
      <c r="I29" s="351"/>
      <c r="J29" s="41" t="s">
        <v>13</v>
      </c>
      <c r="K29" s="42">
        <v>3</v>
      </c>
      <c r="L29" s="379"/>
      <c r="M29" s="381"/>
    </row>
    <row r="30" spans="2:13" ht="15.95" customHeight="1" thickBot="1" x14ac:dyDescent="0.3">
      <c r="B30" s="358" t="s">
        <v>93</v>
      </c>
      <c r="C30" s="359">
        <f>H30+L30</f>
        <v>56</v>
      </c>
      <c r="D30" s="372">
        <v>34</v>
      </c>
      <c r="E30" s="331">
        <f>D30/C30</f>
        <v>0.6071428571428571</v>
      </c>
      <c r="F30" s="324">
        <v>22</v>
      </c>
      <c r="G30" s="315">
        <f>F30/C30</f>
        <v>0.39285714285714285</v>
      </c>
      <c r="H30" s="360">
        <v>29</v>
      </c>
      <c r="I30" s="361">
        <f>H30/C30</f>
        <v>0.5178571428571429</v>
      </c>
      <c r="J30" s="60" t="s">
        <v>14</v>
      </c>
      <c r="K30" s="61">
        <v>5</v>
      </c>
      <c r="L30" s="374">
        <f>SUM(K30:K34)</f>
        <v>27</v>
      </c>
      <c r="M30" s="366">
        <f>L30/C30</f>
        <v>0.48214285714285715</v>
      </c>
    </row>
    <row r="31" spans="2:13" ht="15.95" customHeight="1" thickBot="1" x14ac:dyDescent="0.3">
      <c r="B31" s="358"/>
      <c r="C31" s="359"/>
      <c r="D31" s="384"/>
      <c r="E31" s="333"/>
      <c r="F31" s="385"/>
      <c r="G31" s="323"/>
      <c r="H31" s="360"/>
      <c r="I31" s="361"/>
      <c r="J31" s="66" t="s">
        <v>15</v>
      </c>
      <c r="K31" s="67">
        <v>6</v>
      </c>
      <c r="L31" s="375"/>
      <c r="M31" s="377"/>
    </row>
    <row r="32" spans="2:13" ht="15.95" customHeight="1" thickBot="1" x14ac:dyDescent="0.3">
      <c r="B32" s="358"/>
      <c r="C32" s="359"/>
      <c r="D32" s="384"/>
      <c r="E32" s="333"/>
      <c r="F32" s="385"/>
      <c r="G32" s="323"/>
      <c r="H32" s="360"/>
      <c r="I32" s="361"/>
      <c r="J32" s="66" t="s">
        <v>16</v>
      </c>
      <c r="K32" s="67">
        <v>6</v>
      </c>
      <c r="L32" s="375"/>
      <c r="M32" s="377"/>
    </row>
    <row r="33" spans="2:13" ht="15.95" customHeight="1" thickBot="1" x14ac:dyDescent="0.3">
      <c r="B33" s="358"/>
      <c r="C33" s="359"/>
      <c r="D33" s="384"/>
      <c r="E33" s="333"/>
      <c r="F33" s="385"/>
      <c r="G33" s="323"/>
      <c r="H33" s="360"/>
      <c r="I33" s="361"/>
      <c r="J33" s="66" t="s">
        <v>17</v>
      </c>
      <c r="K33" s="67">
        <v>2</v>
      </c>
      <c r="L33" s="375"/>
      <c r="M33" s="377"/>
    </row>
    <row r="34" spans="2:13" ht="15.95" customHeight="1" thickBot="1" x14ac:dyDescent="0.3">
      <c r="B34" s="358"/>
      <c r="C34" s="359"/>
      <c r="D34" s="373"/>
      <c r="E34" s="332"/>
      <c r="F34" s="325"/>
      <c r="G34" s="316"/>
      <c r="H34" s="360"/>
      <c r="I34" s="361"/>
      <c r="J34" s="62" t="s">
        <v>71</v>
      </c>
      <c r="K34" s="63">
        <v>8</v>
      </c>
      <c r="L34" s="376"/>
      <c r="M34" s="367"/>
    </row>
    <row r="35" spans="2:13" ht="15.95" customHeight="1" thickBot="1" x14ac:dyDescent="0.3">
      <c r="B35" s="345" t="s">
        <v>94</v>
      </c>
      <c r="C35" s="347">
        <f>H35</f>
        <v>12</v>
      </c>
      <c r="D35" s="386">
        <v>9</v>
      </c>
      <c r="E35" s="328">
        <f>D35/C35</f>
        <v>0.75</v>
      </c>
      <c r="F35" s="326">
        <v>3</v>
      </c>
      <c r="G35" s="312">
        <f>F35/C35</f>
        <v>0.25</v>
      </c>
      <c r="H35" s="349">
        <v>12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ht="15.95" customHeight="1" thickBot="1" x14ac:dyDescent="0.3">
      <c r="B36" s="345"/>
      <c r="C36" s="347"/>
      <c r="D36" s="387"/>
      <c r="E36" s="330"/>
      <c r="F36" s="327"/>
      <c r="G36" s="314"/>
      <c r="H36" s="349"/>
      <c r="I36" s="351"/>
      <c r="J36" s="369"/>
      <c r="K36" s="327"/>
      <c r="L36" s="379"/>
      <c r="M36" s="381"/>
    </row>
    <row r="37" spans="2:13" ht="15.95" customHeight="1" thickBot="1" x14ac:dyDescent="0.3">
      <c r="B37" s="358" t="s">
        <v>95</v>
      </c>
      <c r="C37" s="359">
        <f>H37+L37</f>
        <v>6</v>
      </c>
      <c r="D37" s="372">
        <v>2</v>
      </c>
      <c r="E37" s="331">
        <f>D37/C37</f>
        <v>0.33333333333333331</v>
      </c>
      <c r="F37" s="324">
        <v>4</v>
      </c>
      <c r="G37" s="315">
        <f>F37/C37</f>
        <v>0.66666666666666663</v>
      </c>
      <c r="H37" s="360">
        <v>4</v>
      </c>
      <c r="I37" s="361">
        <f>H37/C37</f>
        <v>0.66666666666666663</v>
      </c>
      <c r="J37" s="362" t="s">
        <v>18</v>
      </c>
      <c r="K37" s="324">
        <v>2</v>
      </c>
      <c r="L37" s="374">
        <f>K37</f>
        <v>2</v>
      </c>
      <c r="M37" s="366">
        <f>L37/C37</f>
        <v>0.33333333333333331</v>
      </c>
    </row>
    <row r="38" spans="2:13" ht="15.95" customHeight="1" thickBot="1" x14ac:dyDescent="0.3">
      <c r="B38" s="358"/>
      <c r="C38" s="359"/>
      <c r="D38" s="373"/>
      <c r="E38" s="332"/>
      <c r="F38" s="325"/>
      <c r="G38" s="316"/>
      <c r="H38" s="360"/>
      <c r="I38" s="361"/>
      <c r="J38" s="363"/>
      <c r="K38" s="325"/>
      <c r="L38" s="376"/>
      <c r="M38" s="367"/>
    </row>
    <row r="39" spans="2:13" ht="15.95" customHeight="1" thickBot="1" x14ac:dyDescent="0.3">
      <c r="B39" s="345" t="s">
        <v>96</v>
      </c>
      <c r="C39" s="347">
        <f>H39+L39</f>
        <v>23</v>
      </c>
      <c r="D39" s="386">
        <v>20</v>
      </c>
      <c r="E39" s="328">
        <f>D39/C39</f>
        <v>0.86956521739130432</v>
      </c>
      <c r="F39" s="326">
        <v>3</v>
      </c>
      <c r="G39" s="312">
        <f>F39/C39</f>
        <v>0.13043478260869565</v>
      </c>
      <c r="H39" s="349">
        <v>12</v>
      </c>
      <c r="I39" s="351">
        <f>H39/C39</f>
        <v>0.52173913043478259</v>
      </c>
      <c r="J39" s="37" t="s">
        <v>19</v>
      </c>
      <c r="K39" s="38">
        <v>1</v>
      </c>
      <c r="L39" s="378">
        <f>SUM(K39:K41)</f>
        <v>11</v>
      </c>
      <c r="M39" s="380">
        <f>L39/C39</f>
        <v>0.47826086956521741</v>
      </c>
    </row>
    <row r="40" spans="2:13" ht="15.95" customHeight="1" thickBot="1" x14ac:dyDescent="0.3">
      <c r="B40" s="345"/>
      <c r="C40" s="347"/>
      <c r="D40" s="388"/>
      <c r="E40" s="329"/>
      <c r="F40" s="389"/>
      <c r="G40" s="313"/>
      <c r="H40" s="349"/>
      <c r="I40" s="351"/>
      <c r="J40" s="39" t="s">
        <v>20</v>
      </c>
      <c r="K40" s="40">
        <v>5</v>
      </c>
      <c r="L40" s="382"/>
      <c r="M40" s="383"/>
    </row>
    <row r="41" spans="2:13" ht="15.95" customHeight="1" thickBot="1" x14ac:dyDescent="0.3">
      <c r="B41" s="345"/>
      <c r="C41" s="347"/>
      <c r="D41" s="387"/>
      <c r="E41" s="330"/>
      <c r="F41" s="327"/>
      <c r="G41" s="314"/>
      <c r="H41" s="349"/>
      <c r="I41" s="351"/>
      <c r="J41" s="41" t="s">
        <v>72</v>
      </c>
      <c r="K41" s="42">
        <v>5</v>
      </c>
      <c r="L41" s="379"/>
      <c r="M41" s="381"/>
    </row>
    <row r="42" spans="2:13" ht="15.95" customHeight="1" thickBot="1" x14ac:dyDescent="0.3">
      <c r="B42" s="358" t="s">
        <v>97</v>
      </c>
      <c r="C42" s="359">
        <f>H42+L42</f>
        <v>98</v>
      </c>
      <c r="D42" s="372">
        <v>67</v>
      </c>
      <c r="E42" s="331">
        <f>D42/C42</f>
        <v>0.68367346938775508</v>
      </c>
      <c r="F42" s="324">
        <v>31</v>
      </c>
      <c r="G42" s="315">
        <f>F42/C42</f>
        <v>0.31632653061224492</v>
      </c>
      <c r="H42" s="360">
        <v>64</v>
      </c>
      <c r="I42" s="361">
        <f>H42/C42</f>
        <v>0.65306122448979587</v>
      </c>
      <c r="J42" s="60" t="s">
        <v>21</v>
      </c>
      <c r="K42" s="61">
        <v>18</v>
      </c>
      <c r="L42" s="374">
        <f>SUM(K42:K43)</f>
        <v>34</v>
      </c>
      <c r="M42" s="366">
        <f>L42/C42</f>
        <v>0.34693877551020408</v>
      </c>
    </row>
    <row r="43" spans="2:13" ht="15.95" customHeight="1" thickBot="1" x14ac:dyDescent="0.3">
      <c r="B43" s="358"/>
      <c r="C43" s="359"/>
      <c r="D43" s="373"/>
      <c r="E43" s="332"/>
      <c r="F43" s="325"/>
      <c r="G43" s="316"/>
      <c r="H43" s="360"/>
      <c r="I43" s="361"/>
      <c r="J43" s="62" t="s">
        <v>22</v>
      </c>
      <c r="K43" s="63">
        <v>16</v>
      </c>
      <c r="L43" s="376"/>
      <c r="M43" s="367"/>
    </row>
    <row r="44" spans="2:13" ht="32.1" customHeight="1" thickBot="1" x14ac:dyDescent="0.3">
      <c r="B44" s="28" t="s">
        <v>98</v>
      </c>
      <c r="C44" s="29">
        <f>H44</f>
        <v>6</v>
      </c>
      <c r="D44" s="103">
        <v>6</v>
      </c>
      <c r="E44" s="131">
        <f>D44/C44</f>
        <v>1</v>
      </c>
      <c r="F44" s="33">
        <v>0</v>
      </c>
      <c r="G44" s="135">
        <f>F44/C44</f>
        <v>0</v>
      </c>
      <c r="H44" s="30">
        <v>6</v>
      </c>
      <c r="I44" s="31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95" customHeight="1" thickBot="1" x14ac:dyDescent="0.3">
      <c r="B45" s="358" t="s">
        <v>99</v>
      </c>
      <c r="C45" s="359">
        <f>H45+L45</f>
        <v>30</v>
      </c>
      <c r="D45" s="372">
        <v>17</v>
      </c>
      <c r="E45" s="331">
        <f>D45/C45</f>
        <v>0.56666666666666665</v>
      </c>
      <c r="F45" s="324">
        <v>13</v>
      </c>
      <c r="G45" s="315">
        <f>F45/C45</f>
        <v>0.43333333333333335</v>
      </c>
      <c r="H45" s="360">
        <v>18</v>
      </c>
      <c r="I45" s="361">
        <f>H45/C45</f>
        <v>0.6</v>
      </c>
      <c r="J45" s="362" t="s">
        <v>23</v>
      </c>
      <c r="K45" s="324">
        <v>12</v>
      </c>
      <c r="L45" s="374">
        <f>K45</f>
        <v>12</v>
      </c>
      <c r="M45" s="366">
        <f>L45/C45</f>
        <v>0.4</v>
      </c>
    </row>
    <row r="46" spans="2:13" ht="15.95" customHeight="1" thickBot="1" x14ac:dyDescent="0.3">
      <c r="B46" s="358"/>
      <c r="C46" s="359"/>
      <c r="D46" s="373"/>
      <c r="E46" s="332"/>
      <c r="F46" s="325"/>
      <c r="G46" s="316"/>
      <c r="H46" s="360"/>
      <c r="I46" s="361"/>
      <c r="J46" s="363"/>
      <c r="K46" s="325"/>
      <c r="L46" s="376"/>
      <c r="M46" s="367"/>
    </row>
    <row r="47" spans="2:13" ht="15.95" customHeight="1" thickBot="1" x14ac:dyDescent="0.3">
      <c r="B47" s="345" t="s">
        <v>100</v>
      </c>
      <c r="C47" s="347">
        <f>H47+L47</f>
        <v>15</v>
      </c>
      <c r="D47" s="386">
        <v>12</v>
      </c>
      <c r="E47" s="328">
        <f>D47/C47</f>
        <v>0.8</v>
      </c>
      <c r="F47" s="326">
        <v>3</v>
      </c>
      <c r="G47" s="312">
        <f>F47/C47</f>
        <v>0.2</v>
      </c>
      <c r="H47" s="349">
        <v>3</v>
      </c>
      <c r="I47" s="351">
        <f>H47/C47</f>
        <v>0.2</v>
      </c>
      <c r="J47" s="37" t="s">
        <v>24</v>
      </c>
      <c r="K47" s="38">
        <v>1</v>
      </c>
      <c r="L47" s="378">
        <f>SUM(K47:K50)</f>
        <v>12</v>
      </c>
      <c r="M47" s="380">
        <f>L47/C47</f>
        <v>0.8</v>
      </c>
    </row>
    <row r="48" spans="2:13" ht="15.95" customHeight="1" thickBot="1" x14ac:dyDescent="0.3">
      <c r="B48" s="345"/>
      <c r="C48" s="347"/>
      <c r="D48" s="388"/>
      <c r="E48" s="329"/>
      <c r="F48" s="389"/>
      <c r="G48" s="313"/>
      <c r="H48" s="349"/>
      <c r="I48" s="351"/>
      <c r="J48" s="39" t="s">
        <v>25</v>
      </c>
      <c r="K48" s="40">
        <v>7</v>
      </c>
      <c r="L48" s="382"/>
      <c r="M48" s="383"/>
    </row>
    <row r="49" spans="2:13" ht="15.95" customHeight="1" thickBot="1" x14ac:dyDescent="0.3">
      <c r="B49" s="345"/>
      <c r="C49" s="347"/>
      <c r="D49" s="388"/>
      <c r="E49" s="329"/>
      <c r="F49" s="389"/>
      <c r="G49" s="313"/>
      <c r="H49" s="349"/>
      <c r="I49" s="351"/>
      <c r="J49" s="45" t="s">
        <v>26</v>
      </c>
      <c r="K49" s="46">
        <v>4</v>
      </c>
      <c r="L49" s="382"/>
      <c r="M49" s="390"/>
    </row>
    <row r="50" spans="2:13" ht="15.95" customHeight="1" thickBot="1" x14ac:dyDescent="0.3">
      <c r="B50" s="345"/>
      <c r="C50" s="347"/>
      <c r="D50" s="387"/>
      <c r="E50" s="330"/>
      <c r="F50" s="327"/>
      <c r="G50" s="314"/>
      <c r="H50" s="349"/>
      <c r="I50" s="351"/>
      <c r="J50" s="41" t="s">
        <v>122</v>
      </c>
      <c r="K50" s="42">
        <v>0</v>
      </c>
      <c r="L50" s="379"/>
      <c r="M50" s="381"/>
    </row>
    <row r="51" spans="2:13" ht="15.95" customHeight="1" thickBot="1" x14ac:dyDescent="0.3">
      <c r="B51" s="358" t="s">
        <v>116</v>
      </c>
      <c r="C51" s="359">
        <f>H51+L51</f>
        <v>92</v>
      </c>
      <c r="D51" s="372">
        <v>56</v>
      </c>
      <c r="E51" s="331">
        <f>D51/C51</f>
        <v>0.60869565217391308</v>
      </c>
      <c r="F51" s="324">
        <v>36</v>
      </c>
      <c r="G51" s="315">
        <f>F51/C51</f>
        <v>0.39130434782608697</v>
      </c>
      <c r="H51" s="360">
        <v>82</v>
      </c>
      <c r="I51" s="361">
        <f>H51/C51</f>
        <v>0.89130434782608692</v>
      </c>
      <c r="J51" s="60" t="s">
        <v>27</v>
      </c>
      <c r="K51" s="61">
        <v>5</v>
      </c>
      <c r="L51" s="374">
        <f>SUM(K51:K52)</f>
        <v>10</v>
      </c>
      <c r="M51" s="366">
        <f>L51/C51</f>
        <v>0.10869565217391304</v>
      </c>
    </row>
    <row r="52" spans="2:13" ht="15.95" customHeight="1" thickBot="1" x14ac:dyDescent="0.3">
      <c r="B52" s="358"/>
      <c r="C52" s="359"/>
      <c r="D52" s="373"/>
      <c r="E52" s="332"/>
      <c r="F52" s="325"/>
      <c r="G52" s="316"/>
      <c r="H52" s="360"/>
      <c r="I52" s="361"/>
      <c r="J52" s="62" t="s">
        <v>28</v>
      </c>
      <c r="K52" s="63">
        <v>5</v>
      </c>
      <c r="L52" s="376"/>
      <c r="M52" s="367"/>
    </row>
    <row r="53" spans="2:13" ht="15.95" customHeight="1" thickBot="1" x14ac:dyDescent="0.3">
      <c r="B53" s="345" t="s">
        <v>101</v>
      </c>
      <c r="C53" s="347">
        <f>H53+L53</f>
        <v>46</v>
      </c>
      <c r="D53" s="386">
        <v>26</v>
      </c>
      <c r="E53" s="328">
        <f>D53/C53</f>
        <v>0.56521739130434778</v>
      </c>
      <c r="F53" s="326">
        <v>20</v>
      </c>
      <c r="G53" s="312">
        <f>F53/C53</f>
        <v>0.43478260869565216</v>
      </c>
      <c r="H53" s="349">
        <v>37</v>
      </c>
      <c r="I53" s="351">
        <f>H53/C53</f>
        <v>0.80434782608695654</v>
      </c>
      <c r="J53" s="37" t="s">
        <v>29</v>
      </c>
      <c r="K53" s="38">
        <v>0</v>
      </c>
      <c r="L53" s="378">
        <f>SUM(K53:K59)</f>
        <v>9</v>
      </c>
      <c r="M53" s="380">
        <f>L53/C53</f>
        <v>0.19565217391304349</v>
      </c>
    </row>
    <row r="54" spans="2:13" ht="15.95" customHeight="1" thickBot="1" x14ac:dyDescent="0.3">
      <c r="B54" s="345"/>
      <c r="C54" s="347"/>
      <c r="D54" s="388"/>
      <c r="E54" s="329"/>
      <c r="F54" s="389"/>
      <c r="G54" s="313"/>
      <c r="H54" s="349"/>
      <c r="I54" s="351"/>
      <c r="J54" s="39" t="s">
        <v>30</v>
      </c>
      <c r="K54" s="40">
        <v>1</v>
      </c>
      <c r="L54" s="382"/>
      <c r="M54" s="383"/>
    </row>
    <row r="55" spans="2:13" ht="15.95" customHeight="1" thickBot="1" x14ac:dyDescent="0.3">
      <c r="B55" s="345"/>
      <c r="C55" s="347"/>
      <c r="D55" s="388"/>
      <c r="E55" s="329"/>
      <c r="F55" s="389"/>
      <c r="G55" s="313"/>
      <c r="H55" s="349"/>
      <c r="I55" s="351"/>
      <c r="J55" s="39" t="s">
        <v>31</v>
      </c>
      <c r="K55" s="40">
        <v>0</v>
      </c>
      <c r="L55" s="382"/>
      <c r="M55" s="383"/>
    </row>
    <row r="56" spans="2:13" ht="15.95" customHeight="1" thickBot="1" x14ac:dyDescent="0.3">
      <c r="B56" s="345"/>
      <c r="C56" s="347"/>
      <c r="D56" s="388"/>
      <c r="E56" s="329"/>
      <c r="F56" s="389"/>
      <c r="G56" s="313"/>
      <c r="H56" s="349"/>
      <c r="I56" s="351"/>
      <c r="J56" s="39" t="s">
        <v>32</v>
      </c>
      <c r="K56" s="40">
        <v>2</v>
      </c>
      <c r="L56" s="382"/>
      <c r="M56" s="383"/>
    </row>
    <row r="57" spans="2:13" ht="15.95" customHeight="1" thickBot="1" x14ac:dyDescent="0.3">
      <c r="B57" s="345"/>
      <c r="C57" s="347"/>
      <c r="D57" s="388"/>
      <c r="E57" s="329"/>
      <c r="F57" s="389"/>
      <c r="G57" s="313"/>
      <c r="H57" s="349"/>
      <c r="I57" s="351"/>
      <c r="J57" s="39" t="s">
        <v>33</v>
      </c>
      <c r="K57" s="40">
        <v>2</v>
      </c>
      <c r="L57" s="382"/>
      <c r="M57" s="383"/>
    </row>
    <row r="58" spans="2:13" ht="15.95" customHeight="1" thickBot="1" x14ac:dyDescent="0.3">
      <c r="B58" s="345"/>
      <c r="C58" s="347"/>
      <c r="D58" s="388"/>
      <c r="E58" s="329"/>
      <c r="F58" s="389"/>
      <c r="G58" s="313"/>
      <c r="H58" s="349"/>
      <c r="I58" s="351"/>
      <c r="J58" s="45" t="s">
        <v>73</v>
      </c>
      <c r="K58" s="46">
        <v>4</v>
      </c>
      <c r="L58" s="382"/>
      <c r="M58" s="383"/>
    </row>
    <row r="59" spans="2:13" ht="15.95" customHeight="1" thickBot="1" x14ac:dyDescent="0.3">
      <c r="B59" s="345"/>
      <c r="C59" s="347"/>
      <c r="D59" s="387"/>
      <c r="E59" s="330"/>
      <c r="F59" s="327"/>
      <c r="G59" s="314"/>
      <c r="H59" s="349"/>
      <c r="I59" s="351"/>
      <c r="J59" s="41" t="s">
        <v>34</v>
      </c>
      <c r="K59" s="42">
        <v>0</v>
      </c>
      <c r="L59" s="379"/>
      <c r="M59" s="381"/>
    </row>
    <row r="60" spans="2:13" ht="15.95" customHeight="1" thickBot="1" x14ac:dyDescent="0.3">
      <c r="B60" s="358" t="s">
        <v>102</v>
      </c>
      <c r="C60" s="359">
        <f>H60</f>
        <v>17</v>
      </c>
      <c r="D60" s="372">
        <v>17</v>
      </c>
      <c r="E60" s="331">
        <f>D60/C60</f>
        <v>1</v>
      </c>
      <c r="F60" s="324">
        <v>0</v>
      </c>
      <c r="G60" s="315">
        <f>F60/C60</f>
        <v>0</v>
      </c>
      <c r="H60" s="360">
        <v>17</v>
      </c>
      <c r="I60" s="361">
        <f>H60/C60</f>
        <v>1</v>
      </c>
      <c r="J60" s="362" t="s">
        <v>35</v>
      </c>
      <c r="K60" s="324">
        <v>0</v>
      </c>
      <c r="L60" s="374">
        <f>K60</f>
        <v>0</v>
      </c>
      <c r="M60" s="366">
        <f>L60/C60</f>
        <v>0</v>
      </c>
    </row>
    <row r="61" spans="2:13" ht="15.95" customHeight="1" thickBot="1" x14ac:dyDescent="0.3">
      <c r="B61" s="358"/>
      <c r="C61" s="359"/>
      <c r="D61" s="373"/>
      <c r="E61" s="332"/>
      <c r="F61" s="325"/>
      <c r="G61" s="316"/>
      <c r="H61" s="360"/>
      <c r="I61" s="361"/>
      <c r="J61" s="363"/>
      <c r="K61" s="325"/>
      <c r="L61" s="376"/>
      <c r="M61" s="367"/>
    </row>
    <row r="62" spans="2:13" ht="15.95" customHeight="1" thickBot="1" x14ac:dyDescent="0.3">
      <c r="B62" s="345" t="s">
        <v>103</v>
      </c>
      <c r="C62" s="347">
        <f>H62+L62</f>
        <v>18</v>
      </c>
      <c r="D62" s="386">
        <v>8</v>
      </c>
      <c r="E62" s="328">
        <f>D62/C62</f>
        <v>0.44444444444444442</v>
      </c>
      <c r="F62" s="326">
        <v>10</v>
      </c>
      <c r="G62" s="312">
        <f>F62/C62</f>
        <v>0.55555555555555558</v>
      </c>
      <c r="H62" s="349">
        <v>4</v>
      </c>
      <c r="I62" s="351">
        <f>H62/C62</f>
        <v>0.22222222222222221</v>
      </c>
      <c r="J62" s="37" t="s">
        <v>36</v>
      </c>
      <c r="K62" s="38">
        <v>2</v>
      </c>
      <c r="L62" s="378">
        <f>SUM(K62:K65)</f>
        <v>14</v>
      </c>
      <c r="M62" s="380">
        <f>L62/C62</f>
        <v>0.77777777777777779</v>
      </c>
    </row>
    <row r="63" spans="2:13" ht="15.95" customHeight="1" thickBot="1" x14ac:dyDescent="0.3">
      <c r="B63" s="345"/>
      <c r="C63" s="347"/>
      <c r="D63" s="388"/>
      <c r="E63" s="329"/>
      <c r="F63" s="389"/>
      <c r="G63" s="313"/>
      <c r="H63" s="349"/>
      <c r="I63" s="351"/>
      <c r="J63" s="39" t="s">
        <v>37</v>
      </c>
      <c r="K63" s="40">
        <v>2</v>
      </c>
      <c r="L63" s="382"/>
      <c r="M63" s="383"/>
    </row>
    <row r="64" spans="2:13" ht="15.95" customHeight="1" thickBot="1" x14ac:dyDescent="0.3">
      <c r="B64" s="345"/>
      <c r="C64" s="347"/>
      <c r="D64" s="388"/>
      <c r="E64" s="329"/>
      <c r="F64" s="389"/>
      <c r="G64" s="313"/>
      <c r="H64" s="349"/>
      <c r="I64" s="351"/>
      <c r="J64" s="39" t="s">
        <v>38</v>
      </c>
      <c r="K64" s="40">
        <v>2</v>
      </c>
      <c r="L64" s="382"/>
      <c r="M64" s="383"/>
    </row>
    <row r="65" spans="2:13" ht="15.95" customHeight="1" thickBot="1" x14ac:dyDescent="0.3">
      <c r="B65" s="345"/>
      <c r="C65" s="347"/>
      <c r="D65" s="387"/>
      <c r="E65" s="330"/>
      <c r="F65" s="327"/>
      <c r="G65" s="314"/>
      <c r="H65" s="349"/>
      <c r="I65" s="351"/>
      <c r="J65" s="41" t="s">
        <v>74</v>
      </c>
      <c r="K65" s="42">
        <v>8</v>
      </c>
      <c r="L65" s="379"/>
      <c r="M65" s="381"/>
    </row>
    <row r="66" spans="2:13" ht="15.95" customHeight="1" thickBot="1" x14ac:dyDescent="0.3">
      <c r="B66" s="358" t="s">
        <v>104</v>
      </c>
      <c r="C66" s="359">
        <f>H66+L66</f>
        <v>10</v>
      </c>
      <c r="D66" s="372">
        <v>8</v>
      </c>
      <c r="E66" s="331">
        <f>D66/C66</f>
        <v>0.8</v>
      </c>
      <c r="F66" s="324">
        <v>2</v>
      </c>
      <c r="G66" s="315">
        <f>F66/C66</f>
        <v>0.2</v>
      </c>
      <c r="H66" s="360">
        <v>4</v>
      </c>
      <c r="I66" s="361">
        <f>H66/C66</f>
        <v>0.4</v>
      </c>
      <c r="J66" s="60" t="s">
        <v>39</v>
      </c>
      <c r="K66" s="61">
        <v>1</v>
      </c>
      <c r="L66" s="374">
        <f>SUM(K66:K68)</f>
        <v>6</v>
      </c>
      <c r="M66" s="366">
        <f>L66/C66</f>
        <v>0.6</v>
      </c>
    </row>
    <row r="67" spans="2:13" ht="15.95" customHeight="1" thickBot="1" x14ac:dyDescent="0.3">
      <c r="B67" s="358"/>
      <c r="C67" s="359"/>
      <c r="D67" s="384"/>
      <c r="E67" s="333"/>
      <c r="F67" s="385"/>
      <c r="G67" s="323"/>
      <c r="H67" s="360"/>
      <c r="I67" s="361"/>
      <c r="J67" s="66" t="s">
        <v>40</v>
      </c>
      <c r="K67" s="67">
        <v>0</v>
      </c>
      <c r="L67" s="375"/>
      <c r="M67" s="377"/>
    </row>
    <row r="68" spans="2:13" ht="15.95" customHeight="1" thickBot="1" x14ac:dyDescent="0.3">
      <c r="B68" s="358"/>
      <c r="C68" s="359"/>
      <c r="D68" s="373"/>
      <c r="E68" s="332"/>
      <c r="F68" s="325"/>
      <c r="G68" s="316"/>
      <c r="H68" s="360"/>
      <c r="I68" s="361"/>
      <c r="J68" s="62" t="s">
        <v>41</v>
      </c>
      <c r="K68" s="63">
        <v>5</v>
      </c>
      <c r="L68" s="376"/>
      <c r="M68" s="367"/>
    </row>
    <row r="69" spans="2:13" ht="15.95" customHeight="1" thickBot="1" x14ac:dyDescent="0.3">
      <c r="B69" s="345" t="s">
        <v>105</v>
      </c>
      <c r="C69" s="347">
        <f>H69+L69</f>
        <v>46</v>
      </c>
      <c r="D69" s="386">
        <v>33</v>
      </c>
      <c r="E69" s="328">
        <f>D69/C69</f>
        <v>0.71739130434782605</v>
      </c>
      <c r="F69" s="326">
        <v>13</v>
      </c>
      <c r="G69" s="312">
        <f>F69/C69</f>
        <v>0.28260869565217389</v>
      </c>
      <c r="H69" s="349">
        <v>40</v>
      </c>
      <c r="I69" s="351">
        <f>H69/C69</f>
        <v>0.86956521739130432</v>
      </c>
      <c r="J69" s="368" t="s">
        <v>42</v>
      </c>
      <c r="K69" s="326">
        <v>6</v>
      </c>
      <c r="L69" s="378">
        <f>K69</f>
        <v>6</v>
      </c>
      <c r="M69" s="380">
        <f>L69/C69</f>
        <v>0.13043478260869565</v>
      </c>
    </row>
    <row r="70" spans="2:13" ht="15.95" customHeight="1" thickBot="1" x14ac:dyDescent="0.3">
      <c r="B70" s="345"/>
      <c r="C70" s="347"/>
      <c r="D70" s="387"/>
      <c r="E70" s="330"/>
      <c r="F70" s="327"/>
      <c r="G70" s="314"/>
      <c r="H70" s="349"/>
      <c r="I70" s="351"/>
      <c r="J70" s="369"/>
      <c r="K70" s="327"/>
      <c r="L70" s="379"/>
      <c r="M70" s="381"/>
    </row>
    <row r="71" spans="2:13" ht="32.1" customHeight="1" thickBot="1" x14ac:dyDescent="0.3">
      <c r="B71" s="68" t="s">
        <v>106</v>
      </c>
      <c r="C71" s="69">
        <f>H71</f>
        <v>0</v>
      </c>
      <c r="D71" s="104">
        <v>0</v>
      </c>
      <c r="E71" s="132">
        <v>0</v>
      </c>
      <c r="F71" s="73">
        <v>0</v>
      </c>
      <c r="G71" s="136">
        <v>0</v>
      </c>
      <c r="H71" s="70">
        <v>0</v>
      </c>
      <c r="I71" s="71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ht="15.95" customHeight="1" thickBot="1" x14ac:dyDescent="0.3">
      <c r="B72" s="345" t="s">
        <v>107</v>
      </c>
      <c r="C72" s="347">
        <f>H72+L72</f>
        <v>37</v>
      </c>
      <c r="D72" s="386">
        <v>22</v>
      </c>
      <c r="E72" s="328">
        <f>D72/C72</f>
        <v>0.59459459459459463</v>
      </c>
      <c r="F72" s="326">
        <v>15</v>
      </c>
      <c r="G72" s="312">
        <f>F72/C72</f>
        <v>0.40540540540540543</v>
      </c>
      <c r="H72" s="349">
        <v>12</v>
      </c>
      <c r="I72" s="351">
        <f>H72/C72</f>
        <v>0.32432432432432434</v>
      </c>
      <c r="J72" s="37" t="s">
        <v>43</v>
      </c>
      <c r="K72" s="38">
        <v>8</v>
      </c>
      <c r="L72" s="326">
        <f>SUM(K72:K78)</f>
        <v>25</v>
      </c>
      <c r="M72" s="370">
        <f>L72/C72</f>
        <v>0.67567567567567566</v>
      </c>
    </row>
    <row r="73" spans="2:13" ht="15.95" customHeight="1" thickBot="1" x14ac:dyDescent="0.3">
      <c r="B73" s="345"/>
      <c r="C73" s="347"/>
      <c r="D73" s="388"/>
      <c r="E73" s="329"/>
      <c r="F73" s="389"/>
      <c r="G73" s="313"/>
      <c r="H73" s="349"/>
      <c r="I73" s="351"/>
      <c r="J73" s="39" t="s">
        <v>44</v>
      </c>
      <c r="K73" s="40">
        <v>1</v>
      </c>
      <c r="L73" s="389"/>
      <c r="M73" s="391"/>
    </row>
    <row r="74" spans="2:13" ht="15.95" customHeight="1" thickBot="1" x14ac:dyDescent="0.3">
      <c r="B74" s="345"/>
      <c r="C74" s="347"/>
      <c r="D74" s="388"/>
      <c r="E74" s="329"/>
      <c r="F74" s="389"/>
      <c r="G74" s="313"/>
      <c r="H74" s="349"/>
      <c r="I74" s="351"/>
      <c r="J74" s="39" t="s">
        <v>45</v>
      </c>
      <c r="K74" s="40">
        <v>4</v>
      </c>
      <c r="L74" s="389"/>
      <c r="M74" s="391"/>
    </row>
    <row r="75" spans="2:13" ht="15.95" customHeight="1" thickBot="1" x14ac:dyDescent="0.3">
      <c r="B75" s="345"/>
      <c r="C75" s="347"/>
      <c r="D75" s="388"/>
      <c r="E75" s="329"/>
      <c r="F75" s="389"/>
      <c r="G75" s="313"/>
      <c r="H75" s="349"/>
      <c r="I75" s="351"/>
      <c r="J75" s="39" t="s">
        <v>46</v>
      </c>
      <c r="K75" s="40">
        <v>6</v>
      </c>
      <c r="L75" s="389"/>
      <c r="M75" s="391"/>
    </row>
    <row r="76" spans="2:13" ht="15.95" customHeight="1" thickBot="1" x14ac:dyDescent="0.3">
      <c r="B76" s="345"/>
      <c r="C76" s="347"/>
      <c r="D76" s="388"/>
      <c r="E76" s="329"/>
      <c r="F76" s="389"/>
      <c r="G76" s="313"/>
      <c r="H76" s="349"/>
      <c r="I76" s="351"/>
      <c r="J76" s="39" t="s">
        <v>47</v>
      </c>
      <c r="K76" s="40">
        <v>2</v>
      </c>
      <c r="L76" s="389"/>
      <c r="M76" s="391"/>
    </row>
    <row r="77" spans="2:13" ht="15.95" customHeight="1" thickBot="1" x14ac:dyDescent="0.3">
      <c r="B77" s="345"/>
      <c r="C77" s="347"/>
      <c r="D77" s="388"/>
      <c r="E77" s="329"/>
      <c r="F77" s="389"/>
      <c r="G77" s="313"/>
      <c r="H77" s="349"/>
      <c r="I77" s="351"/>
      <c r="J77" s="45" t="s">
        <v>75</v>
      </c>
      <c r="K77" s="46">
        <v>1</v>
      </c>
      <c r="L77" s="389"/>
      <c r="M77" s="391"/>
    </row>
    <row r="78" spans="2:13" ht="15.95" customHeight="1" thickBot="1" x14ac:dyDescent="0.3">
      <c r="B78" s="345"/>
      <c r="C78" s="347"/>
      <c r="D78" s="387"/>
      <c r="E78" s="330"/>
      <c r="F78" s="327"/>
      <c r="G78" s="314"/>
      <c r="H78" s="349"/>
      <c r="I78" s="351"/>
      <c r="J78" s="41" t="s">
        <v>48</v>
      </c>
      <c r="K78" s="42">
        <v>3</v>
      </c>
      <c r="L78" s="327"/>
      <c r="M78" s="371"/>
    </row>
    <row r="79" spans="2:13" ht="15.95" customHeight="1" thickBot="1" x14ac:dyDescent="0.3">
      <c r="B79" s="358" t="s">
        <v>108</v>
      </c>
      <c r="C79" s="359">
        <f>H79+L79</f>
        <v>11</v>
      </c>
      <c r="D79" s="372">
        <v>8</v>
      </c>
      <c r="E79" s="331">
        <f>D79/C79</f>
        <v>0.72727272727272729</v>
      </c>
      <c r="F79" s="324">
        <v>3</v>
      </c>
      <c r="G79" s="315">
        <f>F79/C79</f>
        <v>0.27272727272727271</v>
      </c>
      <c r="H79" s="360">
        <v>7</v>
      </c>
      <c r="I79" s="361">
        <f>H79/C79</f>
        <v>0.63636363636363635</v>
      </c>
      <c r="J79" s="76" t="s">
        <v>49</v>
      </c>
      <c r="K79" s="61">
        <v>3</v>
      </c>
      <c r="L79" s="324">
        <f>SUM(K79:K80)</f>
        <v>4</v>
      </c>
      <c r="M79" s="317">
        <f>L79/C79</f>
        <v>0.36363636363636365</v>
      </c>
    </row>
    <row r="80" spans="2:13" ht="15.95" customHeight="1" thickBot="1" x14ac:dyDescent="0.3">
      <c r="B80" s="358"/>
      <c r="C80" s="359"/>
      <c r="D80" s="373"/>
      <c r="E80" s="332"/>
      <c r="F80" s="325"/>
      <c r="G80" s="316"/>
      <c r="H80" s="360"/>
      <c r="I80" s="361"/>
      <c r="J80" s="83" t="s">
        <v>119</v>
      </c>
      <c r="K80" s="63">
        <v>1</v>
      </c>
      <c r="L80" s="325"/>
      <c r="M80" s="318"/>
    </row>
    <row r="81" spans="2:13" ht="32.1" customHeight="1" thickBot="1" x14ac:dyDescent="0.3">
      <c r="B81" s="28" t="s">
        <v>109</v>
      </c>
      <c r="C81" s="29">
        <f>H81+L81</f>
        <v>49</v>
      </c>
      <c r="D81" s="103">
        <v>31</v>
      </c>
      <c r="E81" s="131">
        <f>D81/C81</f>
        <v>0.63265306122448983</v>
      </c>
      <c r="F81" s="33">
        <v>18</v>
      </c>
      <c r="G81" s="135">
        <f>F81/C81</f>
        <v>0.36734693877551022</v>
      </c>
      <c r="H81" s="30">
        <v>38</v>
      </c>
      <c r="I81" s="31">
        <f>H81/C81</f>
        <v>0.77551020408163263</v>
      </c>
      <c r="J81" s="32" t="s">
        <v>76</v>
      </c>
      <c r="K81" s="33">
        <v>11</v>
      </c>
      <c r="L81" s="33">
        <f>K81</f>
        <v>11</v>
      </c>
      <c r="M81" s="34">
        <f>L81/C81</f>
        <v>0.22448979591836735</v>
      </c>
    </row>
    <row r="82" spans="2:13" ht="15.95" customHeight="1" thickBot="1" x14ac:dyDescent="0.3">
      <c r="B82" s="358" t="s">
        <v>110</v>
      </c>
      <c r="C82" s="359">
        <f>H82+L82</f>
        <v>5</v>
      </c>
      <c r="D82" s="372">
        <v>4</v>
      </c>
      <c r="E82" s="331">
        <f>D82/C82</f>
        <v>0.8</v>
      </c>
      <c r="F82" s="324">
        <v>1</v>
      </c>
      <c r="G82" s="315">
        <f>F82/C82</f>
        <v>0.2</v>
      </c>
      <c r="H82" s="360">
        <v>2</v>
      </c>
      <c r="I82" s="361">
        <f>H82/C82</f>
        <v>0.4</v>
      </c>
      <c r="J82" s="78" t="s">
        <v>77</v>
      </c>
      <c r="K82" s="79">
        <v>3</v>
      </c>
      <c r="L82" s="324">
        <f>SUM(K82:K83)</f>
        <v>3</v>
      </c>
      <c r="M82" s="317">
        <f>L82/C82</f>
        <v>0.6</v>
      </c>
    </row>
    <row r="83" spans="2:13" ht="15.95" customHeight="1" thickBot="1" x14ac:dyDescent="0.3">
      <c r="B83" s="358"/>
      <c r="C83" s="359"/>
      <c r="D83" s="373"/>
      <c r="E83" s="332"/>
      <c r="F83" s="325"/>
      <c r="G83" s="316"/>
      <c r="H83" s="360"/>
      <c r="I83" s="361"/>
      <c r="J83" s="62" t="s">
        <v>50</v>
      </c>
      <c r="K83" s="63">
        <v>0</v>
      </c>
      <c r="L83" s="325"/>
      <c r="M83" s="318"/>
    </row>
    <row r="84" spans="2:13" ht="15.95" customHeight="1" thickBot="1" x14ac:dyDescent="0.3">
      <c r="B84" s="345" t="s">
        <v>111</v>
      </c>
      <c r="C84" s="347">
        <f>H84+L84</f>
        <v>14</v>
      </c>
      <c r="D84" s="386">
        <v>12</v>
      </c>
      <c r="E84" s="328">
        <f>D84/C84</f>
        <v>0.8571428571428571</v>
      </c>
      <c r="F84" s="326">
        <v>2</v>
      </c>
      <c r="G84" s="312">
        <f>F84/C84</f>
        <v>0.14285714285714285</v>
      </c>
      <c r="H84" s="349">
        <v>12</v>
      </c>
      <c r="I84" s="351">
        <f>H84/C84</f>
        <v>0.8571428571428571</v>
      </c>
      <c r="J84" s="37" t="s">
        <v>51</v>
      </c>
      <c r="K84" s="38">
        <v>0</v>
      </c>
      <c r="L84" s="326">
        <f>SUM(K84:K86)</f>
        <v>2</v>
      </c>
      <c r="M84" s="370">
        <f>L84/C84</f>
        <v>0.14285714285714285</v>
      </c>
    </row>
    <row r="85" spans="2:13" ht="15.95" customHeight="1" thickBot="1" x14ac:dyDescent="0.3">
      <c r="B85" s="345"/>
      <c r="C85" s="347"/>
      <c r="D85" s="388"/>
      <c r="E85" s="329"/>
      <c r="F85" s="389"/>
      <c r="G85" s="313"/>
      <c r="H85" s="349"/>
      <c r="I85" s="351"/>
      <c r="J85" s="39" t="s">
        <v>52</v>
      </c>
      <c r="K85" s="40">
        <v>1</v>
      </c>
      <c r="L85" s="389"/>
      <c r="M85" s="391"/>
    </row>
    <row r="86" spans="2:13" ht="15.95" customHeight="1" thickBot="1" x14ac:dyDescent="0.3">
      <c r="B86" s="345"/>
      <c r="C86" s="347"/>
      <c r="D86" s="387"/>
      <c r="E86" s="330"/>
      <c r="F86" s="327"/>
      <c r="G86" s="314"/>
      <c r="H86" s="349"/>
      <c r="I86" s="351"/>
      <c r="J86" s="41" t="s">
        <v>53</v>
      </c>
      <c r="K86" s="42">
        <v>1</v>
      </c>
      <c r="L86" s="327"/>
      <c r="M86" s="371"/>
    </row>
    <row r="87" spans="2:13" ht="15.95" customHeight="1" x14ac:dyDescent="0.25">
      <c r="B87" s="421" t="s">
        <v>112</v>
      </c>
      <c r="C87" s="407">
        <f>H87+L87</f>
        <v>32</v>
      </c>
      <c r="D87" s="372">
        <v>20</v>
      </c>
      <c r="E87" s="331">
        <f>D87/C87</f>
        <v>0.625</v>
      </c>
      <c r="F87" s="324">
        <v>12</v>
      </c>
      <c r="G87" s="315">
        <f>F87/C87</f>
        <v>0.375</v>
      </c>
      <c r="H87" s="410">
        <v>16</v>
      </c>
      <c r="I87" s="413">
        <f>H87/C87</f>
        <v>0.5</v>
      </c>
      <c r="J87" s="60" t="s">
        <v>54</v>
      </c>
      <c r="K87" s="61">
        <v>7</v>
      </c>
      <c r="L87" s="324">
        <f>SUM(K87:K89)</f>
        <v>16</v>
      </c>
      <c r="M87" s="416">
        <f>L87/C87</f>
        <v>0.5</v>
      </c>
    </row>
    <row r="88" spans="2:13" ht="15.95" customHeight="1" x14ac:dyDescent="0.25">
      <c r="B88" s="422"/>
      <c r="C88" s="408"/>
      <c r="D88" s="384"/>
      <c r="E88" s="333"/>
      <c r="F88" s="385"/>
      <c r="G88" s="323"/>
      <c r="H88" s="411"/>
      <c r="I88" s="414"/>
      <c r="J88" s="80" t="s">
        <v>55</v>
      </c>
      <c r="K88" s="81">
        <v>7</v>
      </c>
      <c r="L88" s="385"/>
      <c r="M88" s="417"/>
    </row>
    <row r="89" spans="2:13" ht="15.95" customHeight="1" thickBot="1" x14ac:dyDescent="0.3">
      <c r="B89" s="423"/>
      <c r="C89" s="409"/>
      <c r="D89" s="373"/>
      <c r="E89" s="332"/>
      <c r="F89" s="325"/>
      <c r="G89" s="316"/>
      <c r="H89" s="412"/>
      <c r="I89" s="415"/>
      <c r="J89" s="62" t="s">
        <v>121</v>
      </c>
      <c r="K89" s="63">
        <v>2</v>
      </c>
      <c r="L89" s="325"/>
      <c r="M89" s="418"/>
    </row>
    <row r="90" spans="2:13" ht="15.95" customHeight="1" thickBot="1" x14ac:dyDescent="0.3">
      <c r="B90" s="345" t="s">
        <v>113</v>
      </c>
      <c r="C90" s="347">
        <f>H90+L90</f>
        <v>38</v>
      </c>
      <c r="D90" s="386">
        <v>27</v>
      </c>
      <c r="E90" s="328">
        <f>D90/C90</f>
        <v>0.71052631578947367</v>
      </c>
      <c r="F90" s="326">
        <v>11</v>
      </c>
      <c r="G90" s="312">
        <f>F90/C90</f>
        <v>0.28947368421052633</v>
      </c>
      <c r="H90" s="349">
        <v>25</v>
      </c>
      <c r="I90" s="351">
        <f>H90/C90</f>
        <v>0.65789473684210531</v>
      </c>
      <c r="J90" s="37" t="s">
        <v>56</v>
      </c>
      <c r="K90" s="38">
        <v>4</v>
      </c>
      <c r="L90" s="326">
        <f>SUM(K90:K93)</f>
        <v>13</v>
      </c>
      <c r="M90" s="370">
        <f>L90/C90</f>
        <v>0.34210526315789475</v>
      </c>
    </row>
    <row r="91" spans="2:13" ht="15.95" customHeight="1" thickBot="1" x14ac:dyDescent="0.3">
      <c r="B91" s="345"/>
      <c r="C91" s="347"/>
      <c r="D91" s="388"/>
      <c r="E91" s="329"/>
      <c r="F91" s="389"/>
      <c r="G91" s="313"/>
      <c r="H91" s="349"/>
      <c r="I91" s="351"/>
      <c r="J91" s="39" t="s">
        <v>57</v>
      </c>
      <c r="K91" s="40">
        <v>3</v>
      </c>
      <c r="L91" s="389"/>
      <c r="M91" s="391"/>
    </row>
    <row r="92" spans="2:13" ht="15.95" customHeight="1" thickBot="1" x14ac:dyDescent="0.3">
      <c r="B92" s="345"/>
      <c r="C92" s="347"/>
      <c r="D92" s="388"/>
      <c r="E92" s="329"/>
      <c r="F92" s="389"/>
      <c r="G92" s="313"/>
      <c r="H92" s="349"/>
      <c r="I92" s="351"/>
      <c r="J92" s="39" t="s">
        <v>58</v>
      </c>
      <c r="K92" s="40">
        <v>2</v>
      </c>
      <c r="L92" s="389"/>
      <c r="M92" s="391"/>
    </row>
    <row r="93" spans="2:13" ht="15.95" customHeight="1" thickBot="1" x14ac:dyDescent="0.3">
      <c r="B93" s="345"/>
      <c r="C93" s="347"/>
      <c r="D93" s="387"/>
      <c r="E93" s="330"/>
      <c r="F93" s="327"/>
      <c r="G93" s="314"/>
      <c r="H93" s="349"/>
      <c r="I93" s="351"/>
      <c r="J93" s="41" t="s">
        <v>59</v>
      </c>
      <c r="K93" s="42">
        <v>4</v>
      </c>
      <c r="L93" s="327"/>
      <c r="M93" s="371"/>
    </row>
    <row r="94" spans="2:13" ht="15.95" customHeight="1" thickBot="1" x14ac:dyDescent="0.3">
      <c r="B94" s="358" t="s">
        <v>114</v>
      </c>
      <c r="C94" s="359">
        <f>H94+L94</f>
        <v>20</v>
      </c>
      <c r="D94" s="372">
        <v>10</v>
      </c>
      <c r="E94" s="331">
        <f>D94/C94</f>
        <v>0.5</v>
      </c>
      <c r="F94" s="324">
        <v>10</v>
      </c>
      <c r="G94" s="315">
        <f>F94/C94</f>
        <v>0.5</v>
      </c>
      <c r="H94" s="360">
        <v>14</v>
      </c>
      <c r="I94" s="361">
        <f>H94/C94</f>
        <v>0.7</v>
      </c>
      <c r="J94" s="60" t="s">
        <v>60</v>
      </c>
      <c r="K94" s="61">
        <v>1</v>
      </c>
      <c r="L94" s="324">
        <f>SUM(K94:K95)</f>
        <v>6</v>
      </c>
      <c r="M94" s="317">
        <f>L94/C94</f>
        <v>0.3</v>
      </c>
    </row>
    <row r="95" spans="2:13" ht="15.95" customHeight="1" thickBot="1" x14ac:dyDescent="0.3">
      <c r="B95" s="358"/>
      <c r="C95" s="359"/>
      <c r="D95" s="373"/>
      <c r="E95" s="332"/>
      <c r="F95" s="325"/>
      <c r="G95" s="316"/>
      <c r="H95" s="360"/>
      <c r="I95" s="361"/>
      <c r="J95" s="62" t="s">
        <v>61</v>
      </c>
      <c r="K95" s="63">
        <v>5</v>
      </c>
      <c r="L95" s="325"/>
      <c r="M95" s="318"/>
    </row>
    <row r="96" spans="2:13" ht="15.95" customHeight="1" thickBot="1" x14ac:dyDescent="0.3">
      <c r="B96" s="345" t="s">
        <v>115</v>
      </c>
      <c r="C96" s="347">
        <f>H96+L96</f>
        <v>13</v>
      </c>
      <c r="D96" s="386">
        <v>9</v>
      </c>
      <c r="E96" s="328">
        <f>D96/C96</f>
        <v>0.69230769230769229</v>
      </c>
      <c r="F96" s="326">
        <v>4</v>
      </c>
      <c r="G96" s="312">
        <f>F96/C96</f>
        <v>0.30769230769230771</v>
      </c>
      <c r="H96" s="349">
        <v>5</v>
      </c>
      <c r="I96" s="351">
        <f>H96/C96</f>
        <v>0.38461538461538464</v>
      </c>
      <c r="J96" s="37" t="s">
        <v>62</v>
      </c>
      <c r="K96" s="38">
        <v>1</v>
      </c>
      <c r="L96" s="326">
        <f>SUM(K96:K101)</f>
        <v>8</v>
      </c>
      <c r="M96" s="370">
        <f>L96/C96</f>
        <v>0.61538461538461542</v>
      </c>
    </row>
    <row r="97" spans="2:13" ht="15.95" customHeight="1" thickBot="1" x14ac:dyDescent="0.3">
      <c r="B97" s="345"/>
      <c r="C97" s="347"/>
      <c r="D97" s="388"/>
      <c r="E97" s="329"/>
      <c r="F97" s="389"/>
      <c r="G97" s="313"/>
      <c r="H97" s="349"/>
      <c r="I97" s="351"/>
      <c r="J97" s="39" t="s">
        <v>63</v>
      </c>
      <c r="K97" s="40">
        <v>2</v>
      </c>
      <c r="L97" s="389"/>
      <c r="M97" s="391"/>
    </row>
    <row r="98" spans="2:13" ht="15.95" customHeight="1" thickBot="1" x14ac:dyDescent="0.3">
      <c r="B98" s="345"/>
      <c r="C98" s="347"/>
      <c r="D98" s="388"/>
      <c r="E98" s="329"/>
      <c r="F98" s="389"/>
      <c r="G98" s="313"/>
      <c r="H98" s="349"/>
      <c r="I98" s="351"/>
      <c r="J98" s="39" t="s">
        <v>64</v>
      </c>
      <c r="K98" s="40">
        <v>0</v>
      </c>
      <c r="L98" s="389"/>
      <c r="M98" s="391"/>
    </row>
    <row r="99" spans="2:13" ht="15.95" customHeight="1" thickBot="1" x14ac:dyDescent="0.3">
      <c r="B99" s="345"/>
      <c r="C99" s="347"/>
      <c r="D99" s="388"/>
      <c r="E99" s="329"/>
      <c r="F99" s="389"/>
      <c r="G99" s="313"/>
      <c r="H99" s="349"/>
      <c r="I99" s="351"/>
      <c r="J99" s="39" t="s">
        <v>65</v>
      </c>
      <c r="K99" s="40">
        <v>3</v>
      </c>
      <c r="L99" s="389"/>
      <c r="M99" s="391"/>
    </row>
    <row r="100" spans="2:13" ht="15.95" customHeight="1" thickBot="1" x14ac:dyDescent="0.3">
      <c r="B100" s="345"/>
      <c r="C100" s="347"/>
      <c r="D100" s="388"/>
      <c r="E100" s="329"/>
      <c r="F100" s="389"/>
      <c r="G100" s="313"/>
      <c r="H100" s="349"/>
      <c r="I100" s="351"/>
      <c r="J100" s="39" t="s">
        <v>66</v>
      </c>
      <c r="K100" s="40">
        <v>1</v>
      </c>
      <c r="L100" s="389"/>
      <c r="M100" s="391"/>
    </row>
    <row r="101" spans="2:13" ht="15.95" customHeight="1" thickBot="1" x14ac:dyDescent="0.3">
      <c r="B101" s="419"/>
      <c r="C101" s="420"/>
      <c r="D101" s="429"/>
      <c r="E101" s="400"/>
      <c r="F101" s="430"/>
      <c r="G101" s="401"/>
      <c r="H101" s="405"/>
      <c r="I101" s="406"/>
      <c r="J101" s="45" t="s">
        <v>78</v>
      </c>
      <c r="K101" s="46">
        <v>1</v>
      </c>
      <c r="L101" s="389"/>
      <c r="M101" s="398"/>
    </row>
    <row r="102" spans="2:13" s="3" customFormat="1" ht="20.100000000000001" customHeight="1" thickTop="1" thickBot="1" x14ac:dyDescent="0.3">
      <c r="B102" s="111" t="s">
        <v>68</v>
      </c>
      <c r="C102" s="112">
        <f>SUM(C5:C101)</f>
        <v>1156</v>
      </c>
      <c r="D102" s="119">
        <f>SUM(D5:D101)</f>
        <v>784</v>
      </c>
      <c r="E102" s="133">
        <f>D102/C102</f>
        <v>0.67820069204152245</v>
      </c>
      <c r="F102" s="134">
        <f>SUM(F5:F101)</f>
        <v>372</v>
      </c>
      <c r="G102" s="137">
        <f>F102/C102</f>
        <v>0.3217993079584775</v>
      </c>
      <c r="H102" s="113">
        <f>SUM(H5:H101)</f>
        <v>870</v>
      </c>
      <c r="I102" s="114">
        <f>H102/C102</f>
        <v>0.75259515570934254</v>
      </c>
      <c r="J102" s="402"/>
      <c r="K102" s="403"/>
      <c r="L102" s="117">
        <f>SUM(L5:L101)</f>
        <v>286</v>
      </c>
      <c r="M102" s="114">
        <f>L102/C102</f>
        <v>0.24740484429065743</v>
      </c>
    </row>
    <row r="103" spans="2:13" thickTop="1" x14ac:dyDescent="0.25">
      <c r="D103" s="128"/>
      <c r="E103" s="128"/>
      <c r="M103" s="4"/>
    </row>
    <row r="104" spans="2:13" ht="15" x14ac:dyDescent="0.25">
      <c r="M104" s="4"/>
    </row>
    <row r="105" spans="2:13" ht="15" x14ac:dyDescent="0.25">
      <c r="M105" s="4"/>
    </row>
    <row r="106" spans="2:13" ht="15" x14ac:dyDescent="0.25">
      <c r="M106" s="4"/>
    </row>
    <row r="107" spans="2:13" ht="15" x14ac:dyDescent="0.25">
      <c r="M107" s="4"/>
    </row>
    <row r="108" spans="2:13" ht="15" x14ac:dyDescent="0.25">
      <c r="M108" s="4"/>
    </row>
    <row r="109" spans="2:13" ht="15" x14ac:dyDescent="0.25">
      <c r="M109" s="4"/>
    </row>
    <row r="110" spans="2:13" ht="15" x14ac:dyDescent="0.25">
      <c r="M110" s="4"/>
    </row>
    <row r="111" spans="2:13" ht="15" x14ac:dyDescent="0.25">
      <c r="M111" s="4"/>
    </row>
    <row r="112" spans="2:13" ht="15" x14ac:dyDescent="0.25">
      <c r="M112" s="4"/>
    </row>
    <row r="113" spans="2:13" ht="15" x14ac:dyDescent="0.25">
      <c r="M113" s="4"/>
    </row>
    <row r="114" spans="2:13" ht="15" x14ac:dyDescent="0.25">
      <c r="M114" s="4"/>
    </row>
    <row r="115" spans="2:13" ht="15" x14ac:dyDescent="0.25">
      <c r="M115" s="4"/>
    </row>
    <row r="116" spans="2:13" ht="15" x14ac:dyDescent="0.25">
      <c r="B116"/>
      <c r="C116"/>
      <c r="D116"/>
      <c r="E116"/>
      <c r="F116"/>
      <c r="G116"/>
      <c r="H116"/>
      <c r="J116"/>
      <c r="K116"/>
      <c r="L116"/>
      <c r="M116" s="4"/>
    </row>
    <row r="117" spans="2:13" ht="15" x14ac:dyDescent="0.25">
      <c r="B117"/>
      <c r="C117"/>
      <c r="D117"/>
      <c r="E117"/>
      <c r="F117"/>
      <c r="G117"/>
      <c r="H117"/>
      <c r="J117"/>
      <c r="K117"/>
      <c r="L117"/>
      <c r="M117" s="4"/>
    </row>
    <row r="118" spans="2:13" ht="15" x14ac:dyDescent="0.25">
      <c r="B118"/>
      <c r="C118"/>
      <c r="D118"/>
      <c r="E118"/>
      <c r="F118"/>
      <c r="G118"/>
      <c r="H118"/>
      <c r="J118"/>
      <c r="K118"/>
      <c r="L118"/>
      <c r="M118" s="4"/>
    </row>
    <row r="119" spans="2:13" ht="15" x14ac:dyDescent="0.25">
      <c r="B119"/>
      <c r="C119"/>
      <c r="D119"/>
      <c r="E119"/>
      <c r="F119"/>
      <c r="G119"/>
      <c r="H119"/>
      <c r="J119"/>
      <c r="K119"/>
      <c r="L119"/>
      <c r="M119" s="4"/>
    </row>
    <row r="120" spans="2:13" ht="15" x14ac:dyDescent="0.25">
      <c r="B120"/>
      <c r="C120"/>
      <c r="D120"/>
      <c r="E120"/>
      <c r="F120"/>
      <c r="G120"/>
      <c r="H120"/>
      <c r="J120"/>
      <c r="K120"/>
      <c r="L120"/>
      <c r="M120" s="4"/>
    </row>
    <row r="121" spans="2:13" ht="15" x14ac:dyDescent="0.25">
      <c r="B121"/>
      <c r="C121"/>
      <c r="D121"/>
      <c r="E121"/>
      <c r="F121"/>
      <c r="G121"/>
      <c r="H121"/>
      <c r="J121"/>
      <c r="K121"/>
      <c r="L121"/>
      <c r="M121" s="4"/>
    </row>
    <row r="122" spans="2:13" ht="15" x14ac:dyDescent="0.25">
      <c r="B122"/>
      <c r="C122"/>
      <c r="D122"/>
      <c r="E122"/>
      <c r="F122"/>
      <c r="G122"/>
      <c r="H122"/>
      <c r="J122"/>
      <c r="K122"/>
      <c r="L122"/>
      <c r="M122" s="4"/>
    </row>
    <row r="123" spans="2:13" ht="15" x14ac:dyDescent="0.25">
      <c r="B123"/>
      <c r="C123"/>
      <c r="D123"/>
      <c r="E123"/>
      <c r="F123"/>
      <c r="G123"/>
      <c r="H123"/>
      <c r="J123"/>
      <c r="K123"/>
      <c r="L123"/>
      <c r="M123" s="4"/>
    </row>
    <row r="124" spans="2:13" ht="15" x14ac:dyDescent="0.25">
      <c r="B124"/>
      <c r="C124"/>
      <c r="D124"/>
      <c r="E124"/>
      <c r="F124"/>
      <c r="G124"/>
      <c r="H124"/>
      <c r="J124"/>
      <c r="K124"/>
      <c r="L124"/>
      <c r="M124" s="4"/>
    </row>
    <row r="125" spans="2:13" ht="15" x14ac:dyDescent="0.25">
      <c r="B125"/>
      <c r="C125"/>
      <c r="D125"/>
      <c r="E125"/>
      <c r="F125"/>
      <c r="G125"/>
      <c r="H125"/>
      <c r="J125"/>
      <c r="K125"/>
      <c r="L125"/>
      <c r="M125" s="4"/>
    </row>
    <row r="126" spans="2:13" ht="15" x14ac:dyDescent="0.25">
      <c r="B126"/>
      <c r="C126"/>
      <c r="D126"/>
      <c r="E126"/>
      <c r="F126"/>
      <c r="G126"/>
      <c r="H126"/>
      <c r="J126"/>
      <c r="K126"/>
      <c r="L126"/>
      <c r="M126" s="4"/>
    </row>
    <row r="127" spans="2:13" ht="15" x14ac:dyDescent="0.25">
      <c r="B127"/>
      <c r="C127"/>
      <c r="D127"/>
      <c r="E127"/>
      <c r="F127"/>
      <c r="G127"/>
      <c r="H127"/>
      <c r="J127"/>
      <c r="K127"/>
      <c r="L127"/>
      <c r="M127" s="4"/>
    </row>
    <row r="128" spans="2:13" ht="15" x14ac:dyDescent="0.25">
      <c r="B128"/>
      <c r="C128"/>
      <c r="D128"/>
      <c r="E128"/>
      <c r="F128"/>
      <c r="G128"/>
      <c r="H128"/>
      <c r="J128"/>
      <c r="K128"/>
      <c r="L128"/>
      <c r="M128" s="4"/>
    </row>
    <row r="129" spans="2:13" ht="15" x14ac:dyDescent="0.25">
      <c r="B129"/>
      <c r="C129"/>
      <c r="D129"/>
      <c r="E129"/>
      <c r="F129"/>
      <c r="G129"/>
      <c r="H129"/>
      <c r="J129"/>
      <c r="K129"/>
      <c r="L129"/>
      <c r="M129" s="4"/>
    </row>
    <row r="130" spans="2:13" ht="15" x14ac:dyDescent="0.25">
      <c r="B130"/>
      <c r="C130"/>
      <c r="D130"/>
      <c r="E130"/>
      <c r="F130"/>
      <c r="G130"/>
      <c r="H130"/>
      <c r="J130"/>
      <c r="K130"/>
      <c r="L130"/>
      <c r="M130" s="4"/>
    </row>
    <row r="131" spans="2:13" ht="15" x14ac:dyDescent="0.25">
      <c r="B131"/>
      <c r="C131"/>
      <c r="D131"/>
      <c r="E131"/>
      <c r="F131"/>
      <c r="G131"/>
      <c r="H131"/>
      <c r="J131"/>
      <c r="K131"/>
      <c r="L131"/>
      <c r="M131" s="4"/>
    </row>
    <row r="132" spans="2:13" ht="15" x14ac:dyDescent="0.25">
      <c r="B132"/>
      <c r="C132"/>
      <c r="D132"/>
      <c r="E132"/>
      <c r="F132"/>
      <c r="G132"/>
      <c r="H132"/>
      <c r="J132"/>
      <c r="K132"/>
      <c r="L132"/>
      <c r="M132" s="4"/>
    </row>
    <row r="133" spans="2:13" ht="15" x14ac:dyDescent="0.25">
      <c r="B133"/>
      <c r="C133"/>
      <c r="D133"/>
      <c r="E133"/>
      <c r="F133"/>
      <c r="G133"/>
      <c r="H133"/>
      <c r="J133"/>
      <c r="K133"/>
      <c r="L133"/>
      <c r="M133" s="4"/>
    </row>
    <row r="134" spans="2:13" ht="15" x14ac:dyDescent="0.25">
      <c r="B134"/>
      <c r="C134"/>
      <c r="D134"/>
      <c r="E134"/>
      <c r="F134"/>
      <c r="G134"/>
      <c r="H134"/>
      <c r="J134"/>
      <c r="K134"/>
      <c r="L134"/>
      <c r="M134" s="4"/>
    </row>
    <row r="135" spans="2:13" ht="15" x14ac:dyDescent="0.25">
      <c r="B135"/>
      <c r="C135"/>
      <c r="D135"/>
      <c r="E135"/>
      <c r="F135"/>
      <c r="G135"/>
      <c r="H135"/>
      <c r="J135"/>
      <c r="K135"/>
      <c r="L135"/>
      <c r="M135" s="4"/>
    </row>
    <row r="136" spans="2:13" ht="15" x14ac:dyDescent="0.25">
      <c r="B136"/>
      <c r="C136"/>
      <c r="D136"/>
      <c r="E136"/>
      <c r="F136"/>
      <c r="G136"/>
      <c r="H136"/>
      <c r="J136"/>
      <c r="K136"/>
      <c r="L136"/>
      <c r="M136" s="4"/>
    </row>
    <row r="137" spans="2:13" ht="15" x14ac:dyDescent="0.25">
      <c r="B137"/>
      <c r="C137"/>
      <c r="D137"/>
      <c r="E137"/>
      <c r="F137"/>
      <c r="G137"/>
      <c r="H137"/>
      <c r="J137"/>
      <c r="K137"/>
      <c r="L137"/>
      <c r="M137" s="4"/>
    </row>
    <row r="138" spans="2:13" ht="15" x14ac:dyDescent="0.25">
      <c r="B138"/>
      <c r="C138"/>
      <c r="D138"/>
      <c r="E138"/>
      <c r="F138"/>
      <c r="G138"/>
      <c r="H138"/>
      <c r="J138"/>
      <c r="K138"/>
      <c r="L138"/>
      <c r="M138" s="4"/>
    </row>
    <row r="139" spans="2:13" ht="15" x14ac:dyDescent="0.25">
      <c r="B139"/>
      <c r="C139"/>
      <c r="D139"/>
      <c r="E139"/>
      <c r="F139"/>
      <c r="G139"/>
      <c r="H139"/>
      <c r="J139"/>
      <c r="K139"/>
      <c r="L139"/>
      <c r="M139" s="4"/>
    </row>
    <row r="140" spans="2:13" ht="15" x14ac:dyDescent="0.25">
      <c r="B140"/>
      <c r="C140"/>
      <c r="D140"/>
      <c r="E140"/>
      <c r="F140"/>
      <c r="G140"/>
      <c r="H140"/>
      <c r="J140"/>
      <c r="K140"/>
      <c r="L140"/>
      <c r="M140" s="4"/>
    </row>
    <row r="141" spans="2:13" ht="15" x14ac:dyDescent="0.25">
      <c r="B141"/>
      <c r="C141"/>
      <c r="D141"/>
      <c r="E141"/>
      <c r="F141"/>
      <c r="G141"/>
      <c r="H141"/>
      <c r="J141"/>
      <c r="K141"/>
      <c r="L141"/>
      <c r="M141" s="4"/>
    </row>
    <row r="142" spans="2:13" ht="15" x14ac:dyDescent="0.25">
      <c r="B142"/>
      <c r="C142"/>
      <c r="D142"/>
      <c r="E142"/>
      <c r="F142"/>
      <c r="G142"/>
      <c r="H142"/>
      <c r="J142"/>
      <c r="K142"/>
      <c r="L142"/>
      <c r="M142" s="4"/>
    </row>
    <row r="143" spans="2:13" ht="15" x14ac:dyDescent="0.25">
      <c r="B143"/>
      <c r="C143"/>
      <c r="D143"/>
      <c r="E143"/>
      <c r="F143"/>
      <c r="G143"/>
      <c r="H143"/>
      <c r="J143"/>
      <c r="K143"/>
      <c r="L143"/>
      <c r="M143" s="4"/>
    </row>
    <row r="144" spans="2:13" ht="15" x14ac:dyDescent="0.25">
      <c r="B144"/>
      <c r="C144"/>
      <c r="D144"/>
      <c r="E144"/>
      <c r="F144"/>
      <c r="G144"/>
      <c r="H144"/>
      <c r="J144"/>
      <c r="K144"/>
      <c r="L144"/>
      <c r="M144" s="4"/>
    </row>
    <row r="145" spans="2:13" ht="15" x14ac:dyDescent="0.25">
      <c r="B145"/>
      <c r="C145"/>
      <c r="D145"/>
      <c r="E145"/>
      <c r="F145"/>
      <c r="G145"/>
      <c r="H145"/>
      <c r="J145"/>
      <c r="K145"/>
      <c r="L145"/>
      <c r="M145" s="4"/>
    </row>
    <row r="146" spans="2:13" ht="15" x14ac:dyDescent="0.25">
      <c r="B146"/>
      <c r="C146"/>
      <c r="D146"/>
      <c r="E146"/>
      <c r="F146"/>
      <c r="G146"/>
      <c r="H146"/>
      <c r="J146"/>
      <c r="K146"/>
      <c r="L146"/>
      <c r="M146" s="4"/>
    </row>
    <row r="147" spans="2:13" ht="15" x14ac:dyDescent="0.25">
      <c r="B147"/>
      <c r="C147"/>
      <c r="D147"/>
      <c r="E147"/>
      <c r="F147"/>
      <c r="G147"/>
      <c r="H147"/>
      <c r="J147"/>
      <c r="K147"/>
      <c r="L147"/>
      <c r="M147" s="4"/>
    </row>
    <row r="148" spans="2:13" ht="15" x14ac:dyDescent="0.25">
      <c r="B148"/>
      <c r="C148"/>
      <c r="D148"/>
      <c r="E148"/>
      <c r="F148"/>
      <c r="G148"/>
      <c r="H148"/>
      <c r="J148"/>
      <c r="K148"/>
      <c r="L148"/>
      <c r="M148" s="4"/>
    </row>
    <row r="149" spans="2:13" ht="15" x14ac:dyDescent="0.25">
      <c r="B149"/>
      <c r="C149"/>
      <c r="D149"/>
      <c r="E149"/>
      <c r="F149"/>
      <c r="G149"/>
      <c r="H149"/>
      <c r="J149"/>
      <c r="K149"/>
      <c r="L149"/>
      <c r="M149" s="4"/>
    </row>
    <row r="150" spans="2:13" ht="15" x14ac:dyDescent="0.25">
      <c r="B150"/>
      <c r="C150"/>
      <c r="D150"/>
      <c r="E150"/>
      <c r="F150"/>
      <c r="G150"/>
      <c r="H150"/>
      <c r="J150"/>
      <c r="K150"/>
      <c r="L150"/>
      <c r="M150" s="4"/>
    </row>
    <row r="151" spans="2:13" ht="15" x14ac:dyDescent="0.25">
      <c r="B151"/>
      <c r="C151"/>
      <c r="D151"/>
      <c r="E151"/>
      <c r="F151"/>
      <c r="G151"/>
      <c r="H151"/>
      <c r="J151"/>
      <c r="K151"/>
      <c r="L151"/>
      <c r="M151" s="4"/>
    </row>
    <row r="152" spans="2:13" ht="15" x14ac:dyDescent="0.25">
      <c r="B152"/>
      <c r="C152"/>
      <c r="D152"/>
      <c r="E152"/>
      <c r="F152"/>
      <c r="G152"/>
      <c r="H152"/>
      <c r="J152"/>
      <c r="K152"/>
      <c r="L152"/>
      <c r="M152" s="4"/>
    </row>
    <row r="153" spans="2:13" ht="15" x14ac:dyDescent="0.25">
      <c r="B153"/>
      <c r="C153"/>
      <c r="D153"/>
      <c r="E153"/>
      <c r="F153"/>
      <c r="G153"/>
      <c r="H153"/>
      <c r="J153"/>
      <c r="K153"/>
      <c r="L153"/>
      <c r="M153" s="4"/>
    </row>
    <row r="154" spans="2:13" ht="15" x14ac:dyDescent="0.25">
      <c r="B154"/>
      <c r="C154"/>
      <c r="D154"/>
      <c r="E154"/>
      <c r="F154"/>
      <c r="G154"/>
      <c r="H154"/>
      <c r="J154"/>
      <c r="K154"/>
      <c r="L154"/>
      <c r="M154" s="4"/>
    </row>
    <row r="155" spans="2:13" ht="15" x14ac:dyDescent="0.25">
      <c r="B155"/>
      <c r="C155"/>
      <c r="D155"/>
      <c r="E155"/>
      <c r="F155"/>
      <c r="G155"/>
      <c r="H155"/>
      <c r="J155"/>
      <c r="K155"/>
      <c r="L155"/>
      <c r="M155" s="4"/>
    </row>
    <row r="156" spans="2:13" ht="15" x14ac:dyDescent="0.25">
      <c r="B156"/>
      <c r="C156"/>
      <c r="D156"/>
      <c r="E156"/>
      <c r="F156"/>
      <c r="G156"/>
      <c r="H156"/>
      <c r="J156"/>
      <c r="K156"/>
      <c r="L156"/>
      <c r="M156" s="4"/>
    </row>
    <row r="157" spans="2:13" ht="15" x14ac:dyDescent="0.25">
      <c r="B157"/>
      <c r="C157"/>
      <c r="D157"/>
      <c r="E157"/>
      <c r="F157"/>
      <c r="G157"/>
      <c r="H157"/>
      <c r="J157"/>
      <c r="K157"/>
      <c r="L157"/>
      <c r="M157" s="4"/>
    </row>
    <row r="158" spans="2:13" ht="15" x14ac:dyDescent="0.25">
      <c r="B158"/>
      <c r="C158"/>
      <c r="D158"/>
      <c r="E158"/>
      <c r="F158"/>
      <c r="G158"/>
      <c r="H158"/>
      <c r="J158"/>
      <c r="K158"/>
      <c r="L158"/>
      <c r="M158" s="4"/>
    </row>
    <row r="159" spans="2:13" ht="15" x14ac:dyDescent="0.25">
      <c r="B159"/>
      <c r="C159"/>
      <c r="D159"/>
      <c r="E159"/>
      <c r="F159"/>
      <c r="G159"/>
      <c r="H159"/>
      <c r="J159"/>
      <c r="K159"/>
      <c r="L159"/>
      <c r="M159" s="4"/>
    </row>
    <row r="160" spans="2:13" ht="15" x14ac:dyDescent="0.25">
      <c r="B160"/>
      <c r="C160"/>
      <c r="D160"/>
      <c r="E160"/>
      <c r="F160"/>
      <c r="G160"/>
      <c r="H160"/>
      <c r="J160"/>
      <c r="K160"/>
      <c r="L160"/>
      <c r="M160" s="4"/>
    </row>
    <row r="161" spans="2:13" ht="15" x14ac:dyDescent="0.25">
      <c r="B161"/>
      <c r="C161"/>
      <c r="D161"/>
      <c r="E161"/>
      <c r="F161"/>
      <c r="G161"/>
      <c r="H161"/>
      <c r="J161"/>
      <c r="K161"/>
      <c r="L161"/>
      <c r="M161" s="4"/>
    </row>
    <row r="162" spans="2:13" ht="15" x14ac:dyDescent="0.25">
      <c r="B162"/>
      <c r="C162"/>
      <c r="D162"/>
      <c r="E162"/>
      <c r="F162"/>
      <c r="G162"/>
      <c r="H162"/>
      <c r="J162"/>
      <c r="K162"/>
      <c r="L162"/>
      <c r="M162" s="4"/>
    </row>
    <row r="163" spans="2:13" ht="15" x14ac:dyDescent="0.25">
      <c r="B163"/>
      <c r="C163"/>
      <c r="D163"/>
      <c r="E163"/>
      <c r="F163"/>
      <c r="G163"/>
      <c r="H163"/>
      <c r="J163"/>
      <c r="K163"/>
      <c r="L163"/>
      <c r="M163" s="4"/>
    </row>
    <row r="164" spans="2:13" ht="15" x14ac:dyDescent="0.25">
      <c r="B164"/>
      <c r="C164"/>
      <c r="D164"/>
      <c r="E164"/>
      <c r="F164"/>
      <c r="G164"/>
      <c r="H164"/>
      <c r="J164"/>
      <c r="K164"/>
      <c r="L164"/>
      <c r="M164" s="4"/>
    </row>
    <row r="165" spans="2:13" ht="15" x14ac:dyDescent="0.25">
      <c r="B165"/>
      <c r="C165"/>
      <c r="D165"/>
      <c r="E165"/>
      <c r="F165"/>
      <c r="G165"/>
      <c r="H165"/>
      <c r="J165"/>
      <c r="K165"/>
      <c r="L165"/>
      <c r="M165" s="4"/>
    </row>
    <row r="166" spans="2:13" ht="15" x14ac:dyDescent="0.25">
      <c r="B166"/>
      <c r="C166"/>
      <c r="D166"/>
      <c r="E166"/>
      <c r="F166"/>
      <c r="G166"/>
      <c r="H166"/>
      <c r="J166"/>
      <c r="K166"/>
      <c r="L166"/>
      <c r="M166" s="4"/>
    </row>
    <row r="167" spans="2:13" ht="15" x14ac:dyDescent="0.25">
      <c r="B167"/>
      <c r="C167"/>
      <c r="D167"/>
      <c r="E167"/>
      <c r="F167"/>
      <c r="G167"/>
      <c r="H167"/>
      <c r="J167"/>
      <c r="K167"/>
      <c r="L167"/>
      <c r="M167" s="4"/>
    </row>
    <row r="168" spans="2:13" ht="15" x14ac:dyDescent="0.25">
      <c r="B168"/>
      <c r="C168"/>
      <c r="D168"/>
      <c r="E168"/>
      <c r="F168"/>
      <c r="G168"/>
      <c r="H168"/>
      <c r="J168"/>
      <c r="K168"/>
      <c r="L168"/>
      <c r="M168" s="4"/>
    </row>
    <row r="169" spans="2:13" ht="15" x14ac:dyDescent="0.25">
      <c r="B169"/>
      <c r="C169"/>
      <c r="D169"/>
      <c r="E169"/>
      <c r="F169"/>
      <c r="G169"/>
      <c r="H169"/>
      <c r="J169"/>
      <c r="K169"/>
      <c r="L169"/>
      <c r="M169" s="4"/>
    </row>
    <row r="170" spans="2:13" ht="15" x14ac:dyDescent="0.25">
      <c r="B170"/>
      <c r="C170"/>
      <c r="D170"/>
      <c r="E170"/>
      <c r="F170"/>
      <c r="G170"/>
      <c r="H170"/>
      <c r="J170"/>
      <c r="K170"/>
      <c r="L170"/>
      <c r="M170" s="4"/>
    </row>
    <row r="171" spans="2:13" ht="15" x14ac:dyDescent="0.25">
      <c r="M171" s="4"/>
    </row>
    <row r="172" spans="2:13" ht="15" x14ac:dyDescent="0.25">
      <c r="M172" s="4"/>
    </row>
    <row r="173" spans="2:13" ht="15" x14ac:dyDescent="0.25">
      <c r="M173" s="4"/>
    </row>
    <row r="174" spans="2:13" ht="15" x14ac:dyDescent="0.25">
      <c r="M174" s="4"/>
    </row>
    <row r="175" spans="2:13" ht="15" x14ac:dyDescent="0.25">
      <c r="M175" s="4"/>
    </row>
    <row r="176" spans="2:13" ht="15" x14ac:dyDescent="0.25">
      <c r="M176" s="4"/>
    </row>
    <row r="177" spans="13:13" ht="15" x14ac:dyDescent="0.25">
      <c r="M177" s="4"/>
    </row>
    <row r="178" spans="13:13" ht="15" x14ac:dyDescent="0.25">
      <c r="M178" s="4"/>
    </row>
    <row r="179" spans="13:13" ht="15" x14ac:dyDescent="0.25">
      <c r="M179" s="4"/>
    </row>
    <row r="180" spans="13:13" ht="15" x14ac:dyDescent="0.25">
      <c r="M180" s="4"/>
    </row>
    <row r="181" spans="13:13" ht="15" x14ac:dyDescent="0.25">
      <c r="M181" s="4"/>
    </row>
    <row r="182" spans="13:13" ht="15" x14ac:dyDescent="0.25">
      <c r="M182" s="4"/>
    </row>
    <row r="183" spans="13:13" ht="15" x14ac:dyDescent="0.25">
      <c r="M183" s="4"/>
    </row>
    <row r="184" spans="13:13" ht="15" x14ac:dyDescent="0.25">
      <c r="M184" s="4"/>
    </row>
    <row r="185" spans="13:13" ht="15" x14ac:dyDescent="0.25">
      <c r="M185" s="4"/>
    </row>
    <row r="186" spans="13:13" ht="15" x14ac:dyDescent="0.25">
      <c r="M186" s="4"/>
    </row>
    <row r="187" spans="13:13" ht="15" x14ac:dyDescent="0.25">
      <c r="M187" s="4"/>
    </row>
    <row r="188" spans="13:13" ht="15" x14ac:dyDescent="0.25">
      <c r="M188" s="4"/>
    </row>
    <row r="189" spans="13:13" ht="15" x14ac:dyDescent="0.25">
      <c r="M189" s="4"/>
    </row>
    <row r="190" spans="13:13" ht="15" x14ac:dyDescent="0.25">
      <c r="M190" s="4"/>
    </row>
    <row r="191" spans="13:13" ht="15" x14ac:dyDescent="0.25">
      <c r="M191" s="4"/>
    </row>
    <row r="192" spans="13:13" ht="15" x14ac:dyDescent="0.25">
      <c r="M192" s="4"/>
    </row>
    <row r="193" spans="13:13" ht="15" x14ac:dyDescent="0.25">
      <c r="M193" s="4"/>
    </row>
    <row r="194" spans="13:13" ht="15" x14ac:dyDescent="0.25">
      <c r="M194" s="4"/>
    </row>
    <row r="195" spans="13:13" ht="15" x14ac:dyDescent="0.25">
      <c r="M195" s="4"/>
    </row>
    <row r="196" spans="13:13" ht="15" x14ac:dyDescent="0.25">
      <c r="M196" s="4"/>
    </row>
    <row r="197" spans="13:13" ht="15" x14ac:dyDescent="0.25">
      <c r="M197" s="4"/>
    </row>
    <row r="198" spans="13:13" ht="15" x14ac:dyDescent="0.25">
      <c r="M198" s="4"/>
    </row>
    <row r="199" spans="13:13" ht="15" x14ac:dyDescent="0.25">
      <c r="M199" s="4"/>
    </row>
    <row r="200" spans="13:13" ht="15" x14ac:dyDescent="0.25">
      <c r="M200" s="4"/>
    </row>
    <row r="201" spans="13:13" ht="15" x14ac:dyDescent="0.25">
      <c r="M201" s="4"/>
    </row>
    <row r="202" spans="13:13" ht="15" x14ac:dyDescent="0.25">
      <c r="M202" s="4"/>
    </row>
    <row r="203" spans="13:13" ht="15" x14ac:dyDescent="0.25">
      <c r="M203" s="4"/>
    </row>
    <row r="204" spans="13:13" ht="15" x14ac:dyDescent="0.25">
      <c r="M204" s="4"/>
    </row>
    <row r="205" spans="13:13" ht="15" x14ac:dyDescent="0.25">
      <c r="M205" s="4"/>
    </row>
    <row r="206" spans="13:13" ht="15" x14ac:dyDescent="0.25">
      <c r="M206" s="4"/>
    </row>
    <row r="207" spans="13:13" ht="15" x14ac:dyDescent="0.25">
      <c r="M207" s="4"/>
    </row>
    <row r="208" spans="13:13" ht="15" x14ac:dyDescent="0.25">
      <c r="M208" s="4"/>
    </row>
    <row r="209" spans="13:13" ht="15" x14ac:dyDescent="0.25">
      <c r="M209" s="4"/>
    </row>
    <row r="210" spans="13:13" ht="15" x14ac:dyDescent="0.25">
      <c r="M210" s="4"/>
    </row>
    <row r="211" spans="13:13" ht="15" x14ac:dyDescent="0.25">
      <c r="M211" s="4"/>
    </row>
    <row r="212" spans="13:13" ht="15" x14ac:dyDescent="0.25">
      <c r="M212" s="4"/>
    </row>
    <row r="213" spans="13:13" ht="15" x14ac:dyDescent="0.25">
      <c r="M213" s="4"/>
    </row>
    <row r="214" spans="13:13" ht="15" x14ac:dyDescent="0.25">
      <c r="M214" s="4"/>
    </row>
    <row r="215" spans="13:13" ht="15" x14ac:dyDescent="0.25">
      <c r="M215" s="4"/>
    </row>
    <row r="216" spans="13:13" ht="15" x14ac:dyDescent="0.25">
      <c r="M216" s="4"/>
    </row>
    <row r="217" spans="13:13" ht="15" x14ac:dyDescent="0.25">
      <c r="M217" s="4"/>
    </row>
    <row r="218" spans="13:13" ht="15" x14ac:dyDescent="0.25">
      <c r="M218" s="4"/>
    </row>
    <row r="219" spans="13:13" ht="15" x14ac:dyDescent="0.25">
      <c r="M219" s="4"/>
    </row>
    <row r="220" spans="13:13" ht="15" x14ac:dyDescent="0.25">
      <c r="M220" s="4"/>
    </row>
    <row r="221" spans="13:13" ht="15" x14ac:dyDescent="0.25">
      <c r="M221" s="4"/>
    </row>
    <row r="222" spans="13:13" ht="15" x14ac:dyDescent="0.25">
      <c r="M222" s="4"/>
    </row>
    <row r="223" spans="13:13" ht="15" x14ac:dyDescent="0.25">
      <c r="M223" s="4"/>
    </row>
    <row r="224" spans="13:13" ht="15" x14ac:dyDescent="0.25">
      <c r="M224" s="4"/>
    </row>
    <row r="225" spans="13:13" ht="15" x14ac:dyDescent="0.25">
      <c r="M225" s="4"/>
    </row>
    <row r="226" spans="13:13" ht="15" x14ac:dyDescent="0.25">
      <c r="M226" s="4"/>
    </row>
    <row r="227" spans="13:13" ht="15" x14ac:dyDescent="0.25">
      <c r="M227" s="4"/>
    </row>
    <row r="228" spans="13:13" ht="15" x14ac:dyDescent="0.25">
      <c r="M228" s="4"/>
    </row>
    <row r="229" spans="13:13" ht="15" x14ac:dyDescent="0.25">
      <c r="M229" s="4"/>
    </row>
    <row r="230" spans="13:13" ht="15" x14ac:dyDescent="0.25">
      <c r="M230" s="4"/>
    </row>
    <row r="231" spans="13:13" ht="15" x14ac:dyDescent="0.25">
      <c r="M231" s="4"/>
    </row>
    <row r="232" spans="13:13" ht="15" x14ac:dyDescent="0.25">
      <c r="M232" s="4"/>
    </row>
    <row r="233" spans="13:13" ht="15" x14ac:dyDescent="0.25">
      <c r="M233" s="4"/>
    </row>
    <row r="234" spans="13:13" ht="15" x14ac:dyDescent="0.25">
      <c r="M234" s="4"/>
    </row>
    <row r="235" spans="13:13" ht="15" x14ac:dyDescent="0.25">
      <c r="M235" s="4"/>
    </row>
    <row r="236" spans="13:13" ht="15" x14ac:dyDescent="0.25">
      <c r="M236" s="4"/>
    </row>
    <row r="237" spans="13:13" ht="15" x14ac:dyDescent="0.25">
      <c r="M237" s="4"/>
    </row>
    <row r="238" spans="13:13" ht="15" x14ac:dyDescent="0.25">
      <c r="M238" s="4"/>
    </row>
    <row r="239" spans="13:13" ht="15" x14ac:dyDescent="0.25">
      <c r="M239" s="4"/>
    </row>
    <row r="240" spans="13:13" ht="15" x14ac:dyDescent="0.25">
      <c r="M240" s="4"/>
    </row>
    <row r="241" spans="13:13" ht="15" x14ac:dyDescent="0.25">
      <c r="M241" s="4"/>
    </row>
    <row r="242" spans="13:13" ht="15" x14ac:dyDescent="0.25">
      <c r="M242" s="4"/>
    </row>
    <row r="243" spans="13:13" ht="15" x14ac:dyDescent="0.25">
      <c r="M243" s="4"/>
    </row>
    <row r="244" spans="13:13" ht="15" x14ac:dyDescent="0.25">
      <c r="M244" s="4"/>
    </row>
    <row r="245" spans="13:13" ht="15" x14ac:dyDescent="0.25">
      <c r="M245" s="4"/>
    </row>
    <row r="246" spans="13:13" ht="15" x14ac:dyDescent="0.25">
      <c r="M246" s="4"/>
    </row>
    <row r="247" spans="13:13" ht="15" x14ac:dyDescent="0.25">
      <c r="M247" s="4"/>
    </row>
    <row r="248" spans="13:13" ht="15" x14ac:dyDescent="0.25">
      <c r="M248" s="4"/>
    </row>
    <row r="249" spans="13:13" ht="15" x14ac:dyDescent="0.25">
      <c r="M249" s="4"/>
    </row>
    <row r="250" spans="13:13" ht="15" x14ac:dyDescent="0.25">
      <c r="M250" s="4"/>
    </row>
    <row r="251" spans="13:13" ht="15" x14ac:dyDescent="0.25">
      <c r="M251" s="4"/>
    </row>
    <row r="252" spans="13:13" ht="15" x14ac:dyDescent="0.25">
      <c r="M252" s="4"/>
    </row>
    <row r="253" spans="13:13" ht="15" x14ac:dyDescent="0.25">
      <c r="M253" s="4"/>
    </row>
    <row r="254" spans="13:13" ht="15" x14ac:dyDescent="0.25">
      <c r="M254" s="4"/>
    </row>
    <row r="255" spans="13:13" ht="15" x14ac:dyDescent="0.25">
      <c r="M255" s="4"/>
    </row>
    <row r="256" spans="13:13" ht="15" x14ac:dyDescent="0.25">
      <c r="M256" s="4"/>
    </row>
    <row r="257" spans="13:13" ht="15" x14ac:dyDescent="0.25">
      <c r="M257" s="4"/>
    </row>
    <row r="258" spans="13:13" ht="15" x14ac:dyDescent="0.25">
      <c r="M258" s="4"/>
    </row>
    <row r="259" spans="13:13" ht="15" x14ac:dyDescent="0.25">
      <c r="M259" s="4"/>
    </row>
    <row r="260" spans="13:13" ht="15" x14ac:dyDescent="0.25">
      <c r="M260" s="4"/>
    </row>
    <row r="261" spans="13:13" ht="15" x14ac:dyDescent="0.25">
      <c r="M261" s="4"/>
    </row>
    <row r="262" spans="13:13" ht="15" x14ac:dyDescent="0.25">
      <c r="M262" s="4"/>
    </row>
    <row r="263" spans="13:13" ht="15" x14ac:dyDescent="0.25">
      <c r="M263" s="4"/>
    </row>
    <row r="264" spans="13:13" ht="15" x14ac:dyDescent="0.25">
      <c r="M264" s="4"/>
    </row>
    <row r="265" spans="13:13" ht="15" x14ac:dyDescent="0.25">
      <c r="M265" s="4"/>
    </row>
    <row r="266" spans="13:13" ht="15" x14ac:dyDescent="0.25">
      <c r="M266" s="4"/>
    </row>
    <row r="267" spans="13:13" ht="15" x14ac:dyDescent="0.25">
      <c r="M267" s="4"/>
    </row>
    <row r="268" spans="13:13" ht="15" x14ac:dyDescent="0.25">
      <c r="M268" s="4"/>
    </row>
    <row r="269" spans="13:13" ht="15" x14ac:dyDescent="0.25">
      <c r="M269" s="4"/>
    </row>
    <row r="270" spans="13:13" ht="15" x14ac:dyDescent="0.25">
      <c r="M270" s="4"/>
    </row>
    <row r="271" spans="13:13" ht="15" x14ac:dyDescent="0.25">
      <c r="M271" s="4"/>
    </row>
    <row r="272" spans="13:13" ht="15" x14ac:dyDescent="0.25">
      <c r="M272" s="4"/>
    </row>
    <row r="273" spans="13:13" ht="15" x14ac:dyDescent="0.25">
      <c r="M273" s="4"/>
    </row>
    <row r="274" spans="13:13" ht="15" x14ac:dyDescent="0.25">
      <c r="M274" s="4"/>
    </row>
    <row r="275" spans="13:13" ht="15" x14ac:dyDescent="0.25">
      <c r="M275" s="4"/>
    </row>
    <row r="276" spans="13:13" ht="15" x14ac:dyDescent="0.25">
      <c r="M276" s="4"/>
    </row>
    <row r="277" spans="13:13" ht="15" x14ac:dyDescent="0.25">
      <c r="M277" s="4"/>
    </row>
    <row r="278" spans="13:13" ht="15" x14ac:dyDescent="0.25">
      <c r="M278" s="4"/>
    </row>
    <row r="279" spans="13:13" ht="15" x14ac:dyDescent="0.25">
      <c r="M279" s="4"/>
    </row>
    <row r="280" spans="13:13" ht="15" x14ac:dyDescent="0.25">
      <c r="M280" s="4"/>
    </row>
    <row r="281" spans="13:13" ht="15" x14ac:dyDescent="0.25">
      <c r="M281" s="4"/>
    </row>
    <row r="282" spans="13:13" ht="15" x14ac:dyDescent="0.25">
      <c r="M282" s="4"/>
    </row>
    <row r="283" spans="13:13" ht="15" x14ac:dyDescent="0.25">
      <c r="M283" s="4"/>
    </row>
    <row r="284" spans="13:13" ht="15" x14ac:dyDescent="0.25">
      <c r="M284" s="4"/>
    </row>
    <row r="285" spans="13:13" ht="15" x14ac:dyDescent="0.25">
      <c r="M285" s="4"/>
    </row>
    <row r="286" spans="13:13" ht="15" x14ac:dyDescent="0.25">
      <c r="M286" s="4"/>
    </row>
    <row r="287" spans="13:13" ht="15" x14ac:dyDescent="0.25">
      <c r="M287" s="4"/>
    </row>
    <row r="288" spans="13:13" ht="15" x14ac:dyDescent="0.25">
      <c r="M288" s="4"/>
    </row>
    <row r="289" spans="13:13" ht="15" x14ac:dyDescent="0.25">
      <c r="M289" s="4"/>
    </row>
    <row r="290" spans="13:13" ht="15" x14ac:dyDescent="0.25">
      <c r="M290" s="4"/>
    </row>
    <row r="291" spans="13:13" ht="15" x14ac:dyDescent="0.25">
      <c r="M291" s="4"/>
    </row>
    <row r="292" spans="13:13" ht="15" x14ac:dyDescent="0.25">
      <c r="M292" s="4"/>
    </row>
    <row r="293" spans="13:13" ht="15" x14ac:dyDescent="0.25">
      <c r="M293" s="4"/>
    </row>
    <row r="294" spans="13:13" ht="15" x14ac:dyDescent="0.25">
      <c r="M294" s="4"/>
    </row>
    <row r="295" spans="13:13" ht="15" x14ac:dyDescent="0.25">
      <c r="M295" s="4"/>
    </row>
    <row r="296" spans="13:13" ht="15" x14ac:dyDescent="0.25">
      <c r="M296" s="4"/>
    </row>
    <row r="297" spans="13:13" ht="15" x14ac:dyDescent="0.25">
      <c r="M297" s="4"/>
    </row>
    <row r="298" spans="13:13" ht="15" x14ac:dyDescent="0.25">
      <c r="M298" s="4"/>
    </row>
    <row r="299" spans="13:13" ht="15" x14ac:dyDescent="0.25">
      <c r="M299" s="4"/>
    </row>
    <row r="300" spans="13:13" ht="15" x14ac:dyDescent="0.25">
      <c r="M300" s="4"/>
    </row>
    <row r="301" spans="13:13" ht="15" x14ac:dyDescent="0.25">
      <c r="M301" s="4"/>
    </row>
    <row r="302" spans="13:13" ht="15" x14ac:dyDescent="0.25">
      <c r="M302" s="4"/>
    </row>
    <row r="303" spans="13:13" ht="15" x14ac:dyDescent="0.25">
      <c r="M303" s="4"/>
    </row>
    <row r="304" spans="13:13" ht="15" x14ac:dyDescent="0.25">
      <c r="M304" s="4"/>
    </row>
    <row r="305" spans="13:13" ht="15" x14ac:dyDescent="0.25">
      <c r="M305" s="4"/>
    </row>
    <row r="306" spans="13:13" ht="15" x14ac:dyDescent="0.25">
      <c r="M306" s="4"/>
    </row>
    <row r="307" spans="13:13" ht="15" x14ac:dyDescent="0.25">
      <c r="M307" s="4"/>
    </row>
    <row r="308" spans="13:13" ht="15" x14ac:dyDescent="0.25">
      <c r="M308" s="4"/>
    </row>
    <row r="309" spans="13:13" ht="15" x14ac:dyDescent="0.25">
      <c r="M309" s="4"/>
    </row>
    <row r="310" spans="13:13" ht="15" x14ac:dyDescent="0.25">
      <c r="M310" s="4"/>
    </row>
    <row r="311" spans="13:13" ht="15" x14ac:dyDescent="0.25">
      <c r="M311" s="4"/>
    </row>
    <row r="312" spans="13:13" ht="15" x14ac:dyDescent="0.25">
      <c r="M312" s="4"/>
    </row>
    <row r="313" spans="13:13" ht="15" x14ac:dyDescent="0.25">
      <c r="M313" s="4"/>
    </row>
    <row r="314" spans="13:13" ht="15" x14ac:dyDescent="0.25">
      <c r="M314" s="4"/>
    </row>
    <row r="315" spans="13:13" ht="15" x14ac:dyDescent="0.25">
      <c r="M315" s="4"/>
    </row>
    <row r="316" spans="13:13" ht="15" x14ac:dyDescent="0.25">
      <c r="M316" s="4"/>
    </row>
    <row r="317" spans="13:13" ht="15" x14ac:dyDescent="0.25">
      <c r="M317" s="4"/>
    </row>
    <row r="318" spans="13:13" ht="15" x14ac:dyDescent="0.25">
      <c r="M318" s="4"/>
    </row>
    <row r="319" spans="13:13" ht="15" x14ac:dyDescent="0.25">
      <c r="M319" s="4"/>
    </row>
    <row r="320" spans="13:13" ht="15" x14ac:dyDescent="0.25">
      <c r="M320" s="4"/>
    </row>
    <row r="321" spans="13:13" ht="15" x14ac:dyDescent="0.25">
      <c r="M321" s="4"/>
    </row>
    <row r="322" spans="13:13" ht="15" x14ac:dyDescent="0.25">
      <c r="M322" s="4"/>
    </row>
    <row r="323" spans="13:13" ht="15" x14ac:dyDescent="0.25">
      <c r="M323" s="4"/>
    </row>
    <row r="324" spans="13:13" ht="15" x14ac:dyDescent="0.25">
      <c r="M324" s="4"/>
    </row>
    <row r="325" spans="13:13" ht="15" x14ac:dyDescent="0.25">
      <c r="M325" s="4"/>
    </row>
    <row r="326" spans="13:13" ht="15" x14ac:dyDescent="0.25">
      <c r="M326" s="4"/>
    </row>
    <row r="327" spans="13:13" ht="15" x14ac:dyDescent="0.25">
      <c r="M327" s="4"/>
    </row>
    <row r="328" spans="13:13" ht="15" x14ac:dyDescent="0.25">
      <c r="M328" s="4"/>
    </row>
    <row r="329" spans="13:13" ht="15" x14ac:dyDescent="0.25">
      <c r="M329" s="4"/>
    </row>
    <row r="330" spans="13:13" ht="15" x14ac:dyDescent="0.25">
      <c r="M330" s="4"/>
    </row>
    <row r="331" spans="13:13" ht="15" x14ac:dyDescent="0.25">
      <c r="M331" s="4"/>
    </row>
    <row r="332" spans="13:13" ht="15" x14ac:dyDescent="0.25">
      <c r="M332" s="4"/>
    </row>
    <row r="333" spans="13:13" ht="15" x14ac:dyDescent="0.25">
      <c r="M333" s="4"/>
    </row>
    <row r="334" spans="13:13" ht="15" x14ac:dyDescent="0.25">
      <c r="M334" s="4"/>
    </row>
    <row r="335" spans="13:13" ht="15" x14ac:dyDescent="0.25">
      <c r="M335" s="4"/>
    </row>
    <row r="336" spans="13:13" ht="15" x14ac:dyDescent="0.25">
      <c r="M336" s="4"/>
    </row>
    <row r="337" spans="13:13" ht="15" x14ac:dyDescent="0.25">
      <c r="M337" s="4"/>
    </row>
    <row r="338" spans="13:13" ht="15" x14ac:dyDescent="0.25">
      <c r="M338" s="4"/>
    </row>
    <row r="339" spans="13:13" ht="15" x14ac:dyDescent="0.25">
      <c r="M339" s="4"/>
    </row>
    <row r="340" spans="13:13" ht="15" x14ac:dyDescent="0.25">
      <c r="M340" s="4"/>
    </row>
    <row r="341" spans="13:13" ht="15" x14ac:dyDescent="0.25">
      <c r="M341" s="4"/>
    </row>
    <row r="342" spans="13:13" ht="15" x14ac:dyDescent="0.25">
      <c r="M342" s="4"/>
    </row>
    <row r="343" spans="13:13" ht="15" x14ac:dyDescent="0.25">
      <c r="M343" s="4"/>
    </row>
    <row r="344" spans="13:13" ht="15" x14ac:dyDescent="0.25">
      <c r="M344" s="4"/>
    </row>
    <row r="345" spans="13:13" ht="15" x14ac:dyDescent="0.25">
      <c r="M345" s="4"/>
    </row>
    <row r="346" spans="13:13" ht="15" x14ac:dyDescent="0.25">
      <c r="M346" s="4"/>
    </row>
    <row r="347" spans="13:13" ht="15" x14ac:dyDescent="0.25">
      <c r="M347" s="4"/>
    </row>
    <row r="348" spans="13:13" ht="15" x14ac:dyDescent="0.25">
      <c r="M348" s="4"/>
    </row>
    <row r="349" spans="13:13" ht="15" x14ac:dyDescent="0.25">
      <c r="M349" s="4"/>
    </row>
    <row r="350" spans="13:13" ht="15" x14ac:dyDescent="0.25">
      <c r="M350" s="4"/>
    </row>
    <row r="351" spans="13:13" ht="15" x14ac:dyDescent="0.25">
      <c r="M351" s="4"/>
    </row>
    <row r="352" spans="13:13" ht="15" x14ac:dyDescent="0.25">
      <c r="M352" s="4"/>
    </row>
    <row r="353" spans="13:13" ht="15" x14ac:dyDescent="0.25">
      <c r="M353" s="4"/>
    </row>
    <row r="354" spans="13:13" ht="15" x14ac:dyDescent="0.25">
      <c r="M354" s="4"/>
    </row>
    <row r="355" spans="13:13" ht="15" x14ac:dyDescent="0.25">
      <c r="M355" s="4"/>
    </row>
    <row r="356" spans="13:13" ht="15" x14ac:dyDescent="0.25">
      <c r="M356" s="4"/>
    </row>
    <row r="357" spans="13:13" ht="15" x14ac:dyDescent="0.25">
      <c r="M357" s="4"/>
    </row>
    <row r="358" spans="13:13" ht="15" x14ac:dyDescent="0.25">
      <c r="M358" s="4"/>
    </row>
    <row r="359" spans="13:13" ht="15" x14ac:dyDescent="0.25">
      <c r="M359" s="4"/>
    </row>
    <row r="360" spans="13:13" ht="15" x14ac:dyDescent="0.25">
      <c r="M360" s="4"/>
    </row>
    <row r="361" spans="13:13" ht="15" x14ac:dyDescent="0.25">
      <c r="M361" s="4"/>
    </row>
    <row r="362" spans="13:13" ht="15" x14ac:dyDescent="0.25">
      <c r="M362" s="4"/>
    </row>
    <row r="363" spans="13:13" ht="15" x14ac:dyDescent="0.25">
      <c r="M363" s="4"/>
    </row>
    <row r="364" spans="13:13" ht="15" x14ac:dyDescent="0.25">
      <c r="M364" s="4"/>
    </row>
    <row r="365" spans="13:13" ht="15" x14ac:dyDescent="0.25">
      <c r="M365" s="4"/>
    </row>
    <row r="366" spans="13:13" ht="15" x14ac:dyDescent="0.25">
      <c r="M366" s="4"/>
    </row>
    <row r="367" spans="13:13" ht="15" x14ac:dyDescent="0.25">
      <c r="M367" s="4"/>
    </row>
    <row r="368" spans="13:13" ht="15" x14ac:dyDescent="0.25">
      <c r="M368" s="4"/>
    </row>
    <row r="369" spans="13:13" ht="15" x14ac:dyDescent="0.25">
      <c r="M369" s="4"/>
    </row>
    <row r="370" spans="13:13" ht="15" x14ac:dyDescent="0.25">
      <c r="M370" s="4"/>
    </row>
    <row r="371" spans="13:13" ht="15" x14ac:dyDescent="0.25">
      <c r="M371" s="4"/>
    </row>
    <row r="372" spans="13:13" ht="15" x14ac:dyDescent="0.25">
      <c r="M372" s="4"/>
    </row>
    <row r="373" spans="13:13" ht="15" x14ac:dyDescent="0.25">
      <c r="M373" s="4"/>
    </row>
    <row r="374" spans="13:13" ht="15" x14ac:dyDescent="0.25">
      <c r="M374" s="4"/>
    </row>
    <row r="375" spans="13:13" ht="15" x14ac:dyDescent="0.25">
      <c r="M375" s="4"/>
    </row>
    <row r="376" spans="13:13" ht="15" x14ac:dyDescent="0.25">
      <c r="M376" s="4"/>
    </row>
    <row r="377" spans="13:13" ht="15" x14ac:dyDescent="0.25">
      <c r="M377" s="4"/>
    </row>
    <row r="378" spans="13:13" ht="15" x14ac:dyDescent="0.25">
      <c r="M378" s="4"/>
    </row>
    <row r="379" spans="13:13" ht="15" x14ac:dyDescent="0.25">
      <c r="M379" s="4"/>
    </row>
    <row r="380" spans="13:13" ht="15" x14ac:dyDescent="0.25">
      <c r="M380" s="4"/>
    </row>
    <row r="381" spans="13:13" ht="15" x14ac:dyDescent="0.25">
      <c r="M381" s="4"/>
    </row>
    <row r="382" spans="13:13" ht="15" x14ac:dyDescent="0.25">
      <c r="M382" s="4"/>
    </row>
    <row r="383" spans="13:13" ht="15" x14ac:dyDescent="0.25">
      <c r="M383" s="4"/>
    </row>
    <row r="384" spans="13:13" ht="15" x14ac:dyDescent="0.25">
      <c r="M384" s="4"/>
    </row>
    <row r="385" spans="13:13" ht="15" x14ac:dyDescent="0.25">
      <c r="M385" s="4"/>
    </row>
    <row r="386" spans="13:13" ht="15" x14ac:dyDescent="0.25">
      <c r="M386" s="4"/>
    </row>
    <row r="387" spans="13:13" ht="15" x14ac:dyDescent="0.25">
      <c r="M387" s="4"/>
    </row>
    <row r="388" spans="13:13" ht="15" x14ac:dyDescent="0.25">
      <c r="M388" s="4"/>
    </row>
    <row r="389" spans="13:13" ht="15" x14ac:dyDescent="0.25">
      <c r="M389" s="4"/>
    </row>
    <row r="390" spans="13:13" ht="15" x14ac:dyDescent="0.25">
      <c r="M390" s="4"/>
    </row>
    <row r="391" spans="13:13" ht="15" x14ac:dyDescent="0.25">
      <c r="M391" s="4"/>
    </row>
    <row r="392" spans="13:13" ht="15" x14ac:dyDescent="0.25">
      <c r="M392" s="4"/>
    </row>
    <row r="393" spans="13:13" ht="15" x14ac:dyDescent="0.25">
      <c r="M393" s="4"/>
    </row>
    <row r="394" spans="13:13" ht="15" x14ac:dyDescent="0.25">
      <c r="M394" s="4"/>
    </row>
    <row r="395" spans="13:13" ht="15" x14ac:dyDescent="0.25">
      <c r="M395" s="4"/>
    </row>
    <row r="396" spans="13:13" ht="15" x14ac:dyDescent="0.25">
      <c r="M396" s="4"/>
    </row>
    <row r="397" spans="13:13" ht="15" x14ac:dyDescent="0.25">
      <c r="M397" s="4"/>
    </row>
    <row r="398" spans="13:13" ht="15" x14ac:dyDescent="0.25">
      <c r="M398" s="4"/>
    </row>
    <row r="399" spans="13:13" ht="15" x14ac:dyDescent="0.25">
      <c r="M399" s="4"/>
    </row>
    <row r="400" spans="13:13" ht="15" x14ac:dyDescent="0.25">
      <c r="M400" s="4"/>
    </row>
    <row r="401" spans="13:13" ht="15" x14ac:dyDescent="0.25">
      <c r="M401" s="4"/>
    </row>
    <row r="402" spans="13:13" ht="15" x14ac:dyDescent="0.25">
      <c r="M402" s="4"/>
    </row>
    <row r="403" spans="13:13" ht="15" x14ac:dyDescent="0.25">
      <c r="M403" s="4"/>
    </row>
    <row r="404" spans="13:13" ht="15" x14ac:dyDescent="0.25">
      <c r="M404" s="4"/>
    </row>
    <row r="405" spans="13:13" ht="15" x14ac:dyDescent="0.25">
      <c r="M405" s="4"/>
    </row>
    <row r="406" spans="13:13" ht="15" x14ac:dyDescent="0.25">
      <c r="M406" s="4"/>
    </row>
    <row r="407" spans="13:13" ht="15" x14ac:dyDescent="0.25">
      <c r="M407" s="4"/>
    </row>
    <row r="408" spans="13:13" ht="15" x14ac:dyDescent="0.25">
      <c r="M408" s="4"/>
    </row>
    <row r="409" spans="13:13" ht="15" x14ac:dyDescent="0.25">
      <c r="M409" s="4"/>
    </row>
    <row r="410" spans="13:13" ht="15" x14ac:dyDescent="0.25">
      <c r="M410" s="4"/>
    </row>
    <row r="411" spans="13:13" ht="15" x14ac:dyDescent="0.25">
      <c r="M411" s="4"/>
    </row>
    <row r="412" spans="13:13" ht="15" x14ac:dyDescent="0.25">
      <c r="M412" s="4"/>
    </row>
    <row r="413" spans="13:13" ht="15" x14ac:dyDescent="0.25">
      <c r="M413" s="4"/>
    </row>
    <row r="414" spans="13:13" ht="15" x14ac:dyDescent="0.25">
      <c r="M414" s="4"/>
    </row>
    <row r="415" spans="13:13" ht="15" x14ac:dyDescent="0.25">
      <c r="M415" s="4"/>
    </row>
    <row r="416" spans="13:13" ht="15" x14ac:dyDescent="0.25">
      <c r="M416" s="4"/>
    </row>
    <row r="417" spans="13:13" ht="15" x14ac:dyDescent="0.25">
      <c r="M417" s="4"/>
    </row>
    <row r="418" spans="13:13" ht="15" x14ac:dyDescent="0.25">
      <c r="M418" s="4"/>
    </row>
    <row r="419" spans="13:13" ht="15" x14ac:dyDescent="0.25">
      <c r="M419" s="4"/>
    </row>
    <row r="420" spans="13:13" ht="15" x14ac:dyDescent="0.25">
      <c r="M420" s="4"/>
    </row>
    <row r="421" spans="13:13" ht="15" x14ac:dyDescent="0.25">
      <c r="M421" s="4"/>
    </row>
    <row r="422" spans="13:13" ht="15" x14ac:dyDescent="0.25">
      <c r="M422" s="4"/>
    </row>
    <row r="423" spans="13:13" ht="15" x14ac:dyDescent="0.25">
      <c r="M423" s="4"/>
    </row>
    <row r="424" spans="13:13" ht="15" x14ac:dyDescent="0.25">
      <c r="M424" s="4"/>
    </row>
    <row r="425" spans="13:13" ht="15" x14ac:dyDescent="0.25">
      <c r="M425" s="4"/>
    </row>
    <row r="426" spans="13:13" ht="15" x14ac:dyDescent="0.25">
      <c r="M426" s="4"/>
    </row>
    <row r="427" spans="13:13" ht="15" x14ac:dyDescent="0.25">
      <c r="M427" s="4"/>
    </row>
    <row r="428" spans="13:13" ht="15" x14ac:dyDescent="0.25">
      <c r="M428" s="4"/>
    </row>
    <row r="429" spans="13:13" ht="15" x14ac:dyDescent="0.25">
      <c r="M429" s="4"/>
    </row>
    <row r="430" spans="13:13" ht="15" x14ac:dyDescent="0.25">
      <c r="M430" s="4"/>
    </row>
    <row r="431" spans="13:13" ht="15" x14ac:dyDescent="0.25">
      <c r="M431" s="4"/>
    </row>
    <row r="432" spans="13:13" ht="15" x14ac:dyDescent="0.25">
      <c r="M432" s="4"/>
    </row>
    <row r="433" spans="13:13" ht="15" x14ac:dyDescent="0.25">
      <c r="M433" s="4"/>
    </row>
    <row r="434" spans="13:13" ht="15" x14ac:dyDescent="0.25">
      <c r="M434" s="4"/>
    </row>
    <row r="435" spans="13:13" ht="15" x14ac:dyDescent="0.25">
      <c r="M435" s="4"/>
    </row>
    <row r="436" spans="13:13" ht="15" x14ac:dyDescent="0.25">
      <c r="M436" s="4"/>
    </row>
    <row r="437" spans="13:13" ht="15" x14ac:dyDescent="0.25">
      <c r="M437" s="4"/>
    </row>
    <row r="438" spans="13:13" ht="15" x14ac:dyDescent="0.25">
      <c r="M438" s="4"/>
    </row>
    <row r="439" spans="13:13" ht="15" x14ac:dyDescent="0.25">
      <c r="M439" s="4"/>
    </row>
    <row r="440" spans="13:13" ht="15" x14ac:dyDescent="0.25">
      <c r="M440" s="4"/>
    </row>
    <row r="441" spans="13:13" ht="15" x14ac:dyDescent="0.25">
      <c r="M441" s="4"/>
    </row>
    <row r="442" spans="13:13" ht="15" x14ac:dyDescent="0.25">
      <c r="M442" s="4"/>
    </row>
    <row r="443" spans="13:13" ht="15" x14ac:dyDescent="0.25">
      <c r="M443" s="4"/>
    </row>
    <row r="444" spans="13:13" ht="15" x14ac:dyDescent="0.25">
      <c r="M444" s="4"/>
    </row>
    <row r="445" spans="13:13" ht="15" x14ac:dyDescent="0.25">
      <c r="M445" s="4"/>
    </row>
    <row r="446" spans="13:13" ht="15" x14ac:dyDescent="0.25">
      <c r="M446" s="4"/>
    </row>
    <row r="447" spans="13:13" ht="15" x14ac:dyDescent="0.25">
      <c r="M447" s="4"/>
    </row>
    <row r="448" spans="13:13" ht="15" x14ac:dyDescent="0.25">
      <c r="M448" s="4"/>
    </row>
    <row r="449" spans="13:13" ht="15" x14ac:dyDescent="0.25">
      <c r="M449" s="4"/>
    </row>
    <row r="450" spans="13:13" ht="15" x14ac:dyDescent="0.25">
      <c r="M450" s="4"/>
    </row>
    <row r="451" spans="13:13" ht="15" x14ac:dyDescent="0.25">
      <c r="M451" s="4"/>
    </row>
    <row r="452" spans="13:13" ht="15" x14ac:dyDescent="0.25">
      <c r="M452" s="4"/>
    </row>
    <row r="453" spans="13:13" ht="15" x14ac:dyDescent="0.25">
      <c r="M453" s="4"/>
    </row>
    <row r="454" spans="13:13" ht="15" x14ac:dyDescent="0.25">
      <c r="M454" s="4"/>
    </row>
    <row r="455" spans="13:13" ht="15" x14ac:dyDescent="0.25">
      <c r="M455" s="4"/>
    </row>
    <row r="456" spans="13:13" ht="15" x14ac:dyDescent="0.25">
      <c r="M456" s="4"/>
    </row>
    <row r="457" spans="13:13" ht="15" x14ac:dyDescent="0.25">
      <c r="M457" s="4"/>
    </row>
    <row r="458" spans="13:13" ht="15" x14ac:dyDescent="0.25">
      <c r="M458" s="4"/>
    </row>
    <row r="459" spans="13:13" ht="15" x14ac:dyDescent="0.25">
      <c r="M459" s="4"/>
    </row>
    <row r="460" spans="13:13" ht="15" x14ac:dyDescent="0.25">
      <c r="M460" s="4"/>
    </row>
    <row r="461" spans="13:13" ht="15" x14ac:dyDescent="0.25">
      <c r="M461" s="4"/>
    </row>
    <row r="462" spans="13:13" ht="15" x14ac:dyDescent="0.25">
      <c r="M462" s="4"/>
    </row>
    <row r="463" spans="13:13" ht="15" x14ac:dyDescent="0.25">
      <c r="M463" s="4"/>
    </row>
    <row r="464" spans="13:13" ht="15" x14ac:dyDescent="0.25">
      <c r="M464" s="4"/>
    </row>
    <row r="465" spans="13:13" ht="15" x14ac:dyDescent="0.25">
      <c r="M465" s="4"/>
    </row>
    <row r="466" spans="13:13" ht="15" x14ac:dyDescent="0.25">
      <c r="M466" s="4"/>
    </row>
    <row r="467" spans="13:13" ht="15" x14ac:dyDescent="0.25">
      <c r="M467" s="4"/>
    </row>
    <row r="468" spans="13:13" ht="15" x14ac:dyDescent="0.25">
      <c r="M468" s="4"/>
    </row>
    <row r="469" spans="13:13" ht="15" x14ac:dyDescent="0.25">
      <c r="M469" s="4"/>
    </row>
    <row r="470" spans="13:13" ht="15" x14ac:dyDescent="0.25">
      <c r="M470" s="4"/>
    </row>
    <row r="471" spans="13:13" ht="15" x14ac:dyDescent="0.25">
      <c r="M471" s="4"/>
    </row>
    <row r="472" spans="13:13" ht="15" x14ac:dyDescent="0.25">
      <c r="M472" s="4"/>
    </row>
    <row r="473" spans="13:13" ht="15" x14ac:dyDescent="0.25">
      <c r="M473" s="4"/>
    </row>
    <row r="474" spans="13:13" ht="15" x14ac:dyDescent="0.25">
      <c r="M474" s="4"/>
    </row>
    <row r="475" spans="13:13" ht="15" x14ac:dyDescent="0.25">
      <c r="M475" s="4"/>
    </row>
    <row r="476" spans="13:13" ht="15" x14ac:dyDescent="0.25">
      <c r="M476" s="4"/>
    </row>
    <row r="477" spans="13:13" ht="15" x14ac:dyDescent="0.25">
      <c r="M477" s="4"/>
    </row>
    <row r="478" spans="13:13" ht="15" x14ac:dyDescent="0.25">
      <c r="M478" s="4"/>
    </row>
    <row r="479" spans="13:13" ht="15" x14ac:dyDescent="0.25">
      <c r="M479" s="4"/>
    </row>
    <row r="480" spans="13:13" ht="15" x14ac:dyDescent="0.25">
      <c r="M480" s="4"/>
    </row>
    <row r="481" spans="13:13" ht="15" x14ac:dyDescent="0.25">
      <c r="M481" s="4"/>
    </row>
    <row r="482" spans="13:13" ht="15" x14ac:dyDescent="0.25">
      <c r="M482" s="4"/>
    </row>
    <row r="483" spans="13:13" ht="15" x14ac:dyDescent="0.25">
      <c r="M483" s="4"/>
    </row>
    <row r="484" spans="13:13" ht="15" x14ac:dyDescent="0.25">
      <c r="M484" s="4"/>
    </row>
    <row r="485" spans="13:13" ht="15" x14ac:dyDescent="0.25">
      <c r="M485" s="4"/>
    </row>
    <row r="486" spans="13:13" ht="15" x14ac:dyDescent="0.25">
      <c r="M486" s="4"/>
    </row>
    <row r="487" spans="13:13" ht="15" x14ac:dyDescent="0.25">
      <c r="M487" s="4"/>
    </row>
    <row r="488" spans="13:13" ht="15" x14ac:dyDescent="0.25">
      <c r="M488" s="4"/>
    </row>
    <row r="489" spans="13:13" ht="15" x14ac:dyDescent="0.25">
      <c r="M489" s="4"/>
    </row>
    <row r="490" spans="13:13" ht="15" x14ac:dyDescent="0.25">
      <c r="M490" s="4"/>
    </row>
    <row r="491" spans="13:13" ht="15" x14ac:dyDescent="0.25">
      <c r="M491" s="4"/>
    </row>
    <row r="492" spans="13:13" ht="15" x14ac:dyDescent="0.25">
      <c r="M492" s="4"/>
    </row>
    <row r="493" spans="13:13" ht="15" x14ac:dyDescent="0.25">
      <c r="M493" s="4"/>
    </row>
    <row r="494" spans="13:13" ht="15" x14ac:dyDescent="0.25">
      <c r="M494" s="4"/>
    </row>
    <row r="495" spans="13:13" ht="15" x14ac:dyDescent="0.25">
      <c r="M495" s="4"/>
    </row>
    <row r="496" spans="13:13" ht="15" x14ac:dyDescent="0.25">
      <c r="M496" s="4"/>
    </row>
    <row r="497" spans="13:13" ht="15" x14ac:dyDescent="0.25">
      <c r="M497" s="4"/>
    </row>
    <row r="498" spans="13:13" ht="15" x14ac:dyDescent="0.25">
      <c r="M498" s="4"/>
    </row>
    <row r="499" spans="13:13" ht="15" x14ac:dyDescent="0.25">
      <c r="M499" s="4"/>
    </row>
    <row r="500" spans="13:13" ht="15" x14ac:dyDescent="0.25">
      <c r="M500" s="4"/>
    </row>
    <row r="501" spans="13:13" ht="15" x14ac:dyDescent="0.25">
      <c r="M501" s="4"/>
    </row>
    <row r="502" spans="13:13" ht="15" x14ac:dyDescent="0.25">
      <c r="M502" s="4"/>
    </row>
    <row r="503" spans="13:13" ht="15" x14ac:dyDescent="0.25">
      <c r="M503" s="4"/>
    </row>
    <row r="504" spans="13:13" ht="15" x14ac:dyDescent="0.25">
      <c r="M504" s="4"/>
    </row>
    <row r="505" spans="13:13" ht="15" x14ac:dyDescent="0.25">
      <c r="M505" s="4"/>
    </row>
    <row r="506" spans="13:13" ht="15" x14ac:dyDescent="0.25">
      <c r="M506" s="4"/>
    </row>
    <row r="507" spans="13:13" ht="15" x14ac:dyDescent="0.25">
      <c r="M507" s="4"/>
    </row>
    <row r="508" spans="13:13" ht="15" x14ac:dyDescent="0.25">
      <c r="M508" s="4"/>
    </row>
    <row r="509" spans="13:13" ht="15" x14ac:dyDescent="0.25">
      <c r="M509" s="4"/>
    </row>
    <row r="510" spans="13:13" ht="15" x14ac:dyDescent="0.25">
      <c r="M510" s="4"/>
    </row>
    <row r="511" spans="13:13" ht="15" x14ac:dyDescent="0.25">
      <c r="M511" s="4"/>
    </row>
    <row r="512" spans="13:13" ht="15" x14ac:dyDescent="0.25">
      <c r="M512" s="4"/>
    </row>
    <row r="513" spans="13:13" ht="15" x14ac:dyDescent="0.25">
      <c r="M513" s="4"/>
    </row>
    <row r="514" spans="13:13" ht="15" x14ac:dyDescent="0.25">
      <c r="M514" s="4"/>
    </row>
    <row r="515" spans="13:13" ht="15" x14ac:dyDescent="0.25">
      <c r="M515" s="4"/>
    </row>
    <row r="516" spans="13:13" ht="15" x14ac:dyDescent="0.25">
      <c r="M516" s="4"/>
    </row>
    <row r="517" spans="13:13" ht="15" x14ac:dyDescent="0.25">
      <c r="M517" s="4"/>
    </row>
    <row r="518" spans="13:13" ht="15" x14ac:dyDescent="0.25">
      <c r="M518" s="4"/>
    </row>
    <row r="519" spans="13:13" ht="15" x14ac:dyDescent="0.25">
      <c r="M519" s="4"/>
    </row>
    <row r="520" spans="13:13" ht="15" x14ac:dyDescent="0.25">
      <c r="M520" s="4"/>
    </row>
    <row r="521" spans="13:13" ht="15" x14ac:dyDescent="0.25">
      <c r="M521" s="4"/>
    </row>
    <row r="522" spans="13:13" ht="15" x14ac:dyDescent="0.25">
      <c r="M522" s="4"/>
    </row>
    <row r="523" spans="13:13" ht="15" x14ac:dyDescent="0.25">
      <c r="M523" s="4"/>
    </row>
    <row r="524" spans="13:13" ht="15" x14ac:dyDescent="0.25">
      <c r="M524" s="4"/>
    </row>
    <row r="525" spans="13:13" ht="15" x14ac:dyDescent="0.25">
      <c r="M525" s="4"/>
    </row>
    <row r="526" spans="13:13" ht="15" x14ac:dyDescent="0.25">
      <c r="M526" s="4"/>
    </row>
    <row r="527" spans="13:13" ht="15" x14ac:dyDescent="0.25">
      <c r="M527" s="4"/>
    </row>
    <row r="528" spans="13:13" ht="15" x14ac:dyDescent="0.25">
      <c r="M528" s="4"/>
    </row>
    <row r="529" spans="13:13" ht="15" x14ac:dyDescent="0.25">
      <c r="M529" s="4"/>
    </row>
    <row r="530" spans="13:13" ht="15" x14ac:dyDescent="0.25">
      <c r="M530" s="4"/>
    </row>
    <row r="531" spans="13:13" ht="15" x14ac:dyDescent="0.25">
      <c r="M531" s="4"/>
    </row>
    <row r="532" spans="13:13" ht="15" x14ac:dyDescent="0.25">
      <c r="M532" s="4"/>
    </row>
    <row r="533" spans="13:13" ht="15" x14ac:dyDescent="0.25">
      <c r="M533" s="4"/>
    </row>
    <row r="534" spans="13:13" ht="15" x14ac:dyDescent="0.25">
      <c r="M534" s="4"/>
    </row>
    <row r="535" spans="13:13" ht="15" x14ac:dyDescent="0.25">
      <c r="M535" s="4"/>
    </row>
    <row r="536" spans="13:13" ht="15" x14ac:dyDescent="0.25">
      <c r="M536" s="4"/>
    </row>
    <row r="537" spans="13:13" ht="15" x14ac:dyDescent="0.25">
      <c r="M537" s="4"/>
    </row>
    <row r="538" spans="13:13" ht="15" x14ac:dyDescent="0.25">
      <c r="M538" s="4"/>
    </row>
    <row r="539" spans="13:13" ht="15" x14ac:dyDescent="0.25">
      <c r="M539" s="4"/>
    </row>
    <row r="540" spans="13:13" ht="15" x14ac:dyDescent="0.25">
      <c r="M540" s="4"/>
    </row>
    <row r="541" spans="13:13" ht="15" x14ac:dyDescent="0.25">
      <c r="M541" s="4"/>
    </row>
    <row r="542" spans="13:13" ht="15" x14ac:dyDescent="0.25">
      <c r="M542" s="4"/>
    </row>
    <row r="543" spans="13:13" ht="15" x14ac:dyDescent="0.25">
      <c r="M543" s="4"/>
    </row>
    <row r="544" spans="13:13" ht="15" x14ac:dyDescent="0.25">
      <c r="M544" s="4"/>
    </row>
    <row r="545" spans="13:13" ht="15" x14ac:dyDescent="0.25">
      <c r="M545" s="4"/>
    </row>
    <row r="546" spans="13:13" ht="15" x14ac:dyDescent="0.25">
      <c r="M546" s="4"/>
    </row>
    <row r="547" spans="13:13" ht="15" x14ac:dyDescent="0.25">
      <c r="M547" s="4"/>
    </row>
    <row r="548" spans="13:13" ht="15" x14ac:dyDescent="0.25">
      <c r="M548" s="4"/>
    </row>
    <row r="549" spans="13:13" ht="15" x14ac:dyDescent="0.25">
      <c r="M549" s="4"/>
    </row>
    <row r="550" spans="13:13" ht="15" x14ac:dyDescent="0.25">
      <c r="M550" s="4"/>
    </row>
    <row r="551" spans="13:13" ht="15" x14ac:dyDescent="0.25">
      <c r="M551" s="4"/>
    </row>
    <row r="552" spans="13:13" ht="15" x14ac:dyDescent="0.25">
      <c r="M552" s="4"/>
    </row>
    <row r="553" spans="13:13" ht="15" x14ac:dyDescent="0.25">
      <c r="M553" s="4"/>
    </row>
    <row r="554" spans="13:13" ht="15" x14ac:dyDescent="0.25">
      <c r="M554" s="4"/>
    </row>
    <row r="555" spans="13:13" ht="15" x14ac:dyDescent="0.25">
      <c r="M555" s="4"/>
    </row>
    <row r="556" spans="13:13" ht="15" x14ac:dyDescent="0.25">
      <c r="M556" s="4"/>
    </row>
    <row r="557" spans="13:13" ht="15" x14ac:dyDescent="0.25">
      <c r="M557" s="4"/>
    </row>
    <row r="558" spans="13:13" ht="15" x14ac:dyDescent="0.25">
      <c r="M558" s="4"/>
    </row>
    <row r="559" spans="13:13" ht="15" x14ac:dyDescent="0.25">
      <c r="M559" s="4"/>
    </row>
    <row r="560" spans="13:13" ht="15" x14ac:dyDescent="0.25">
      <c r="M560" s="4"/>
    </row>
    <row r="561" spans="13:13" ht="15" x14ac:dyDescent="0.25">
      <c r="M561" s="4"/>
    </row>
    <row r="562" spans="13:13" ht="15" x14ac:dyDescent="0.25">
      <c r="M562" s="4"/>
    </row>
    <row r="563" spans="13:13" ht="15" x14ac:dyDescent="0.25">
      <c r="M563" s="4"/>
    </row>
    <row r="564" spans="13:13" ht="15" x14ac:dyDescent="0.25">
      <c r="M564" s="4"/>
    </row>
    <row r="565" spans="13:13" ht="15" x14ac:dyDescent="0.25">
      <c r="M565" s="4"/>
    </row>
    <row r="566" spans="13:13" ht="15" x14ac:dyDescent="0.25">
      <c r="M566" s="4"/>
    </row>
    <row r="567" spans="13:13" ht="15" x14ac:dyDescent="0.25">
      <c r="M567" s="4"/>
    </row>
    <row r="568" spans="13:13" ht="15" x14ac:dyDescent="0.25">
      <c r="M568" s="4"/>
    </row>
    <row r="569" spans="13:13" ht="15" x14ac:dyDescent="0.25">
      <c r="M569" s="4"/>
    </row>
    <row r="570" spans="13:13" ht="15" x14ac:dyDescent="0.25">
      <c r="M570" s="4"/>
    </row>
    <row r="571" spans="13:13" ht="15" x14ac:dyDescent="0.25">
      <c r="M571" s="4"/>
    </row>
    <row r="572" spans="13:13" ht="15" x14ac:dyDescent="0.25">
      <c r="M572" s="4"/>
    </row>
    <row r="573" spans="13:13" ht="15" x14ac:dyDescent="0.25">
      <c r="M573" s="4"/>
    </row>
    <row r="574" spans="13:13" ht="15" x14ac:dyDescent="0.25">
      <c r="M574" s="4"/>
    </row>
    <row r="575" spans="13:13" ht="15" x14ac:dyDescent="0.25">
      <c r="M575" s="4"/>
    </row>
    <row r="576" spans="13:13" ht="15" x14ac:dyDescent="0.25">
      <c r="M576" s="4"/>
    </row>
    <row r="577" spans="13:13" ht="15" x14ac:dyDescent="0.25">
      <c r="M577" s="4"/>
    </row>
    <row r="578" spans="13:13" ht="15" x14ac:dyDescent="0.25">
      <c r="M578" s="4"/>
    </row>
    <row r="579" spans="13:13" ht="15" x14ac:dyDescent="0.25">
      <c r="M579" s="4"/>
    </row>
    <row r="580" spans="13:13" ht="15" x14ac:dyDescent="0.25">
      <c r="M580" s="4"/>
    </row>
    <row r="581" spans="13:13" ht="15" x14ac:dyDescent="0.25">
      <c r="M581" s="4"/>
    </row>
    <row r="582" spans="13:13" ht="15" x14ac:dyDescent="0.25">
      <c r="M582" s="4"/>
    </row>
    <row r="583" spans="13:13" ht="15" x14ac:dyDescent="0.25">
      <c r="M583" s="4"/>
    </row>
    <row r="584" spans="13:13" ht="15" x14ac:dyDescent="0.25">
      <c r="M584" s="4"/>
    </row>
    <row r="585" spans="13:13" ht="15" x14ac:dyDescent="0.25">
      <c r="M585" s="4"/>
    </row>
    <row r="586" spans="13:13" ht="15" x14ac:dyDescent="0.25">
      <c r="M586" s="4"/>
    </row>
    <row r="587" spans="13:13" ht="15" x14ac:dyDescent="0.25">
      <c r="M587" s="4"/>
    </row>
    <row r="588" spans="13:13" ht="15" x14ac:dyDescent="0.25">
      <c r="M588" s="4"/>
    </row>
    <row r="589" spans="13:13" ht="15" x14ac:dyDescent="0.25">
      <c r="M589" s="4"/>
    </row>
    <row r="590" spans="13:13" ht="15" x14ac:dyDescent="0.25">
      <c r="M590" s="4"/>
    </row>
    <row r="591" spans="13:13" ht="15" x14ac:dyDescent="0.25">
      <c r="M591" s="4"/>
    </row>
    <row r="592" spans="13:13" ht="15" x14ac:dyDescent="0.25">
      <c r="M592" s="4"/>
    </row>
    <row r="593" spans="13:13" ht="15" x14ac:dyDescent="0.25">
      <c r="M593" s="4"/>
    </row>
    <row r="594" spans="13:13" ht="15" x14ac:dyDescent="0.25">
      <c r="M594" s="4"/>
    </row>
    <row r="595" spans="13:13" ht="15" x14ac:dyDescent="0.25">
      <c r="M595" s="4"/>
    </row>
    <row r="596" spans="13:13" ht="15" x14ac:dyDescent="0.25">
      <c r="M596" s="4"/>
    </row>
    <row r="597" spans="13:13" ht="15" x14ac:dyDescent="0.25">
      <c r="M597" s="4"/>
    </row>
    <row r="598" spans="13:13" ht="15" x14ac:dyDescent="0.25">
      <c r="M598" s="4"/>
    </row>
    <row r="599" spans="13:13" ht="15" x14ac:dyDescent="0.25">
      <c r="M599" s="4"/>
    </row>
    <row r="600" spans="13:13" ht="15" x14ac:dyDescent="0.25">
      <c r="M600" s="4"/>
    </row>
    <row r="601" spans="13:13" ht="15" x14ac:dyDescent="0.25">
      <c r="M601" s="4"/>
    </row>
    <row r="602" spans="13:13" ht="15" x14ac:dyDescent="0.25">
      <c r="M602" s="4"/>
    </row>
    <row r="603" spans="13:13" ht="15" x14ac:dyDescent="0.25">
      <c r="M603" s="4"/>
    </row>
    <row r="604" spans="13:13" ht="15" x14ac:dyDescent="0.25">
      <c r="M604" s="4"/>
    </row>
    <row r="605" spans="13:13" ht="15" x14ac:dyDescent="0.25">
      <c r="M605" s="4"/>
    </row>
    <row r="606" spans="13:13" ht="15" x14ac:dyDescent="0.25">
      <c r="M606" s="4"/>
    </row>
    <row r="607" spans="13:13" ht="15" x14ac:dyDescent="0.25">
      <c r="M607" s="4"/>
    </row>
    <row r="608" spans="13:13" ht="15" x14ac:dyDescent="0.25">
      <c r="M608" s="4"/>
    </row>
    <row r="609" spans="13:13" ht="15" x14ac:dyDescent="0.25">
      <c r="M609" s="4"/>
    </row>
    <row r="610" spans="13:13" ht="15" x14ac:dyDescent="0.25">
      <c r="M610" s="4"/>
    </row>
    <row r="611" spans="13:13" ht="15" x14ac:dyDescent="0.25">
      <c r="M611" s="4"/>
    </row>
    <row r="612" spans="13:13" ht="15" x14ac:dyDescent="0.25">
      <c r="M612" s="4"/>
    </row>
    <row r="613" spans="13:13" ht="15" x14ac:dyDescent="0.25">
      <c r="M613" s="4"/>
    </row>
    <row r="614" spans="13:13" ht="15" x14ac:dyDescent="0.25">
      <c r="M614" s="4"/>
    </row>
    <row r="615" spans="13:13" ht="15" x14ac:dyDescent="0.25">
      <c r="M615" s="4"/>
    </row>
    <row r="616" spans="13:13" ht="15" x14ac:dyDescent="0.25">
      <c r="M616" s="4"/>
    </row>
    <row r="617" spans="13:13" ht="15" x14ac:dyDescent="0.25">
      <c r="M617" s="4"/>
    </row>
    <row r="618" spans="13:13" ht="15" x14ac:dyDescent="0.25">
      <c r="M618" s="4"/>
    </row>
    <row r="619" spans="13:13" ht="15" x14ac:dyDescent="0.25">
      <c r="M619" s="4"/>
    </row>
    <row r="620" spans="13:13" ht="15" x14ac:dyDescent="0.25">
      <c r="M620" s="4"/>
    </row>
    <row r="621" spans="13:13" ht="15" x14ac:dyDescent="0.25">
      <c r="M621" s="4"/>
    </row>
    <row r="622" spans="13:13" ht="15" x14ac:dyDescent="0.25">
      <c r="M622" s="4"/>
    </row>
    <row r="623" spans="13:13" ht="15" x14ac:dyDescent="0.25">
      <c r="M623" s="4"/>
    </row>
    <row r="624" spans="13:13" ht="15" x14ac:dyDescent="0.25">
      <c r="M624" s="4"/>
    </row>
    <row r="625" spans="13:13" ht="15" x14ac:dyDescent="0.25">
      <c r="M625" s="4"/>
    </row>
    <row r="626" spans="13:13" ht="15" x14ac:dyDescent="0.25">
      <c r="M626" s="4"/>
    </row>
    <row r="627" spans="13:13" ht="15" x14ac:dyDescent="0.25">
      <c r="M627" s="4"/>
    </row>
    <row r="628" spans="13:13" ht="15" x14ac:dyDescent="0.25">
      <c r="M628" s="4"/>
    </row>
    <row r="629" spans="13:13" ht="15" x14ac:dyDescent="0.25">
      <c r="M629" s="4"/>
    </row>
    <row r="630" spans="13:13" ht="15" x14ac:dyDescent="0.25">
      <c r="M630" s="4"/>
    </row>
    <row r="631" spans="13:13" ht="15" x14ac:dyDescent="0.25">
      <c r="M631" s="4"/>
    </row>
    <row r="632" spans="13:13" ht="15" x14ac:dyDescent="0.25">
      <c r="M632" s="4"/>
    </row>
    <row r="633" spans="13:13" ht="15" x14ac:dyDescent="0.25">
      <c r="M633" s="4"/>
    </row>
    <row r="634" spans="13:13" ht="15" x14ac:dyDescent="0.25">
      <c r="M634" s="4"/>
    </row>
    <row r="635" spans="13:13" ht="15" x14ac:dyDescent="0.25">
      <c r="M635" s="4"/>
    </row>
    <row r="636" spans="13:13" ht="15" x14ac:dyDescent="0.25">
      <c r="M636" s="4"/>
    </row>
    <row r="637" spans="13:13" ht="15" x14ac:dyDescent="0.25">
      <c r="M637" s="4"/>
    </row>
    <row r="638" spans="13:13" ht="15" x14ac:dyDescent="0.25">
      <c r="M638" s="4"/>
    </row>
    <row r="639" spans="13:13" ht="15" x14ac:dyDescent="0.25">
      <c r="M639" s="4"/>
    </row>
    <row r="640" spans="13:13" ht="15" x14ac:dyDescent="0.25">
      <c r="M640" s="4"/>
    </row>
    <row r="641" spans="13:13" ht="15" x14ac:dyDescent="0.25">
      <c r="M641" s="4"/>
    </row>
    <row r="642" spans="13:13" ht="15" x14ac:dyDescent="0.25">
      <c r="M642" s="4"/>
    </row>
    <row r="643" spans="13:13" ht="15" x14ac:dyDescent="0.25">
      <c r="M643" s="4"/>
    </row>
    <row r="644" spans="13:13" ht="15" x14ac:dyDescent="0.25">
      <c r="M644" s="4"/>
    </row>
    <row r="645" spans="13:13" ht="15" x14ac:dyDescent="0.25">
      <c r="M645" s="4"/>
    </row>
    <row r="646" spans="13:13" ht="15" x14ac:dyDescent="0.25">
      <c r="M646" s="4"/>
    </row>
    <row r="647" spans="13:13" ht="15" x14ac:dyDescent="0.25">
      <c r="M647" s="4"/>
    </row>
    <row r="648" spans="13:13" ht="15" x14ac:dyDescent="0.25">
      <c r="M648" s="4"/>
    </row>
    <row r="649" spans="13:13" ht="15" x14ac:dyDescent="0.25">
      <c r="M649" s="4"/>
    </row>
    <row r="650" spans="13:13" ht="15" x14ac:dyDescent="0.25">
      <c r="M650" s="4"/>
    </row>
    <row r="651" spans="13:13" ht="15" x14ac:dyDescent="0.25">
      <c r="M651" s="4"/>
    </row>
    <row r="652" spans="13:13" ht="15" x14ac:dyDescent="0.25">
      <c r="M652" s="4"/>
    </row>
    <row r="653" spans="13:13" ht="15" x14ac:dyDescent="0.25">
      <c r="M653" s="4"/>
    </row>
    <row r="654" spans="13:13" ht="15" x14ac:dyDescent="0.25">
      <c r="M654" s="4"/>
    </row>
    <row r="655" spans="13:13" ht="15" x14ac:dyDescent="0.25">
      <c r="M655" s="4"/>
    </row>
    <row r="656" spans="13:13" ht="15" x14ac:dyDescent="0.25">
      <c r="M656" s="4"/>
    </row>
    <row r="657" spans="13:13" ht="15" x14ac:dyDescent="0.25">
      <c r="M657" s="4"/>
    </row>
    <row r="658" spans="13:13" ht="15" x14ac:dyDescent="0.25">
      <c r="M658" s="4"/>
    </row>
    <row r="659" spans="13:13" ht="15" x14ac:dyDescent="0.25">
      <c r="M659" s="4"/>
    </row>
    <row r="660" spans="13:13" ht="15" x14ac:dyDescent="0.25">
      <c r="M660" s="4"/>
    </row>
    <row r="661" spans="13:13" ht="15" x14ac:dyDescent="0.25">
      <c r="M661" s="4"/>
    </row>
    <row r="662" spans="13:13" ht="15" x14ac:dyDescent="0.25">
      <c r="M662" s="4"/>
    </row>
    <row r="663" spans="13:13" ht="15" x14ac:dyDescent="0.25">
      <c r="M663" s="4"/>
    </row>
    <row r="664" spans="13:13" ht="15" x14ac:dyDescent="0.25">
      <c r="M664" s="4"/>
    </row>
    <row r="665" spans="13:13" ht="15" x14ac:dyDescent="0.25">
      <c r="M665" s="4"/>
    </row>
    <row r="666" spans="13:13" ht="15" x14ac:dyDescent="0.25">
      <c r="M666" s="4"/>
    </row>
    <row r="667" spans="13:13" ht="15" x14ac:dyDescent="0.25">
      <c r="M667" s="4"/>
    </row>
    <row r="668" spans="13:13" ht="15" x14ac:dyDescent="0.25">
      <c r="M668" s="4"/>
    </row>
    <row r="669" spans="13:13" ht="15" x14ac:dyDescent="0.25">
      <c r="M669" s="4"/>
    </row>
    <row r="670" spans="13:13" ht="15" x14ac:dyDescent="0.25">
      <c r="M670" s="4"/>
    </row>
    <row r="671" spans="13:13" ht="15" x14ac:dyDescent="0.25">
      <c r="M671" s="4"/>
    </row>
    <row r="672" spans="13:13" ht="15" x14ac:dyDescent="0.25">
      <c r="M672" s="4"/>
    </row>
    <row r="673" spans="13:13" ht="15" x14ac:dyDescent="0.25">
      <c r="M673" s="4"/>
    </row>
    <row r="674" spans="13:13" ht="15" x14ac:dyDescent="0.25">
      <c r="M674" s="4"/>
    </row>
    <row r="675" spans="13:13" ht="15" x14ac:dyDescent="0.25">
      <c r="M675" s="4"/>
    </row>
    <row r="676" spans="13:13" ht="15" x14ac:dyDescent="0.25">
      <c r="M676" s="4"/>
    </row>
    <row r="677" spans="13:13" ht="15" x14ac:dyDescent="0.25">
      <c r="M677" s="4"/>
    </row>
    <row r="678" spans="13:13" ht="15" x14ac:dyDescent="0.25">
      <c r="M678" s="4"/>
    </row>
    <row r="679" spans="13:13" ht="15" x14ac:dyDescent="0.25">
      <c r="M679" s="4"/>
    </row>
    <row r="680" spans="13:13" ht="15" x14ac:dyDescent="0.25">
      <c r="M680" s="4"/>
    </row>
    <row r="681" spans="13:13" ht="15" x14ac:dyDescent="0.25">
      <c r="M681" s="4"/>
    </row>
    <row r="682" spans="13:13" ht="15" x14ac:dyDescent="0.25">
      <c r="M682" s="4"/>
    </row>
    <row r="683" spans="13:13" ht="15" x14ac:dyDescent="0.25">
      <c r="M683" s="4"/>
    </row>
    <row r="684" spans="13:13" ht="15" x14ac:dyDescent="0.25">
      <c r="M684" s="4"/>
    </row>
    <row r="685" spans="13:13" ht="15" x14ac:dyDescent="0.25">
      <c r="M685" s="4"/>
    </row>
    <row r="686" spans="13:13" ht="15" x14ac:dyDescent="0.25">
      <c r="M686" s="4"/>
    </row>
    <row r="687" spans="13:13" ht="15" x14ac:dyDescent="0.25">
      <c r="M687" s="4"/>
    </row>
    <row r="688" spans="13:13" ht="15" x14ac:dyDescent="0.25">
      <c r="M688" s="4"/>
    </row>
    <row r="689" spans="13:13" ht="15" x14ac:dyDescent="0.25">
      <c r="M689" s="4"/>
    </row>
    <row r="690" spans="13:13" ht="15" x14ac:dyDescent="0.25">
      <c r="M690" s="4"/>
    </row>
    <row r="691" spans="13:13" ht="15" x14ac:dyDescent="0.25">
      <c r="M691" s="4"/>
    </row>
    <row r="692" spans="13:13" ht="15" x14ac:dyDescent="0.25">
      <c r="M692" s="4"/>
    </row>
    <row r="693" spans="13:13" ht="15" x14ac:dyDescent="0.25">
      <c r="M693" s="4"/>
    </row>
    <row r="694" spans="13:13" ht="15" x14ac:dyDescent="0.25">
      <c r="M694" s="4"/>
    </row>
    <row r="695" spans="13:13" ht="15" x14ac:dyDescent="0.25">
      <c r="M695" s="4"/>
    </row>
    <row r="696" spans="13:13" ht="15" x14ac:dyDescent="0.25">
      <c r="M696" s="4"/>
    </row>
    <row r="697" spans="13:13" ht="15" x14ac:dyDescent="0.25">
      <c r="M697" s="4"/>
    </row>
    <row r="698" spans="13:13" ht="15" x14ac:dyDescent="0.25">
      <c r="M698" s="4"/>
    </row>
    <row r="699" spans="13:13" ht="15" x14ac:dyDescent="0.25">
      <c r="M699" s="4"/>
    </row>
    <row r="700" spans="13:13" ht="15" x14ac:dyDescent="0.25">
      <c r="M700" s="4"/>
    </row>
    <row r="701" spans="13:13" ht="15" x14ac:dyDescent="0.25">
      <c r="M701" s="4"/>
    </row>
    <row r="702" spans="13:13" ht="15" x14ac:dyDescent="0.25">
      <c r="M702" s="4"/>
    </row>
    <row r="703" spans="13:13" ht="15" x14ac:dyDescent="0.25">
      <c r="M703" s="4"/>
    </row>
    <row r="704" spans="13:13" ht="15" x14ac:dyDescent="0.25">
      <c r="M704" s="4"/>
    </row>
    <row r="705" spans="13:13" ht="15" x14ac:dyDescent="0.25">
      <c r="M705" s="4"/>
    </row>
    <row r="706" spans="13:13" ht="15" x14ac:dyDescent="0.25">
      <c r="M706" s="4"/>
    </row>
    <row r="707" spans="13:13" ht="15" x14ac:dyDescent="0.25">
      <c r="M707" s="4"/>
    </row>
    <row r="708" spans="13:13" ht="15" x14ac:dyDescent="0.25">
      <c r="M708" s="4"/>
    </row>
    <row r="709" spans="13:13" ht="15" x14ac:dyDescent="0.25">
      <c r="M709" s="4"/>
    </row>
    <row r="710" spans="13:13" ht="15" x14ac:dyDescent="0.25">
      <c r="M710" s="4"/>
    </row>
    <row r="711" spans="13:13" ht="15" x14ac:dyDescent="0.25">
      <c r="M711" s="4"/>
    </row>
    <row r="712" spans="13:13" ht="15" x14ac:dyDescent="0.25">
      <c r="M712" s="4"/>
    </row>
    <row r="713" spans="13:13" ht="15" x14ac:dyDescent="0.25">
      <c r="M713" s="4"/>
    </row>
    <row r="714" spans="13:13" ht="15" x14ac:dyDescent="0.25">
      <c r="M714" s="4"/>
    </row>
    <row r="715" spans="13:13" ht="15" x14ac:dyDescent="0.25">
      <c r="M715" s="4"/>
    </row>
    <row r="716" spans="13:13" ht="15" x14ac:dyDescent="0.25">
      <c r="M716" s="4"/>
    </row>
    <row r="717" spans="13:13" ht="15" x14ac:dyDescent="0.25">
      <c r="M717" s="4"/>
    </row>
    <row r="718" spans="13:13" ht="15" x14ac:dyDescent="0.25">
      <c r="M718" s="4"/>
    </row>
    <row r="719" spans="13:13" ht="15" x14ac:dyDescent="0.25">
      <c r="M719" s="4"/>
    </row>
    <row r="720" spans="13:13" ht="15" x14ac:dyDescent="0.25">
      <c r="M720" s="4"/>
    </row>
    <row r="721" spans="13:13" ht="15" x14ac:dyDescent="0.25">
      <c r="M721" s="4"/>
    </row>
    <row r="722" spans="13:13" ht="15" x14ac:dyDescent="0.25">
      <c r="M722" s="4"/>
    </row>
    <row r="723" spans="13:13" ht="15" x14ac:dyDescent="0.25">
      <c r="M723" s="4"/>
    </row>
    <row r="724" spans="13:13" ht="15" x14ac:dyDescent="0.25">
      <c r="M724" s="4"/>
    </row>
    <row r="725" spans="13:13" ht="15" x14ac:dyDescent="0.25">
      <c r="M725" s="4"/>
    </row>
    <row r="726" spans="13:13" ht="15" x14ac:dyDescent="0.25">
      <c r="M726" s="4"/>
    </row>
    <row r="727" spans="13:13" ht="15" x14ac:dyDescent="0.25">
      <c r="M727" s="4"/>
    </row>
    <row r="728" spans="13:13" ht="15" x14ac:dyDescent="0.25">
      <c r="M728" s="4"/>
    </row>
    <row r="729" spans="13:13" ht="15" x14ac:dyDescent="0.25">
      <c r="M729" s="4"/>
    </row>
    <row r="730" spans="13:13" ht="15" x14ac:dyDescent="0.25">
      <c r="M730" s="4"/>
    </row>
    <row r="731" spans="13:13" ht="15" x14ac:dyDescent="0.25">
      <c r="M731" s="4"/>
    </row>
    <row r="732" spans="13:13" ht="15" x14ac:dyDescent="0.25">
      <c r="M732" s="4"/>
    </row>
    <row r="733" spans="13:13" ht="15" x14ac:dyDescent="0.25">
      <c r="M733" s="4"/>
    </row>
    <row r="734" spans="13:13" ht="15" x14ac:dyDescent="0.25">
      <c r="M734" s="4"/>
    </row>
    <row r="735" spans="13:13" ht="15" x14ac:dyDescent="0.25">
      <c r="M735" s="4"/>
    </row>
    <row r="736" spans="13:13" ht="15" x14ac:dyDescent="0.25">
      <c r="M736" s="4"/>
    </row>
    <row r="737" spans="13:13" ht="15" x14ac:dyDescent="0.25">
      <c r="M737" s="4"/>
    </row>
    <row r="738" spans="13:13" ht="15" x14ac:dyDescent="0.25">
      <c r="M738" s="4"/>
    </row>
    <row r="739" spans="13:13" ht="15" x14ac:dyDescent="0.25">
      <c r="M739" s="4"/>
    </row>
    <row r="740" spans="13:13" ht="15" x14ac:dyDescent="0.25">
      <c r="M740" s="4"/>
    </row>
    <row r="741" spans="13:13" ht="15" x14ac:dyDescent="0.25">
      <c r="M741" s="4"/>
    </row>
    <row r="742" spans="13:13" ht="15" x14ac:dyDescent="0.25">
      <c r="M742" s="4"/>
    </row>
    <row r="743" spans="13:13" ht="15" x14ac:dyDescent="0.25">
      <c r="M743" s="4"/>
    </row>
    <row r="744" spans="13:13" ht="15" x14ac:dyDescent="0.25">
      <c r="M744" s="4"/>
    </row>
    <row r="745" spans="13:13" ht="15" x14ac:dyDescent="0.25">
      <c r="M745" s="4"/>
    </row>
    <row r="746" spans="13:13" ht="15" x14ac:dyDescent="0.25">
      <c r="M746" s="4"/>
    </row>
    <row r="747" spans="13:13" ht="15" x14ac:dyDescent="0.25">
      <c r="M747" s="4"/>
    </row>
    <row r="748" spans="13:13" ht="15" x14ac:dyDescent="0.25">
      <c r="M748" s="4"/>
    </row>
    <row r="749" spans="13:13" ht="15" x14ac:dyDescent="0.25">
      <c r="M749" s="4"/>
    </row>
    <row r="750" spans="13:13" ht="15" x14ac:dyDescent="0.25">
      <c r="M750" s="4"/>
    </row>
    <row r="751" spans="13:13" ht="15" x14ac:dyDescent="0.25">
      <c r="M751" s="4"/>
    </row>
    <row r="752" spans="13:13" ht="15" x14ac:dyDescent="0.25">
      <c r="M752" s="4"/>
    </row>
    <row r="753" spans="13:13" ht="15" x14ac:dyDescent="0.25">
      <c r="M753" s="4"/>
    </row>
    <row r="754" spans="13:13" ht="15" x14ac:dyDescent="0.25">
      <c r="M754" s="4"/>
    </row>
    <row r="755" spans="13:13" ht="15" x14ac:dyDescent="0.25">
      <c r="M755" s="4"/>
    </row>
    <row r="756" spans="13:13" ht="15" x14ac:dyDescent="0.25">
      <c r="M756" s="4"/>
    </row>
    <row r="757" spans="13:13" ht="15" x14ac:dyDescent="0.25">
      <c r="M757" s="4"/>
    </row>
    <row r="758" spans="13:13" ht="15" x14ac:dyDescent="0.25">
      <c r="M758" s="4"/>
    </row>
    <row r="759" spans="13:13" ht="15" x14ac:dyDescent="0.25">
      <c r="M759" s="4"/>
    </row>
    <row r="760" spans="13:13" ht="15" x14ac:dyDescent="0.25">
      <c r="M760" s="4"/>
    </row>
    <row r="761" spans="13:13" ht="15" x14ac:dyDescent="0.25">
      <c r="M761" s="4"/>
    </row>
    <row r="762" spans="13:13" ht="15" x14ac:dyDescent="0.25">
      <c r="M762" s="4"/>
    </row>
    <row r="763" spans="13:13" ht="15" x14ac:dyDescent="0.25">
      <c r="M763" s="4"/>
    </row>
    <row r="764" spans="13:13" ht="15" x14ac:dyDescent="0.25">
      <c r="M764" s="4"/>
    </row>
    <row r="765" spans="13:13" ht="15" x14ac:dyDescent="0.25">
      <c r="M765" s="4"/>
    </row>
    <row r="766" spans="13:13" ht="15" x14ac:dyDescent="0.25">
      <c r="M766" s="4"/>
    </row>
    <row r="767" spans="13:13" ht="15" x14ac:dyDescent="0.25">
      <c r="M767" s="4"/>
    </row>
    <row r="768" spans="13:13" ht="15" x14ac:dyDescent="0.25">
      <c r="M768" s="4"/>
    </row>
    <row r="769" spans="13:13" ht="15" x14ac:dyDescent="0.25">
      <c r="M769" s="4"/>
    </row>
    <row r="770" spans="13:13" ht="15" x14ac:dyDescent="0.25">
      <c r="M770" s="4"/>
    </row>
    <row r="771" spans="13:13" ht="15" x14ac:dyDescent="0.25">
      <c r="M771" s="4"/>
    </row>
    <row r="772" spans="13:13" ht="15" x14ac:dyDescent="0.25">
      <c r="M772" s="4"/>
    </row>
    <row r="773" spans="13:13" ht="15" x14ac:dyDescent="0.25">
      <c r="M773" s="4"/>
    </row>
    <row r="774" spans="13:13" ht="15" x14ac:dyDescent="0.25">
      <c r="M774" s="4"/>
    </row>
    <row r="775" spans="13:13" ht="15" x14ac:dyDescent="0.25">
      <c r="M775" s="4"/>
    </row>
    <row r="776" spans="13:13" ht="15" x14ac:dyDescent="0.25">
      <c r="M776" s="4"/>
    </row>
    <row r="777" spans="13:13" ht="15" x14ac:dyDescent="0.25">
      <c r="M777" s="4"/>
    </row>
    <row r="778" spans="13:13" ht="15" x14ac:dyDescent="0.25">
      <c r="M778" s="4"/>
    </row>
    <row r="779" spans="13:13" ht="15" x14ac:dyDescent="0.25">
      <c r="M779" s="4"/>
    </row>
    <row r="780" spans="13:13" ht="15" x14ac:dyDescent="0.25">
      <c r="M780" s="4"/>
    </row>
    <row r="781" spans="13:13" ht="15" x14ac:dyDescent="0.25">
      <c r="M781" s="4"/>
    </row>
    <row r="782" spans="13:13" ht="15" x14ac:dyDescent="0.25">
      <c r="M782" s="4"/>
    </row>
    <row r="783" spans="13:13" ht="15" x14ac:dyDescent="0.25">
      <c r="M783" s="4"/>
    </row>
    <row r="784" spans="13:13" ht="15" x14ac:dyDescent="0.25">
      <c r="M784" s="4"/>
    </row>
    <row r="785" spans="13:13" ht="15" x14ac:dyDescent="0.25">
      <c r="M785" s="4"/>
    </row>
    <row r="786" spans="13:13" ht="15" x14ac:dyDescent="0.25">
      <c r="M786" s="4"/>
    </row>
    <row r="787" spans="13:13" ht="15" x14ac:dyDescent="0.25">
      <c r="M787" s="4"/>
    </row>
    <row r="788" spans="13:13" ht="15" x14ac:dyDescent="0.25">
      <c r="M788" s="4"/>
    </row>
    <row r="789" spans="13:13" ht="15" x14ac:dyDescent="0.25">
      <c r="M789" s="4"/>
    </row>
    <row r="790" spans="13:13" ht="15" x14ac:dyDescent="0.25">
      <c r="M790" s="4"/>
    </row>
    <row r="791" spans="13:13" ht="15" x14ac:dyDescent="0.25">
      <c r="M791" s="4"/>
    </row>
    <row r="792" spans="13:13" ht="15" x14ac:dyDescent="0.25">
      <c r="M792" s="4"/>
    </row>
    <row r="793" spans="13:13" ht="15" x14ac:dyDescent="0.25">
      <c r="M793" s="4"/>
    </row>
    <row r="794" spans="13:13" ht="15" x14ac:dyDescent="0.25">
      <c r="M794" s="4"/>
    </row>
    <row r="795" spans="13:13" ht="15" x14ac:dyDescent="0.25">
      <c r="M795" s="4"/>
    </row>
    <row r="796" spans="13:13" ht="15" x14ac:dyDescent="0.25">
      <c r="M796" s="4"/>
    </row>
    <row r="797" spans="13:13" ht="15" x14ac:dyDescent="0.25">
      <c r="M797" s="4"/>
    </row>
    <row r="798" spans="13:13" ht="15" x14ac:dyDescent="0.25">
      <c r="M798" s="4"/>
    </row>
    <row r="799" spans="13:13" ht="15" x14ac:dyDescent="0.25">
      <c r="M799" s="4"/>
    </row>
    <row r="800" spans="13:13" ht="15" x14ac:dyDescent="0.25">
      <c r="M800" s="4"/>
    </row>
    <row r="801" spans="13:13" ht="15" x14ac:dyDescent="0.25">
      <c r="M801" s="4"/>
    </row>
    <row r="802" spans="13:13" ht="15" x14ac:dyDescent="0.25">
      <c r="M802" s="4"/>
    </row>
    <row r="803" spans="13:13" ht="15" x14ac:dyDescent="0.25">
      <c r="M803" s="4"/>
    </row>
    <row r="804" spans="13:13" ht="15" x14ac:dyDescent="0.25">
      <c r="M804" s="4"/>
    </row>
    <row r="805" spans="13:13" ht="15" x14ac:dyDescent="0.25">
      <c r="M805" s="4"/>
    </row>
    <row r="806" spans="13:13" ht="15" x14ac:dyDescent="0.25">
      <c r="M806" s="4"/>
    </row>
    <row r="807" spans="13:13" ht="15" x14ac:dyDescent="0.25">
      <c r="M807" s="4"/>
    </row>
    <row r="808" spans="13:13" ht="15" x14ac:dyDescent="0.25">
      <c r="M808" s="4"/>
    </row>
    <row r="809" spans="13:13" ht="15" x14ac:dyDescent="0.25">
      <c r="M809" s="4"/>
    </row>
    <row r="810" spans="13:13" ht="15" x14ac:dyDescent="0.25">
      <c r="M810" s="4"/>
    </row>
    <row r="811" spans="13:13" ht="15" x14ac:dyDescent="0.25">
      <c r="M811" s="4"/>
    </row>
    <row r="812" spans="13:13" ht="15" x14ac:dyDescent="0.25">
      <c r="M812" s="4"/>
    </row>
    <row r="813" spans="13:13" ht="15" x14ac:dyDescent="0.25">
      <c r="M813" s="4"/>
    </row>
    <row r="814" spans="13:13" ht="15" x14ac:dyDescent="0.25">
      <c r="M814" s="4"/>
    </row>
    <row r="815" spans="13:13" ht="15" x14ac:dyDescent="0.25">
      <c r="M815" s="4"/>
    </row>
    <row r="816" spans="13:13" ht="15" x14ac:dyDescent="0.25">
      <c r="M816" s="4"/>
    </row>
    <row r="817" spans="13:13" thickBot="1" x14ac:dyDescent="0.3">
      <c r="M817" s="4"/>
    </row>
  </sheetData>
  <mergeCells count="330">
    <mergeCell ref="D94:D95"/>
    <mergeCell ref="F94:F95"/>
    <mergeCell ref="E69:E70"/>
    <mergeCell ref="E72:E78"/>
    <mergeCell ref="E79:E80"/>
    <mergeCell ref="E82:E83"/>
    <mergeCell ref="D47:D50"/>
    <mergeCell ref="F47:F50"/>
    <mergeCell ref="D51:D52"/>
    <mergeCell ref="F51:F52"/>
    <mergeCell ref="D53:D59"/>
    <mergeCell ref="F53:F59"/>
    <mergeCell ref="D60:D61"/>
    <mergeCell ref="F60:F61"/>
    <mergeCell ref="D62:D65"/>
    <mergeCell ref="F62:F65"/>
    <mergeCell ref="F37:F38"/>
    <mergeCell ref="D39:D41"/>
    <mergeCell ref="E27:E29"/>
    <mergeCell ref="E30:E34"/>
    <mergeCell ref="E35:E36"/>
    <mergeCell ref="E37:E38"/>
    <mergeCell ref="D96:D101"/>
    <mergeCell ref="F96:F101"/>
    <mergeCell ref="D66:D68"/>
    <mergeCell ref="F66:F68"/>
    <mergeCell ref="D69:D70"/>
    <mergeCell ref="F69:F70"/>
    <mergeCell ref="D72:D78"/>
    <mergeCell ref="F72:F78"/>
    <mergeCell ref="D79:D80"/>
    <mergeCell ref="F79:F80"/>
    <mergeCell ref="D82:D83"/>
    <mergeCell ref="F82:F83"/>
    <mergeCell ref="D84:D86"/>
    <mergeCell ref="F84:F86"/>
    <mergeCell ref="D87:D89"/>
    <mergeCell ref="F87:F89"/>
    <mergeCell ref="D90:D93"/>
    <mergeCell ref="F90:F93"/>
    <mergeCell ref="B2:M2"/>
    <mergeCell ref="H4:I4"/>
    <mergeCell ref="J4:M4"/>
    <mergeCell ref="H3:M3"/>
    <mergeCell ref="L51:L52"/>
    <mergeCell ref="L53:L59"/>
    <mergeCell ref="L60:L61"/>
    <mergeCell ref="L62:L65"/>
    <mergeCell ref="M47:M50"/>
    <mergeCell ref="M51:M52"/>
    <mergeCell ref="M53:M59"/>
    <mergeCell ref="M60:M61"/>
    <mergeCell ref="M62:M65"/>
    <mergeCell ref="L39:L41"/>
    <mergeCell ref="B16:B17"/>
    <mergeCell ref="C16:C17"/>
    <mergeCell ref="C23:C26"/>
    <mergeCell ref="C19:C20"/>
    <mergeCell ref="H16:H17"/>
    <mergeCell ref="H19:H20"/>
    <mergeCell ref="H21:H22"/>
    <mergeCell ref="H23:H26"/>
    <mergeCell ref="H27:H29"/>
    <mergeCell ref="I16:I17"/>
    <mergeCell ref="I82:I83"/>
    <mergeCell ref="I84:I86"/>
    <mergeCell ref="I39:I41"/>
    <mergeCell ref="I42:I43"/>
    <mergeCell ref="I45:I46"/>
    <mergeCell ref="I47:I50"/>
    <mergeCell ref="I51:I52"/>
    <mergeCell ref="I53:I59"/>
    <mergeCell ref="I60:I61"/>
    <mergeCell ref="I62:I65"/>
    <mergeCell ref="I66:I68"/>
    <mergeCell ref="I69:I70"/>
    <mergeCell ref="I72:I78"/>
    <mergeCell ref="C51:C52"/>
    <mergeCell ref="C66:C68"/>
    <mergeCell ref="C69:C70"/>
    <mergeCell ref="C30:C34"/>
    <mergeCell ref="C60:C61"/>
    <mergeCell ref="C39:C41"/>
    <mergeCell ref="C53:C59"/>
    <mergeCell ref="C62:C65"/>
    <mergeCell ref="I19:I20"/>
    <mergeCell ref="I21:I22"/>
    <mergeCell ref="I23:I26"/>
    <mergeCell ref="I37:I38"/>
    <mergeCell ref="I27:I29"/>
    <mergeCell ref="I30:I34"/>
    <mergeCell ref="F39:F41"/>
    <mergeCell ref="D42:D43"/>
    <mergeCell ref="F42:F43"/>
    <mergeCell ref="D45:D46"/>
    <mergeCell ref="F45:F46"/>
    <mergeCell ref="D19:D20"/>
    <mergeCell ref="F19:F20"/>
    <mergeCell ref="D21:D22"/>
    <mergeCell ref="F21:F22"/>
    <mergeCell ref="D23:D26"/>
    <mergeCell ref="B37:B38"/>
    <mergeCell ref="B39:B41"/>
    <mergeCell ref="B42:B43"/>
    <mergeCell ref="B45:B46"/>
    <mergeCell ref="B47:B50"/>
    <mergeCell ref="C45:C46"/>
    <mergeCell ref="C35:C36"/>
    <mergeCell ref="C21:C22"/>
    <mergeCell ref="C27:C29"/>
    <mergeCell ref="C47:C50"/>
    <mergeCell ref="B96:B101"/>
    <mergeCell ref="J37:J38"/>
    <mergeCell ref="J45:J46"/>
    <mergeCell ref="H37:H38"/>
    <mergeCell ref="H39:H41"/>
    <mergeCell ref="H42:H43"/>
    <mergeCell ref="H45:H46"/>
    <mergeCell ref="H47:H50"/>
    <mergeCell ref="H51:H52"/>
    <mergeCell ref="H53:H59"/>
    <mergeCell ref="H60:H61"/>
    <mergeCell ref="H62:H65"/>
    <mergeCell ref="H66:H68"/>
    <mergeCell ref="C94:C95"/>
    <mergeCell ref="B94:B95"/>
    <mergeCell ref="B90:B93"/>
    <mergeCell ref="C90:C93"/>
    <mergeCell ref="C96:C101"/>
    <mergeCell ref="I90:I93"/>
    <mergeCell ref="B87:B89"/>
    <mergeCell ref="C79:C80"/>
    <mergeCell ref="B79:B80"/>
    <mergeCell ref="B84:B86"/>
    <mergeCell ref="B82:B83"/>
    <mergeCell ref="M96:M101"/>
    <mergeCell ref="H96:H101"/>
    <mergeCell ref="C84:C86"/>
    <mergeCell ref="C82:C83"/>
    <mergeCell ref="L82:L83"/>
    <mergeCell ref="L84:L86"/>
    <mergeCell ref="L90:L93"/>
    <mergeCell ref="L94:L95"/>
    <mergeCell ref="L96:L101"/>
    <mergeCell ref="H82:H83"/>
    <mergeCell ref="H84:H86"/>
    <mergeCell ref="H90:H93"/>
    <mergeCell ref="H94:H95"/>
    <mergeCell ref="M94:M95"/>
    <mergeCell ref="I94:I95"/>
    <mergeCell ref="I96:I101"/>
    <mergeCell ref="M84:M86"/>
    <mergeCell ref="M90:M93"/>
    <mergeCell ref="M82:M83"/>
    <mergeCell ref="C87:C89"/>
    <mergeCell ref="H87:H89"/>
    <mergeCell ref="I87:I89"/>
    <mergeCell ref="L87:L89"/>
    <mergeCell ref="M87:M89"/>
    <mergeCell ref="M16:M17"/>
    <mergeCell ref="M19:M20"/>
    <mergeCell ref="L19:L20"/>
    <mergeCell ref="M21:M22"/>
    <mergeCell ref="M23:M26"/>
    <mergeCell ref="M27:M29"/>
    <mergeCell ref="M30:M34"/>
    <mergeCell ref="L12:L13"/>
    <mergeCell ref="L14:L15"/>
    <mergeCell ref="M35:M36"/>
    <mergeCell ref="L21:L22"/>
    <mergeCell ref="L23:L26"/>
    <mergeCell ref="L27:L29"/>
    <mergeCell ref="L30:L34"/>
    <mergeCell ref="L35:L36"/>
    <mergeCell ref="M37:M38"/>
    <mergeCell ref="M39:M41"/>
    <mergeCell ref="M42:M43"/>
    <mergeCell ref="B1:M1"/>
    <mergeCell ref="C5:C8"/>
    <mergeCell ref="J9:J10"/>
    <mergeCell ref="C9:C10"/>
    <mergeCell ref="J14:J15"/>
    <mergeCell ref="C14:C15"/>
    <mergeCell ref="B5:B8"/>
    <mergeCell ref="B9:B10"/>
    <mergeCell ref="B12:B13"/>
    <mergeCell ref="B14:B15"/>
    <mergeCell ref="J12:J13"/>
    <mergeCell ref="C12:C13"/>
    <mergeCell ref="H5:H8"/>
    <mergeCell ref="H9:H10"/>
    <mergeCell ref="H12:H13"/>
    <mergeCell ref="H14:H15"/>
    <mergeCell ref="K12:K13"/>
    <mergeCell ref="K14:K15"/>
    <mergeCell ref="M12:M13"/>
    <mergeCell ref="M14:M15"/>
    <mergeCell ref="I5:I8"/>
    <mergeCell ref="I9:I10"/>
    <mergeCell ref="I12:I13"/>
    <mergeCell ref="I14:I15"/>
    <mergeCell ref="K9:K10"/>
    <mergeCell ref="L5:L8"/>
    <mergeCell ref="M45:M46"/>
    <mergeCell ref="L42:L43"/>
    <mergeCell ref="L45:L46"/>
    <mergeCell ref="L79:L80"/>
    <mergeCell ref="L9:L10"/>
    <mergeCell ref="J102:K102"/>
    <mergeCell ref="J35:J36"/>
    <mergeCell ref="L16:L17"/>
    <mergeCell ref="K19:K20"/>
    <mergeCell ref="K21:K22"/>
    <mergeCell ref="J19:J20"/>
    <mergeCell ref="J21:J22"/>
    <mergeCell ref="M5:M8"/>
    <mergeCell ref="K37:K38"/>
    <mergeCell ref="K45:K46"/>
    <mergeCell ref="M9:M10"/>
    <mergeCell ref="K35:K36"/>
    <mergeCell ref="M66:M68"/>
    <mergeCell ref="M69:M70"/>
    <mergeCell ref="M79:M80"/>
    <mergeCell ref="M72:M78"/>
    <mergeCell ref="L37:L38"/>
    <mergeCell ref="J60:J61"/>
    <mergeCell ref="L47:L50"/>
    <mergeCell ref="L66:L68"/>
    <mergeCell ref="L69:L70"/>
    <mergeCell ref="L72:L78"/>
    <mergeCell ref="J69:J70"/>
    <mergeCell ref="K69:K70"/>
    <mergeCell ref="K60:K61"/>
    <mergeCell ref="I35:I36"/>
    <mergeCell ref="B3:B4"/>
    <mergeCell ref="C3:C4"/>
    <mergeCell ref="H79:H80"/>
    <mergeCell ref="H30:H34"/>
    <mergeCell ref="I79:I80"/>
    <mergeCell ref="H35:H36"/>
    <mergeCell ref="H69:H70"/>
    <mergeCell ref="H72:H78"/>
    <mergeCell ref="C72:C78"/>
    <mergeCell ref="C37:C38"/>
    <mergeCell ref="C42:C43"/>
    <mergeCell ref="B51:B52"/>
    <mergeCell ref="B19:B20"/>
    <mergeCell ref="B21:B22"/>
    <mergeCell ref="B27:B29"/>
    <mergeCell ref="B30:B34"/>
    <mergeCell ref="B35:B36"/>
    <mergeCell ref="B23:B26"/>
    <mergeCell ref="B53:B59"/>
    <mergeCell ref="B60:B61"/>
    <mergeCell ref="B62:B65"/>
    <mergeCell ref="B66:B68"/>
    <mergeCell ref="B69:B70"/>
    <mergeCell ref="B72:B78"/>
    <mergeCell ref="G72:G78"/>
    <mergeCell ref="G79:G80"/>
    <mergeCell ref="G82:G83"/>
    <mergeCell ref="D3:E4"/>
    <mergeCell ref="E5:E8"/>
    <mergeCell ref="E9:E10"/>
    <mergeCell ref="E12:E13"/>
    <mergeCell ref="E14:E15"/>
    <mergeCell ref="E16:E17"/>
    <mergeCell ref="E19:E20"/>
    <mergeCell ref="E21:E22"/>
    <mergeCell ref="E23:E26"/>
    <mergeCell ref="D5:D8"/>
    <mergeCell ref="D9:D10"/>
    <mergeCell ref="D12:D13"/>
    <mergeCell ref="D14:D15"/>
    <mergeCell ref="D16:D17"/>
    <mergeCell ref="D27:D29"/>
    <mergeCell ref="F27:F29"/>
    <mergeCell ref="D30:D34"/>
    <mergeCell ref="F30:F34"/>
    <mergeCell ref="D35:D36"/>
    <mergeCell ref="F35:F36"/>
    <mergeCell ref="D37:D38"/>
    <mergeCell ref="G45:G46"/>
    <mergeCell ref="G47:G50"/>
    <mergeCell ref="G51:G52"/>
    <mergeCell ref="G53:G59"/>
    <mergeCell ref="G90:G93"/>
    <mergeCell ref="G94:G95"/>
    <mergeCell ref="G96:G101"/>
    <mergeCell ref="G60:G61"/>
    <mergeCell ref="E39:E41"/>
    <mergeCell ref="E42:E43"/>
    <mergeCell ref="E45:E46"/>
    <mergeCell ref="E47:E50"/>
    <mergeCell ref="E51:E52"/>
    <mergeCell ref="E53:E59"/>
    <mergeCell ref="E60:E61"/>
    <mergeCell ref="E62:E65"/>
    <mergeCell ref="E66:E68"/>
    <mergeCell ref="E84:E86"/>
    <mergeCell ref="E87:E89"/>
    <mergeCell ref="E90:E93"/>
    <mergeCell ref="E94:E95"/>
    <mergeCell ref="G62:G65"/>
    <mergeCell ref="G66:G68"/>
    <mergeCell ref="G69:G70"/>
    <mergeCell ref="G84:G86"/>
    <mergeCell ref="G87:G89"/>
    <mergeCell ref="E96:E101"/>
    <mergeCell ref="F3:G4"/>
    <mergeCell ref="G5:G8"/>
    <mergeCell ref="G9:G10"/>
    <mergeCell ref="G12:G13"/>
    <mergeCell ref="G14:G15"/>
    <mergeCell ref="G16:G17"/>
    <mergeCell ref="G19:G20"/>
    <mergeCell ref="G21:G22"/>
    <mergeCell ref="G23:G26"/>
    <mergeCell ref="F5:F8"/>
    <mergeCell ref="F9:F10"/>
    <mergeCell ref="F12:F13"/>
    <mergeCell ref="F14:F15"/>
    <mergeCell ref="F16:F17"/>
    <mergeCell ref="F23:F26"/>
    <mergeCell ref="G27:G29"/>
    <mergeCell ref="G30:G34"/>
    <mergeCell ref="G35:G36"/>
    <mergeCell ref="G37:G38"/>
    <mergeCell ref="G39:G41"/>
    <mergeCell ref="G42:G43"/>
  </mergeCells>
  <pageMargins left="0.70866141732283472" right="0.70866141732283472" top="0.39370078740157483" bottom="0.39370078740157483" header="0.31496062992125984" footer="0.31496062992125984"/>
  <pageSetup paperSize="9" scale="87" fitToHeight="0" orientation="portrait" r:id="rId1"/>
  <rowBreaks count="1" manualBreakCount="1">
    <brk id="4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opLeftCell="A88" zoomScaleNormal="100" workbookViewId="0">
      <selection activeCell="Q10" sqref="Q10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customWidth="1"/>
  </cols>
  <sheetData>
    <row r="1" spans="2:13" ht="104.25" customHeight="1" thickBot="1" x14ac:dyDescent="0.3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2:13" ht="36.950000000000003" customHeight="1" thickTop="1" thickBot="1" x14ac:dyDescent="0.3">
      <c r="B2" s="459" t="s">
        <v>135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2:13" ht="18.95" customHeight="1" thickBot="1" x14ac:dyDescent="0.3">
      <c r="B3" s="283" t="s">
        <v>124</v>
      </c>
      <c r="C3" s="285" t="s">
        <v>129</v>
      </c>
      <c r="D3" s="293" t="s">
        <v>130</v>
      </c>
      <c r="E3" s="294"/>
      <c r="F3" s="293" t="s">
        <v>131</v>
      </c>
      <c r="G3" s="294"/>
      <c r="H3" s="427" t="s">
        <v>79</v>
      </c>
      <c r="I3" s="427"/>
      <c r="J3" s="427"/>
      <c r="K3" s="427"/>
      <c r="L3" s="427"/>
      <c r="M3" s="428"/>
    </row>
    <row r="4" spans="2:1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13" ht="15.95" customHeight="1" thickBot="1" x14ac:dyDescent="0.3">
      <c r="B5" s="345" t="s">
        <v>82</v>
      </c>
      <c r="C5" s="347">
        <f>H5+L5</f>
        <v>36</v>
      </c>
      <c r="D5" s="445">
        <v>28</v>
      </c>
      <c r="E5" s="438">
        <f>D5/C5</f>
        <v>0.77777777777777779</v>
      </c>
      <c r="F5" s="454">
        <v>8</v>
      </c>
      <c r="G5" s="431">
        <f>F5/C5</f>
        <v>0.22222222222222221</v>
      </c>
      <c r="H5" s="349">
        <v>17</v>
      </c>
      <c r="I5" s="351">
        <f>H5/C5</f>
        <v>0.47222222222222221</v>
      </c>
      <c r="J5" s="22" t="s">
        <v>0</v>
      </c>
      <c r="K5" s="23">
        <v>1</v>
      </c>
      <c r="L5" s="352">
        <f>SUM(K5:K8)</f>
        <v>19</v>
      </c>
      <c r="M5" s="355">
        <f>L5/C5</f>
        <v>0.52777777777777779</v>
      </c>
    </row>
    <row r="6" spans="2:13" ht="15.95" customHeight="1" thickBot="1" x14ac:dyDescent="0.3">
      <c r="B6" s="345"/>
      <c r="C6" s="347"/>
      <c r="D6" s="446"/>
      <c r="E6" s="439"/>
      <c r="F6" s="455"/>
      <c r="G6" s="432"/>
      <c r="H6" s="349"/>
      <c r="I6" s="351"/>
      <c r="J6" s="24" t="s">
        <v>1</v>
      </c>
      <c r="K6" s="25">
        <v>7</v>
      </c>
      <c r="L6" s="353"/>
      <c r="M6" s="356"/>
    </row>
    <row r="7" spans="2:13" ht="15.95" customHeight="1" thickBot="1" x14ac:dyDescent="0.3">
      <c r="B7" s="345"/>
      <c r="C7" s="347"/>
      <c r="D7" s="446"/>
      <c r="E7" s="439"/>
      <c r="F7" s="455"/>
      <c r="G7" s="432"/>
      <c r="H7" s="349"/>
      <c r="I7" s="351"/>
      <c r="J7" s="24" t="s">
        <v>69</v>
      </c>
      <c r="K7" s="25">
        <v>7</v>
      </c>
      <c r="L7" s="353"/>
      <c r="M7" s="356"/>
    </row>
    <row r="8" spans="2:13" ht="15.95" customHeight="1" thickBot="1" x14ac:dyDescent="0.3">
      <c r="B8" s="345"/>
      <c r="C8" s="347"/>
      <c r="D8" s="447"/>
      <c r="E8" s="440"/>
      <c r="F8" s="456"/>
      <c r="G8" s="437"/>
      <c r="H8" s="349"/>
      <c r="I8" s="351"/>
      <c r="J8" s="26" t="s">
        <v>2</v>
      </c>
      <c r="K8" s="27">
        <v>4</v>
      </c>
      <c r="L8" s="354"/>
      <c r="M8" s="357"/>
    </row>
    <row r="9" spans="2:13" ht="15.95" customHeight="1" thickBot="1" x14ac:dyDescent="0.3">
      <c r="B9" s="358" t="s">
        <v>84</v>
      </c>
      <c r="C9" s="359">
        <f>H9+L9</f>
        <v>58</v>
      </c>
      <c r="D9" s="448">
        <v>33</v>
      </c>
      <c r="E9" s="441">
        <f>D9/C9</f>
        <v>0.56896551724137934</v>
      </c>
      <c r="F9" s="451">
        <v>25</v>
      </c>
      <c r="G9" s="434">
        <f>F9/C9</f>
        <v>0.43103448275862066</v>
      </c>
      <c r="H9" s="360">
        <v>46</v>
      </c>
      <c r="I9" s="361">
        <f>H9/C9</f>
        <v>0.7931034482758621</v>
      </c>
      <c r="J9" s="362" t="s">
        <v>3</v>
      </c>
      <c r="K9" s="324">
        <v>12</v>
      </c>
      <c r="L9" s="324">
        <f>K9</f>
        <v>12</v>
      </c>
      <c r="M9" s="317">
        <f>L9/C9</f>
        <v>0.20689655172413793</v>
      </c>
    </row>
    <row r="10" spans="2:13" ht="15.95" customHeight="1" thickBot="1" x14ac:dyDescent="0.3">
      <c r="B10" s="358"/>
      <c r="C10" s="359"/>
      <c r="D10" s="449"/>
      <c r="E10" s="442"/>
      <c r="F10" s="453"/>
      <c r="G10" s="436"/>
      <c r="H10" s="360"/>
      <c r="I10" s="361"/>
      <c r="J10" s="363"/>
      <c r="K10" s="325"/>
      <c r="L10" s="325"/>
      <c r="M10" s="318"/>
    </row>
    <row r="11" spans="2:13" ht="32.1" customHeight="1" thickBot="1" x14ac:dyDescent="0.3">
      <c r="B11" s="28" t="s">
        <v>83</v>
      </c>
      <c r="C11" s="29">
        <f>H11</f>
        <v>8</v>
      </c>
      <c r="D11" s="125">
        <v>8</v>
      </c>
      <c r="E11" s="138">
        <f>D11/C11</f>
        <v>1</v>
      </c>
      <c r="F11" s="140">
        <v>0</v>
      </c>
      <c r="G11" s="143">
        <f>F11/C11</f>
        <v>0</v>
      </c>
      <c r="H11" s="30">
        <v>8</v>
      </c>
      <c r="I11" s="31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95" customHeight="1" thickBot="1" x14ac:dyDescent="0.3">
      <c r="B12" s="358" t="s">
        <v>85</v>
      </c>
      <c r="C12" s="359">
        <f>H12+L12</f>
        <v>49</v>
      </c>
      <c r="D12" s="448">
        <v>36</v>
      </c>
      <c r="E12" s="441">
        <f>D12/C12</f>
        <v>0.73469387755102045</v>
      </c>
      <c r="F12" s="451">
        <v>13</v>
      </c>
      <c r="G12" s="434">
        <f>F12/C12</f>
        <v>0.26530612244897961</v>
      </c>
      <c r="H12" s="360">
        <v>42</v>
      </c>
      <c r="I12" s="361">
        <f>H12/C12</f>
        <v>0.8571428571428571</v>
      </c>
      <c r="J12" s="362" t="s">
        <v>5</v>
      </c>
      <c r="K12" s="324">
        <v>7</v>
      </c>
      <c r="L12" s="324">
        <f>K12</f>
        <v>7</v>
      </c>
      <c r="M12" s="317">
        <f>L12/C12</f>
        <v>0.14285714285714285</v>
      </c>
    </row>
    <row r="13" spans="2:13" ht="15.95" customHeight="1" thickBot="1" x14ac:dyDescent="0.3">
      <c r="B13" s="358"/>
      <c r="C13" s="359"/>
      <c r="D13" s="449"/>
      <c r="E13" s="442"/>
      <c r="F13" s="453"/>
      <c r="G13" s="436"/>
      <c r="H13" s="360"/>
      <c r="I13" s="361"/>
      <c r="J13" s="363"/>
      <c r="K13" s="325"/>
      <c r="L13" s="325"/>
      <c r="M13" s="318"/>
    </row>
    <row r="14" spans="2:13" ht="15.95" customHeight="1" thickBot="1" x14ac:dyDescent="0.3">
      <c r="B14" s="345" t="s">
        <v>86</v>
      </c>
      <c r="C14" s="347">
        <f>H14</f>
        <v>24</v>
      </c>
      <c r="D14" s="445">
        <v>20</v>
      </c>
      <c r="E14" s="438">
        <f>D14/C14</f>
        <v>0.83333333333333337</v>
      </c>
      <c r="F14" s="454">
        <v>4</v>
      </c>
      <c r="G14" s="431">
        <f>F14/C14</f>
        <v>0.16666666666666666</v>
      </c>
      <c r="H14" s="349">
        <v>24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13" ht="15.95" customHeight="1" thickBot="1" x14ac:dyDescent="0.3">
      <c r="B15" s="345"/>
      <c r="C15" s="347"/>
      <c r="D15" s="447"/>
      <c r="E15" s="440"/>
      <c r="F15" s="456"/>
      <c r="G15" s="437"/>
      <c r="H15" s="349"/>
      <c r="I15" s="351"/>
      <c r="J15" s="369"/>
      <c r="K15" s="327"/>
      <c r="L15" s="327"/>
      <c r="M15" s="371"/>
    </row>
    <row r="16" spans="2:13" ht="15.95" customHeight="1" thickBot="1" x14ac:dyDescent="0.3">
      <c r="B16" s="358" t="s">
        <v>87</v>
      </c>
      <c r="C16" s="359">
        <f>H16+L16</f>
        <v>36</v>
      </c>
      <c r="D16" s="448">
        <v>24</v>
      </c>
      <c r="E16" s="441">
        <f>D16/C16</f>
        <v>0.66666666666666663</v>
      </c>
      <c r="F16" s="451">
        <v>12</v>
      </c>
      <c r="G16" s="434">
        <f>F16/C16</f>
        <v>0.33333333333333331</v>
      </c>
      <c r="H16" s="360">
        <v>26</v>
      </c>
      <c r="I16" s="361">
        <f>H16/C16</f>
        <v>0.72222222222222221</v>
      </c>
      <c r="J16" s="60" t="s">
        <v>6</v>
      </c>
      <c r="K16" s="61">
        <v>4</v>
      </c>
      <c r="L16" s="324">
        <f>SUM(K16:K17)</f>
        <v>10</v>
      </c>
      <c r="M16" s="366">
        <f>L16/C16</f>
        <v>0.27777777777777779</v>
      </c>
    </row>
    <row r="17" spans="2:13" ht="15.95" customHeight="1" thickBot="1" x14ac:dyDescent="0.3">
      <c r="B17" s="358"/>
      <c r="C17" s="359"/>
      <c r="D17" s="449"/>
      <c r="E17" s="442"/>
      <c r="F17" s="453"/>
      <c r="G17" s="436"/>
      <c r="H17" s="360"/>
      <c r="I17" s="361"/>
      <c r="J17" s="62" t="s">
        <v>7</v>
      </c>
      <c r="K17" s="63">
        <v>6</v>
      </c>
      <c r="L17" s="325"/>
      <c r="M17" s="367"/>
    </row>
    <row r="18" spans="2:13" ht="32.1" customHeight="1" thickBot="1" x14ac:dyDescent="0.3">
      <c r="B18" s="28" t="s">
        <v>88</v>
      </c>
      <c r="C18" s="29">
        <f>H18</f>
        <v>3</v>
      </c>
      <c r="D18" s="125">
        <v>3</v>
      </c>
      <c r="E18" s="138">
        <f>D18/C18</f>
        <v>1</v>
      </c>
      <c r="F18" s="140">
        <v>0</v>
      </c>
      <c r="G18" s="143">
        <f>F18/C18</f>
        <v>0</v>
      </c>
      <c r="H18" s="30">
        <v>3</v>
      </c>
      <c r="I18" s="31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95" customHeight="1" thickBot="1" x14ac:dyDescent="0.3">
      <c r="B19" s="358" t="s">
        <v>89</v>
      </c>
      <c r="C19" s="359">
        <f>H19</f>
        <v>13</v>
      </c>
      <c r="D19" s="448">
        <v>9</v>
      </c>
      <c r="E19" s="441">
        <f>D19/C19</f>
        <v>0.69230769230769229</v>
      </c>
      <c r="F19" s="451">
        <v>4</v>
      </c>
      <c r="G19" s="434">
        <f>F19/C19</f>
        <v>0.30769230769230771</v>
      </c>
      <c r="H19" s="360">
        <v>13</v>
      </c>
      <c r="I19" s="361">
        <f>H19/C19</f>
        <v>1</v>
      </c>
      <c r="J19" s="362" t="s">
        <v>4</v>
      </c>
      <c r="K19" s="324">
        <v>0</v>
      </c>
      <c r="L19" s="374">
        <f>K19</f>
        <v>0</v>
      </c>
      <c r="M19" s="366">
        <f>L19/C19</f>
        <v>0</v>
      </c>
    </row>
    <row r="20" spans="2:13" ht="15.95" customHeight="1" thickBot="1" x14ac:dyDescent="0.3">
      <c r="B20" s="358"/>
      <c r="C20" s="359"/>
      <c r="D20" s="449"/>
      <c r="E20" s="442"/>
      <c r="F20" s="453"/>
      <c r="G20" s="436"/>
      <c r="H20" s="360"/>
      <c r="I20" s="361"/>
      <c r="J20" s="363"/>
      <c r="K20" s="325"/>
      <c r="L20" s="376"/>
      <c r="M20" s="367"/>
    </row>
    <row r="21" spans="2:13" ht="15.95" customHeight="1" thickBot="1" x14ac:dyDescent="0.3">
      <c r="B21" s="345" t="s">
        <v>90</v>
      </c>
      <c r="C21" s="347">
        <f>H21</f>
        <v>218</v>
      </c>
      <c r="D21" s="445">
        <v>148</v>
      </c>
      <c r="E21" s="438">
        <f>D21/C21</f>
        <v>0.67889908256880738</v>
      </c>
      <c r="F21" s="454">
        <v>70</v>
      </c>
      <c r="G21" s="431">
        <f>F21/C21</f>
        <v>0.32110091743119268</v>
      </c>
      <c r="H21" s="349">
        <v>218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3" ht="15.95" customHeight="1" thickBot="1" x14ac:dyDescent="0.3">
      <c r="B22" s="345"/>
      <c r="C22" s="347"/>
      <c r="D22" s="447"/>
      <c r="E22" s="440"/>
      <c r="F22" s="456"/>
      <c r="G22" s="437"/>
      <c r="H22" s="349"/>
      <c r="I22" s="351"/>
      <c r="J22" s="369"/>
      <c r="K22" s="327"/>
      <c r="L22" s="379"/>
      <c r="M22" s="381"/>
    </row>
    <row r="23" spans="2:13" ht="15.95" customHeight="1" thickBot="1" x14ac:dyDescent="0.3">
      <c r="B23" s="358" t="s">
        <v>91</v>
      </c>
      <c r="C23" s="359">
        <f>H23+L23</f>
        <v>28</v>
      </c>
      <c r="D23" s="448">
        <v>23</v>
      </c>
      <c r="E23" s="441">
        <f>D23/C23</f>
        <v>0.8214285714285714</v>
      </c>
      <c r="F23" s="451">
        <v>5</v>
      </c>
      <c r="G23" s="434">
        <f>F23/C23</f>
        <v>0.17857142857142858</v>
      </c>
      <c r="H23" s="360">
        <v>25</v>
      </c>
      <c r="I23" s="361">
        <f>H23/C23</f>
        <v>0.8928571428571429</v>
      </c>
      <c r="J23" s="60" t="s">
        <v>8</v>
      </c>
      <c r="K23" s="61">
        <v>1</v>
      </c>
      <c r="L23" s="374">
        <f>SUM(K23:K26)</f>
        <v>3</v>
      </c>
      <c r="M23" s="366">
        <f>L23/C23</f>
        <v>0.10714285714285714</v>
      </c>
    </row>
    <row r="24" spans="2:13" ht="15.95" customHeight="1" thickBot="1" x14ac:dyDescent="0.3">
      <c r="B24" s="358"/>
      <c r="C24" s="359"/>
      <c r="D24" s="450"/>
      <c r="E24" s="444"/>
      <c r="F24" s="452"/>
      <c r="G24" s="435"/>
      <c r="H24" s="360"/>
      <c r="I24" s="361"/>
      <c r="J24" s="64" t="s">
        <v>70</v>
      </c>
      <c r="K24" s="65">
        <v>0</v>
      </c>
      <c r="L24" s="375"/>
      <c r="M24" s="377"/>
    </row>
    <row r="25" spans="2:13" ht="15.95" customHeight="1" thickBot="1" x14ac:dyDescent="0.3">
      <c r="B25" s="358"/>
      <c r="C25" s="359"/>
      <c r="D25" s="450"/>
      <c r="E25" s="444"/>
      <c r="F25" s="452"/>
      <c r="G25" s="435"/>
      <c r="H25" s="360"/>
      <c r="I25" s="361"/>
      <c r="J25" s="66" t="s">
        <v>9</v>
      </c>
      <c r="K25" s="67">
        <v>0</v>
      </c>
      <c r="L25" s="375"/>
      <c r="M25" s="377"/>
    </row>
    <row r="26" spans="2:13" ht="15.75" thickBot="1" x14ac:dyDescent="0.3">
      <c r="B26" s="358"/>
      <c r="C26" s="359"/>
      <c r="D26" s="449"/>
      <c r="E26" s="442"/>
      <c r="F26" s="453"/>
      <c r="G26" s="436"/>
      <c r="H26" s="360"/>
      <c r="I26" s="361"/>
      <c r="J26" s="62" t="s">
        <v>10</v>
      </c>
      <c r="K26" s="63">
        <v>2</v>
      </c>
      <c r="L26" s="376"/>
      <c r="M26" s="367"/>
    </row>
    <row r="27" spans="2:13" ht="15.95" customHeight="1" thickBot="1" x14ac:dyDescent="0.3">
      <c r="B27" s="345" t="s">
        <v>92</v>
      </c>
      <c r="C27" s="347">
        <f>H27+L27</f>
        <v>23</v>
      </c>
      <c r="D27" s="445">
        <v>12</v>
      </c>
      <c r="E27" s="438">
        <f>D27/C27</f>
        <v>0.52173913043478259</v>
      </c>
      <c r="F27" s="454">
        <v>11</v>
      </c>
      <c r="G27" s="431">
        <f>F27/C27</f>
        <v>0.47826086956521741</v>
      </c>
      <c r="H27" s="349">
        <v>17</v>
      </c>
      <c r="I27" s="351">
        <f>H27/C27</f>
        <v>0.73913043478260865</v>
      </c>
      <c r="J27" s="37" t="s">
        <v>11</v>
      </c>
      <c r="K27" s="38">
        <v>3</v>
      </c>
      <c r="L27" s="378">
        <f>SUM(K27:K29)</f>
        <v>6</v>
      </c>
      <c r="M27" s="380">
        <f>L27/C27</f>
        <v>0.2608695652173913</v>
      </c>
    </row>
    <row r="28" spans="2:13" ht="15.95" customHeight="1" thickBot="1" x14ac:dyDescent="0.3">
      <c r="B28" s="345"/>
      <c r="C28" s="347"/>
      <c r="D28" s="446"/>
      <c r="E28" s="439"/>
      <c r="F28" s="455"/>
      <c r="G28" s="432"/>
      <c r="H28" s="349"/>
      <c r="I28" s="351"/>
      <c r="J28" s="39" t="s">
        <v>12</v>
      </c>
      <c r="K28" s="40">
        <v>3</v>
      </c>
      <c r="L28" s="382"/>
      <c r="M28" s="383"/>
    </row>
    <row r="29" spans="2:13" ht="15.95" customHeight="1" thickBot="1" x14ac:dyDescent="0.3">
      <c r="B29" s="345"/>
      <c r="C29" s="347"/>
      <c r="D29" s="447"/>
      <c r="E29" s="440"/>
      <c r="F29" s="456"/>
      <c r="G29" s="437"/>
      <c r="H29" s="349"/>
      <c r="I29" s="351"/>
      <c r="J29" s="41" t="s">
        <v>13</v>
      </c>
      <c r="K29" s="42">
        <v>0</v>
      </c>
      <c r="L29" s="379"/>
      <c r="M29" s="381"/>
    </row>
    <row r="30" spans="2:13" ht="15.95" customHeight="1" thickBot="1" x14ac:dyDescent="0.3">
      <c r="B30" s="358" t="s">
        <v>93</v>
      </c>
      <c r="C30" s="359">
        <f>H30+L30</f>
        <v>66</v>
      </c>
      <c r="D30" s="448">
        <v>48</v>
      </c>
      <c r="E30" s="441">
        <f>D30/C30</f>
        <v>0.72727272727272729</v>
      </c>
      <c r="F30" s="451">
        <v>18</v>
      </c>
      <c r="G30" s="434">
        <f>F30/C30</f>
        <v>0.27272727272727271</v>
      </c>
      <c r="H30" s="360">
        <v>41</v>
      </c>
      <c r="I30" s="361">
        <f>H30/C30</f>
        <v>0.62121212121212122</v>
      </c>
      <c r="J30" s="60" t="s">
        <v>14</v>
      </c>
      <c r="K30" s="61">
        <v>2</v>
      </c>
      <c r="L30" s="374">
        <f>SUM(K30:K34)</f>
        <v>25</v>
      </c>
      <c r="M30" s="366">
        <f>L30/C30</f>
        <v>0.37878787878787878</v>
      </c>
    </row>
    <row r="31" spans="2:13" ht="15.95" customHeight="1" thickBot="1" x14ac:dyDescent="0.3">
      <c r="B31" s="358"/>
      <c r="C31" s="359"/>
      <c r="D31" s="450"/>
      <c r="E31" s="444"/>
      <c r="F31" s="452"/>
      <c r="G31" s="435"/>
      <c r="H31" s="360"/>
      <c r="I31" s="361"/>
      <c r="J31" s="66" t="s">
        <v>15</v>
      </c>
      <c r="K31" s="67">
        <v>13</v>
      </c>
      <c r="L31" s="375"/>
      <c r="M31" s="377"/>
    </row>
    <row r="32" spans="2:13" ht="15.95" customHeight="1" thickBot="1" x14ac:dyDescent="0.3">
      <c r="B32" s="358"/>
      <c r="C32" s="359"/>
      <c r="D32" s="450"/>
      <c r="E32" s="444"/>
      <c r="F32" s="452"/>
      <c r="G32" s="435"/>
      <c r="H32" s="360"/>
      <c r="I32" s="361"/>
      <c r="J32" s="66" t="s">
        <v>16</v>
      </c>
      <c r="K32" s="67">
        <v>5</v>
      </c>
      <c r="L32" s="375"/>
      <c r="M32" s="377"/>
    </row>
    <row r="33" spans="2:13" ht="15.95" customHeight="1" thickBot="1" x14ac:dyDescent="0.3">
      <c r="B33" s="358"/>
      <c r="C33" s="359"/>
      <c r="D33" s="450"/>
      <c r="E33" s="444"/>
      <c r="F33" s="452"/>
      <c r="G33" s="435"/>
      <c r="H33" s="360"/>
      <c r="I33" s="361"/>
      <c r="J33" s="66" t="s">
        <v>17</v>
      </c>
      <c r="K33" s="67">
        <v>4</v>
      </c>
      <c r="L33" s="375"/>
      <c r="M33" s="377"/>
    </row>
    <row r="34" spans="2:13" ht="15.95" customHeight="1" thickBot="1" x14ac:dyDescent="0.3">
      <c r="B34" s="358"/>
      <c r="C34" s="359"/>
      <c r="D34" s="449"/>
      <c r="E34" s="442"/>
      <c r="F34" s="453"/>
      <c r="G34" s="436"/>
      <c r="H34" s="360"/>
      <c r="I34" s="361"/>
      <c r="J34" s="62" t="s">
        <v>71</v>
      </c>
      <c r="K34" s="63">
        <v>1</v>
      </c>
      <c r="L34" s="376"/>
      <c r="M34" s="367"/>
    </row>
    <row r="35" spans="2:13" ht="15.95" customHeight="1" thickBot="1" x14ac:dyDescent="0.3">
      <c r="B35" s="345" t="s">
        <v>94</v>
      </c>
      <c r="C35" s="347">
        <f>H35</f>
        <v>19</v>
      </c>
      <c r="D35" s="445">
        <v>16</v>
      </c>
      <c r="E35" s="438">
        <f>D35/C35</f>
        <v>0.84210526315789469</v>
      </c>
      <c r="F35" s="454">
        <v>3</v>
      </c>
      <c r="G35" s="431">
        <f>F35/C35</f>
        <v>0.15789473684210525</v>
      </c>
      <c r="H35" s="349">
        <v>19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ht="15.95" customHeight="1" thickBot="1" x14ac:dyDescent="0.3">
      <c r="B36" s="345"/>
      <c r="C36" s="347"/>
      <c r="D36" s="447"/>
      <c r="E36" s="440"/>
      <c r="F36" s="456"/>
      <c r="G36" s="437"/>
      <c r="H36" s="349"/>
      <c r="I36" s="351"/>
      <c r="J36" s="369"/>
      <c r="K36" s="327"/>
      <c r="L36" s="379"/>
      <c r="M36" s="381"/>
    </row>
    <row r="37" spans="2:13" ht="15.95" customHeight="1" thickBot="1" x14ac:dyDescent="0.3">
      <c r="B37" s="358" t="s">
        <v>95</v>
      </c>
      <c r="C37" s="359">
        <f>H37+L37</f>
        <v>11</v>
      </c>
      <c r="D37" s="448">
        <v>8</v>
      </c>
      <c r="E37" s="441">
        <f>D37/C37</f>
        <v>0.72727272727272729</v>
      </c>
      <c r="F37" s="451">
        <v>3</v>
      </c>
      <c r="G37" s="434">
        <f>F37/C37</f>
        <v>0.27272727272727271</v>
      </c>
      <c r="H37" s="360">
        <v>5</v>
      </c>
      <c r="I37" s="361">
        <f>H37/C37</f>
        <v>0.45454545454545453</v>
      </c>
      <c r="J37" s="362" t="s">
        <v>18</v>
      </c>
      <c r="K37" s="324">
        <v>6</v>
      </c>
      <c r="L37" s="374">
        <f>K37</f>
        <v>6</v>
      </c>
      <c r="M37" s="366">
        <f>L37/C37</f>
        <v>0.54545454545454541</v>
      </c>
    </row>
    <row r="38" spans="2:13" ht="15.95" customHeight="1" thickBot="1" x14ac:dyDescent="0.3">
      <c r="B38" s="358"/>
      <c r="C38" s="359"/>
      <c r="D38" s="449"/>
      <c r="E38" s="442"/>
      <c r="F38" s="453"/>
      <c r="G38" s="436"/>
      <c r="H38" s="360"/>
      <c r="I38" s="361"/>
      <c r="J38" s="363"/>
      <c r="K38" s="325"/>
      <c r="L38" s="376"/>
      <c r="M38" s="367"/>
    </row>
    <row r="39" spans="2:13" ht="15.95" customHeight="1" thickBot="1" x14ac:dyDescent="0.3">
      <c r="B39" s="345" t="s">
        <v>96</v>
      </c>
      <c r="C39" s="347">
        <f>H39+L39</f>
        <v>26</v>
      </c>
      <c r="D39" s="445">
        <v>20</v>
      </c>
      <c r="E39" s="438">
        <f>D39/C39</f>
        <v>0.76923076923076927</v>
      </c>
      <c r="F39" s="454">
        <v>6</v>
      </c>
      <c r="G39" s="431">
        <f>F39/C39</f>
        <v>0.23076923076923078</v>
      </c>
      <c r="H39" s="349">
        <v>13</v>
      </c>
      <c r="I39" s="351">
        <f>H39/C39</f>
        <v>0.5</v>
      </c>
      <c r="J39" s="37" t="s">
        <v>19</v>
      </c>
      <c r="K39" s="38">
        <v>1</v>
      </c>
      <c r="L39" s="378">
        <f>SUM(K39:K41)</f>
        <v>13</v>
      </c>
      <c r="M39" s="380">
        <f>L39/C39</f>
        <v>0.5</v>
      </c>
    </row>
    <row r="40" spans="2:13" ht="15.95" customHeight="1" thickBot="1" x14ac:dyDescent="0.3">
      <c r="B40" s="345"/>
      <c r="C40" s="347"/>
      <c r="D40" s="446"/>
      <c r="E40" s="439"/>
      <c r="F40" s="455"/>
      <c r="G40" s="432"/>
      <c r="H40" s="349"/>
      <c r="I40" s="351"/>
      <c r="J40" s="39" t="s">
        <v>20</v>
      </c>
      <c r="K40" s="40">
        <v>4</v>
      </c>
      <c r="L40" s="382"/>
      <c r="M40" s="383"/>
    </row>
    <row r="41" spans="2:13" ht="15.95" customHeight="1" thickBot="1" x14ac:dyDescent="0.3">
      <c r="B41" s="345"/>
      <c r="C41" s="347"/>
      <c r="D41" s="447"/>
      <c r="E41" s="440"/>
      <c r="F41" s="456"/>
      <c r="G41" s="437"/>
      <c r="H41" s="349"/>
      <c r="I41" s="351"/>
      <c r="J41" s="41" t="s">
        <v>72</v>
      </c>
      <c r="K41" s="42">
        <v>8</v>
      </c>
      <c r="L41" s="379"/>
      <c r="M41" s="381"/>
    </row>
    <row r="42" spans="2:13" ht="15.95" customHeight="1" thickBot="1" x14ac:dyDescent="0.3">
      <c r="B42" s="358" t="s">
        <v>97</v>
      </c>
      <c r="C42" s="359">
        <f>H42+L42</f>
        <v>94</v>
      </c>
      <c r="D42" s="448">
        <v>59</v>
      </c>
      <c r="E42" s="441">
        <f>D42/C42</f>
        <v>0.62765957446808507</v>
      </c>
      <c r="F42" s="451">
        <v>35</v>
      </c>
      <c r="G42" s="434">
        <f>F42/C42</f>
        <v>0.37234042553191488</v>
      </c>
      <c r="H42" s="360">
        <v>62</v>
      </c>
      <c r="I42" s="361">
        <f>H42/C42</f>
        <v>0.65957446808510634</v>
      </c>
      <c r="J42" s="60" t="s">
        <v>21</v>
      </c>
      <c r="K42" s="61">
        <v>13</v>
      </c>
      <c r="L42" s="374">
        <f>SUM(K42:K43)</f>
        <v>32</v>
      </c>
      <c r="M42" s="366">
        <f>L42/C42</f>
        <v>0.34042553191489361</v>
      </c>
    </row>
    <row r="43" spans="2:13" ht="15.95" customHeight="1" thickBot="1" x14ac:dyDescent="0.3">
      <c r="B43" s="358"/>
      <c r="C43" s="359"/>
      <c r="D43" s="449"/>
      <c r="E43" s="442"/>
      <c r="F43" s="453"/>
      <c r="G43" s="436"/>
      <c r="H43" s="360"/>
      <c r="I43" s="361"/>
      <c r="J43" s="62" t="s">
        <v>22</v>
      </c>
      <c r="K43" s="63">
        <v>19</v>
      </c>
      <c r="L43" s="376"/>
      <c r="M43" s="367"/>
    </row>
    <row r="44" spans="2:13" ht="32.1" customHeight="1" thickBot="1" x14ac:dyDescent="0.3">
      <c r="B44" s="28" t="s">
        <v>98</v>
      </c>
      <c r="C44" s="29">
        <f>H44</f>
        <v>3</v>
      </c>
      <c r="D44" s="125">
        <v>3</v>
      </c>
      <c r="E44" s="138">
        <f>D44/C44</f>
        <v>1</v>
      </c>
      <c r="F44" s="140">
        <v>0</v>
      </c>
      <c r="G44" s="143">
        <f>F44/C44</f>
        <v>0</v>
      </c>
      <c r="H44" s="30">
        <v>3</v>
      </c>
      <c r="I44" s="31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95" customHeight="1" thickBot="1" x14ac:dyDescent="0.3">
      <c r="B45" s="358" t="s">
        <v>99</v>
      </c>
      <c r="C45" s="359">
        <f>H45+L45</f>
        <v>53</v>
      </c>
      <c r="D45" s="448">
        <v>31</v>
      </c>
      <c r="E45" s="441">
        <f>D45/C45</f>
        <v>0.58490566037735847</v>
      </c>
      <c r="F45" s="451">
        <v>22</v>
      </c>
      <c r="G45" s="434">
        <f>F45/C45</f>
        <v>0.41509433962264153</v>
      </c>
      <c r="H45" s="360">
        <v>38</v>
      </c>
      <c r="I45" s="361">
        <f>H45/C45</f>
        <v>0.71698113207547165</v>
      </c>
      <c r="J45" s="362" t="s">
        <v>23</v>
      </c>
      <c r="K45" s="324">
        <v>15</v>
      </c>
      <c r="L45" s="374">
        <f>K45</f>
        <v>15</v>
      </c>
      <c r="M45" s="366">
        <f>L45/C45</f>
        <v>0.28301886792452829</v>
      </c>
    </row>
    <row r="46" spans="2:13" ht="15.95" customHeight="1" thickBot="1" x14ac:dyDescent="0.3">
      <c r="B46" s="358"/>
      <c r="C46" s="359"/>
      <c r="D46" s="449"/>
      <c r="E46" s="442"/>
      <c r="F46" s="453"/>
      <c r="G46" s="436"/>
      <c r="H46" s="360"/>
      <c r="I46" s="361"/>
      <c r="J46" s="363"/>
      <c r="K46" s="325"/>
      <c r="L46" s="376"/>
      <c r="M46" s="367"/>
    </row>
    <row r="47" spans="2:13" ht="15.95" customHeight="1" thickBot="1" x14ac:dyDescent="0.3">
      <c r="B47" s="345" t="s">
        <v>100</v>
      </c>
      <c r="C47" s="347">
        <f>H47+L47</f>
        <v>11</v>
      </c>
      <c r="D47" s="445">
        <v>8</v>
      </c>
      <c r="E47" s="438">
        <f>D47/C47</f>
        <v>0.72727272727272729</v>
      </c>
      <c r="F47" s="454">
        <v>3</v>
      </c>
      <c r="G47" s="431">
        <f>F47/C47</f>
        <v>0.27272727272727271</v>
      </c>
      <c r="H47" s="349">
        <v>3</v>
      </c>
      <c r="I47" s="351">
        <f>H47/C47</f>
        <v>0.27272727272727271</v>
      </c>
      <c r="J47" s="37" t="s">
        <v>24</v>
      </c>
      <c r="K47" s="38">
        <v>1</v>
      </c>
      <c r="L47" s="378">
        <f>SUM(K47:K50)</f>
        <v>8</v>
      </c>
      <c r="M47" s="380">
        <f>L47/C47</f>
        <v>0.72727272727272729</v>
      </c>
    </row>
    <row r="48" spans="2:13" ht="15.95" customHeight="1" thickBot="1" x14ac:dyDescent="0.3">
      <c r="B48" s="345"/>
      <c r="C48" s="347"/>
      <c r="D48" s="446"/>
      <c r="E48" s="439"/>
      <c r="F48" s="455"/>
      <c r="G48" s="432"/>
      <c r="H48" s="349"/>
      <c r="I48" s="351"/>
      <c r="J48" s="39" t="s">
        <v>25</v>
      </c>
      <c r="K48" s="40">
        <v>2</v>
      </c>
      <c r="L48" s="382"/>
      <c r="M48" s="383"/>
    </row>
    <row r="49" spans="2:13" ht="15.95" customHeight="1" thickBot="1" x14ac:dyDescent="0.3">
      <c r="B49" s="345"/>
      <c r="C49" s="347"/>
      <c r="D49" s="446"/>
      <c r="E49" s="439"/>
      <c r="F49" s="455"/>
      <c r="G49" s="432"/>
      <c r="H49" s="349"/>
      <c r="I49" s="351"/>
      <c r="J49" s="45" t="s">
        <v>26</v>
      </c>
      <c r="K49" s="46">
        <v>5</v>
      </c>
      <c r="L49" s="382"/>
      <c r="M49" s="390"/>
    </row>
    <row r="50" spans="2:13" ht="15.95" customHeight="1" thickBot="1" x14ac:dyDescent="0.3">
      <c r="B50" s="345"/>
      <c r="C50" s="347"/>
      <c r="D50" s="447"/>
      <c r="E50" s="440"/>
      <c r="F50" s="456"/>
      <c r="G50" s="437"/>
      <c r="H50" s="349"/>
      <c r="I50" s="351"/>
      <c r="J50" s="41" t="s">
        <v>122</v>
      </c>
      <c r="K50" s="42">
        <v>0</v>
      </c>
      <c r="L50" s="379"/>
      <c r="M50" s="381"/>
    </row>
    <row r="51" spans="2:13" ht="15.95" customHeight="1" thickBot="1" x14ac:dyDescent="0.3">
      <c r="B51" s="358" t="s">
        <v>116</v>
      </c>
      <c r="C51" s="359">
        <f>H51+L51</f>
        <v>80</v>
      </c>
      <c r="D51" s="448">
        <v>57</v>
      </c>
      <c r="E51" s="441">
        <f>D51/C51</f>
        <v>0.71250000000000002</v>
      </c>
      <c r="F51" s="451">
        <v>23</v>
      </c>
      <c r="G51" s="434">
        <f>F51/C51</f>
        <v>0.28749999999999998</v>
      </c>
      <c r="H51" s="360">
        <v>77</v>
      </c>
      <c r="I51" s="361">
        <f>H51/C51</f>
        <v>0.96250000000000002</v>
      </c>
      <c r="J51" s="60" t="s">
        <v>27</v>
      </c>
      <c r="K51" s="61">
        <v>2</v>
      </c>
      <c r="L51" s="374">
        <f>SUM(K51:K52)</f>
        <v>3</v>
      </c>
      <c r="M51" s="366">
        <f>L51/C51</f>
        <v>3.7499999999999999E-2</v>
      </c>
    </row>
    <row r="52" spans="2:13" ht="15.95" customHeight="1" thickBot="1" x14ac:dyDescent="0.3">
      <c r="B52" s="358"/>
      <c r="C52" s="359"/>
      <c r="D52" s="449"/>
      <c r="E52" s="442"/>
      <c r="F52" s="453"/>
      <c r="G52" s="436"/>
      <c r="H52" s="360"/>
      <c r="I52" s="361"/>
      <c r="J52" s="62" t="s">
        <v>28</v>
      </c>
      <c r="K52" s="63">
        <v>1</v>
      </c>
      <c r="L52" s="376"/>
      <c r="M52" s="367"/>
    </row>
    <row r="53" spans="2:13" ht="15.95" customHeight="1" thickBot="1" x14ac:dyDescent="0.3">
      <c r="B53" s="345" t="s">
        <v>101</v>
      </c>
      <c r="C53" s="347">
        <f>H53+L53</f>
        <v>51</v>
      </c>
      <c r="D53" s="445">
        <v>33</v>
      </c>
      <c r="E53" s="438">
        <f>D53/C53</f>
        <v>0.6470588235294118</v>
      </c>
      <c r="F53" s="454">
        <v>18</v>
      </c>
      <c r="G53" s="431">
        <f>F53/C53</f>
        <v>0.35294117647058826</v>
      </c>
      <c r="H53" s="349">
        <v>35</v>
      </c>
      <c r="I53" s="351">
        <f>H53/C53</f>
        <v>0.68627450980392157</v>
      </c>
      <c r="J53" s="37" t="s">
        <v>29</v>
      </c>
      <c r="K53" s="38">
        <v>1</v>
      </c>
      <c r="L53" s="378">
        <f>SUM(K53:K59)</f>
        <v>16</v>
      </c>
      <c r="M53" s="380">
        <f>L53/C53</f>
        <v>0.31372549019607843</v>
      </c>
    </row>
    <row r="54" spans="2:13" ht="15.95" customHeight="1" thickBot="1" x14ac:dyDescent="0.3">
      <c r="B54" s="345"/>
      <c r="C54" s="347"/>
      <c r="D54" s="446"/>
      <c r="E54" s="439"/>
      <c r="F54" s="455"/>
      <c r="G54" s="432"/>
      <c r="H54" s="349"/>
      <c r="I54" s="351"/>
      <c r="J54" s="39" t="s">
        <v>30</v>
      </c>
      <c r="K54" s="40">
        <v>4</v>
      </c>
      <c r="L54" s="382"/>
      <c r="M54" s="383"/>
    </row>
    <row r="55" spans="2:13" ht="15.95" customHeight="1" thickBot="1" x14ac:dyDescent="0.3">
      <c r="B55" s="345"/>
      <c r="C55" s="347"/>
      <c r="D55" s="446"/>
      <c r="E55" s="439"/>
      <c r="F55" s="455"/>
      <c r="G55" s="432"/>
      <c r="H55" s="349"/>
      <c r="I55" s="351"/>
      <c r="J55" s="39" t="s">
        <v>31</v>
      </c>
      <c r="K55" s="40">
        <v>2</v>
      </c>
      <c r="L55" s="382"/>
      <c r="M55" s="383"/>
    </row>
    <row r="56" spans="2:13" ht="15.95" customHeight="1" thickBot="1" x14ac:dyDescent="0.3">
      <c r="B56" s="345"/>
      <c r="C56" s="347"/>
      <c r="D56" s="446"/>
      <c r="E56" s="439"/>
      <c r="F56" s="455"/>
      <c r="G56" s="432"/>
      <c r="H56" s="349"/>
      <c r="I56" s="351"/>
      <c r="J56" s="39" t="s">
        <v>32</v>
      </c>
      <c r="K56" s="40">
        <v>5</v>
      </c>
      <c r="L56" s="382"/>
      <c r="M56" s="383"/>
    </row>
    <row r="57" spans="2:13" ht="15.95" customHeight="1" thickBot="1" x14ac:dyDescent="0.3">
      <c r="B57" s="345"/>
      <c r="C57" s="347"/>
      <c r="D57" s="446"/>
      <c r="E57" s="439"/>
      <c r="F57" s="455"/>
      <c r="G57" s="432"/>
      <c r="H57" s="349"/>
      <c r="I57" s="351"/>
      <c r="J57" s="39" t="s">
        <v>33</v>
      </c>
      <c r="K57" s="40">
        <v>0</v>
      </c>
      <c r="L57" s="382"/>
      <c r="M57" s="383"/>
    </row>
    <row r="58" spans="2:13" ht="15.95" customHeight="1" thickBot="1" x14ac:dyDescent="0.3">
      <c r="B58" s="345"/>
      <c r="C58" s="347"/>
      <c r="D58" s="446"/>
      <c r="E58" s="439"/>
      <c r="F58" s="455"/>
      <c r="G58" s="432"/>
      <c r="H58" s="349"/>
      <c r="I58" s="351"/>
      <c r="J58" s="45" t="s">
        <v>73</v>
      </c>
      <c r="K58" s="46">
        <v>2</v>
      </c>
      <c r="L58" s="382"/>
      <c r="M58" s="383"/>
    </row>
    <row r="59" spans="2:13" ht="15.95" customHeight="1" thickBot="1" x14ac:dyDescent="0.3">
      <c r="B59" s="345"/>
      <c r="C59" s="347"/>
      <c r="D59" s="447"/>
      <c r="E59" s="440"/>
      <c r="F59" s="456"/>
      <c r="G59" s="437"/>
      <c r="H59" s="349"/>
      <c r="I59" s="351"/>
      <c r="J59" s="41" t="s">
        <v>34</v>
      </c>
      <c r="K59" s="42">
        <v>2</v>
      </c>
      <c r="L59" s="379"/>
      <c r="M59" s="381"/>
    </row>
    <row r="60" spans="2:13" ht="15.95" customHeight="1" thickBot="1" x14ac:dyDescent="0.3">
      <c r="B60" s="358" t="s">
        <v>102</v>
      </c>
      <c r="C60" s="359">
        <f>H60+L60</f>
        <v>11</v>
      </c>
      <c r="D60" s="448">
        <v>5</v>
      </c>
      <c r="E60" s="441">
        <f>D60/C60</f>
        <v>0.45454545454545453</v>
      </c>
      <c r="F60" s="451">
        <v>6</v>
      </c>
      <c r="G60" s="434">
        <f>F60/C60</f>
        <v>0.54545454545454541</v>
      </c>
      <c r="H60" s="360">
        <v>10</v>
      </c>
      <c r="I60" s="361">
        <f>H60/C60</f>
        <v>0.90909090909090906</v>
      </c>
      <c r="J60" s="362" t="s">
        <v>35</v>
      </c>
      <c r="K60" s="324">
        <v>1</v>
      </c>
      <c r="L60" s="374">
        <f>K60</f>
        <v>1</v>
      </c>
      <c r="M60" s="366">
        <f>L60/C60</f>
        <v>9.0909090909090912E-2</v>
      </c>
    </row>
    <row r="61" spans="2:13" ht="15.75" thickBot="1" x14ac:dyDescent="0.3">
      <c r="B61" s="358"/>
      <c r="C61" s="359"/>
      <c r="D61" s="449"/>
      <c r="E61" s="442"/>
      <c r="F61" s="453"/>
      <c r="G61" s="436"/>
      <c r="H61" s="360"/>
      <c r="I61" s="361"/>
      <c r="J61" s="363"/>
      <c r="K61" s="325"/>
      <c r="L61" s="376"/>
      <c r="M61" s="367"/>
    </row>
    <row r="62" spans="2:13" ht="15.95" customHeight="1" thickBot="1" x14ac:dyDescent="0.3">
      <c r="B62" s="345" t="s">
        <v>103</v>
      </c>
      <c r="C62" s="347">
        <f>H62+L62</f>
        <v>14</v>
      </c>
      <c r="D62" s="445">
        <v>10</v>
      </c>
      <c r="E62" s="438">
        <f>D62/C62</f>
        <v>0.7142857142857143</v>
      </c>
      <c r="F62" s="454">
        <v>4</v>
      </c>
      <c r="G62" s="431">
        <f>F62/C62</f>
        <v>0.2857142857142857</v>
      </c>
      <c r="H62" s="349">
        <v>6</v>
      </c>
      <c r="I62" s="351">
        <f>H62/C62</f>
        <v>0.42857142857142855</v>
      </c>
      <c r="J62" s="37" t="s">
        <v>36</v>
      </c>
      <c r="K62" s="38">
        <v>1</v>
      </c>
      <c r="L62" s="378">
        <f>SUM(K62:K65)</f>
        <v>8</v>
      </c>
      <c r="M62" s="380">
        <f>L62/C62</f>
        <v>0.5714285714285714</v>
      </c>
    </row>
    <row r="63" spans="2:13" ht="15.95" customHeight="1" thickBot="1" x14ac:dyDescent="0.3">
      <c r="B63" s="345"/>
      <c r="C63" s="347"/>
      <c r="D63" s="446"/>
      <c r="E63" s="439"/>
      <c r="F63" s="455"/>
      <c r="G63" s="432"/>
      <c r="H63" s="349"/>
      <c r="I63" s="351"/>
      <c r="J63" s="39" t="s">
        <v>37</v>
      </c>
      <c r="K63" s="40">
        <v>1</v>
      </c>
      <c r="L63" s="382"/>
      <c r="M63" s="383"/>
    </row>
    <row r="64" spans="2:13" ht="15.75" thickBot="1" x14ac:dyDescent="0.3">
      <c r="B64" s="345"/>
      <c r="C64" s="347"/>
      <c r="D64" s="446"/>
      <c r="E64" s="439"/>
      <c r="F64" s="455"/>
      <c r="G64" s="432"/>
      <c r="H64" s="349"/>
      <c r="I64" s="351"/>
      <c r="J64" s="39" t="s">
        <v>38</v>
      </c>
      <c r="K64" s="40">
        <v>0</v>
      </c>
      <c r="L64" s="382"/>
      <c r="M64" s="383"/>
    </row>
    <row r="65" spans="2:13" ht="15.95" customHeight="1" thickBot="1" x14ac:dyDescent="0.3">
      <c r="B65" s="345"/>
      <c r="C65" s="347"/>
      <c r="D65" s="447"/>
      <c r="E65" s="440"/>
      <c r="F65" s="456"/>
      <c r="G65" s="437"/>
      <c r="H65" s="349"/>
      <c r="I65" s="351"/>
      <c r="J65" s="41" t="s">
        <v>74</v>
      </c>
      <c r="K65" s="42">
        <v>6</v>
      </c>
      <c r="L65" s="379"/>
      <c r="M65" s="381"/>
    </row>
    <row r="66" spans="2:13" ht="15.95" customHeight="1" thickBot="1" x14ac:dyDescent="0.3">
      <c r="B66" s="358" t="s">
        <v>104</v>
      </c>
      <c r="C66" s="359">
        <f>H66+L66</f>
        <v>13</v>
      </c>
      <c r="D66" s="448">
        <v>10</v>
      </c>
      <c r="E66" s="441">
        <f>D66/C66</f>
        <v>0.76923076923076927</v>
      </c>
      <c r="F66" s="451">
        <v>3</v>
      </c>
      <c r="G66" s="434">
        <f>F66/C66</f>
        <v>0.23076923076923078</v>
      </c>
      <c r="H66" s="360">
        <v>2</v>
      </c>
      <c r="I66" s="361">
        <f>H66/C66</f>
        <v>0.15384615384615385</v>
      </c>
      <c r="J66" s="60" t="s">
        <v>39</v>
      </c>
      <c r="K66" s="61">
        <v>4</v>
      </c>
      <c r="L66" s="374">
        <f>SUM(K66:K68)</f>
        <v>11</v>
      </c>
      <c r="M66" s="366">
        <f>L66/C66</f>
        <v>0.84615384615384615</v>
      </c>
    </row>
    <row r="67" spans="2:13" ht="15.95" customHeight="1" thickBot="1" x14ac:dyDescent="0.3">
      <c r="B67" s="358"/>
      <c r="C67" s="359"/>
      <c r="D67" s="450"/>
      <c r="E67" s="444"/>
      <c r="F67" s="452"/>
      <c r="G67" s="435"/>
      <c r="H67" s="360"/>
      <c r="I67" s="361"/>
      <c r="J67" s="66" t="s">
        <v>40</v>
      </c>
      <c r="K67" s="67">
        <v>1</v>
      </c>
      <c r="L67" s="375"/>
      <c r="M67" s="377"/>
    </row>
    <row r="68" spans="2:13" ht="15.95" customHeight="1" thickBot="1" x14ac:dyDescent="0.3">
      <c r="B68" s="358"/>
      <c r="C68" s="359"/>
      <c r="D68" s="449"/>
      <c r="E68" s="442"/>
      <c r="F68" s="453"/>
      <c r="G68" s="436"/>
      <c r="H68" s="360"/>
      <c r="I68" s="361"/>
      <c r="J68" s="62" t="s">
        <v>41</v>
      </c>
      <c r="K68" s="63">
        <v>6</v>
      </c>
      <c r="L68" s="376"/>
      <c r="M68" s="367"/>
    </row>
    <row r="69" spans="2:13" ht="15.95" customHeight="1" thickBot="1" x14ac:dyDescent="0.3">
      <c r="B69" s="345" t="s">
        <v>105</v>
      </c>
      <c r="C69" s="347">
        <f>H69+L69</f>
        <v>48</v>
      </c>
      <c r="D69" s="445">
        <v>34</v>
      </c>
      <c r="E69" s="438">
        <f>D69/C69</f>
        <v>0.70833333333333337</v>
      </c>
      <c r="F69" s="454">
        <v>14</v>
      </c>
      <c r="G69" s="431">
        <f>F69/C69</f>
        <v>0.29166666666666669</v>
      </c>
      <c r="H69" s="349">
        <v>44</v>
      </c>
      <c r="I69" s="351">
        <f>H69/C69</f>
        <v>0.91666666666666663</v>
      </c>
      <c r="J69" s="368" t="s">
        <v>42</v>
      </c>
      <c r="K69" s="326">
        <v>4</v>
      </c>
      <c r="L69" s="378">
        <f>K69</f>
        <v>4</v>
      </c>
      <c r="M69" s="380">
        <f>L69/C69</f>
        <v>8.3333333333333329E-2</v>
      </c>
    </row>
    <row r="70" spans="2:13" ht="15.95" customHeight="1" thickBot="1" x14ac:dyDescent="0.3">
      <c r="B70" s="345"/>
      <c r="C70" s="347"/>
      <c r="D70" s="447"/>
      <c r="E70" s="440"/>
      <c r="F70" s="456"/>
      <c r="G70" s="437"/>
      <c r="H70" s="349"/>
      <c r="I70" s="351"/>
      <c r="J70" s="369"/>
      <c r="K70" s="327"/>
      <c r="L70" s="379"/>
      <c r="M70" s="381"/>
    </row>
    <row r="71" spans="2:13" ht="32.1" customHeight="1" thickBot="1" x14ac:dyDescent="0.3">
      <c r="B71" s="68" t="s">
        <v>106</v>
      </c>
      <c r="C71" s="69">
        <f>H71</f>
        <v>3</v>
      </c>
      <c r="D71" s="126">
        <v>3</v>
      </c>
      <c r="E71" s="139">
        <f>D71/C71</f>
        <v>1</v>
      </c>
      <c r="F71" s="141">
        <v>0</v>
      </c>
      <c r="G71" s="144">
        <f>F71/C71</f>
        <v>0</v>
      </c>
      <c r="H71" s="70">
        <v>3</v>
      </c>
      <c r="I71" s="71">
        <f>H71/C71</f>
        <v>1</v>
      </c>
      <c r="J71" s="72" t="s">
        <v>4</v>
      </c>
      <c r="K71" s="73">
        <v>0</v>
      </c>
      <c r="L71" s="74">
        <f>K71</f>
        <v>0</v>
      </c>
      <c r="M71" s="75">
        <f>L71/C71</f>
        <v>0</v>
      </c>
    </row>
    <row r="72" spans="2:13" ht="15.95" customHeight="1" thickBot="1" x14ac:dyDescent="0.3">
      <c r="B72" s="345" t="s">
        <v>107</v>
      </c>
      <c r="C72" s="347">
        <f>H72+L72</f>
        <v>32</v>
      </c>
      <c r="D72" s="445">
        <v>18</v>
      </c>
      <c r="E72" s="438">
        <f>D72/C72</f>
        <v>0.5625</v>
      </c>
      <c r="F72" s="454">
        <v>14</v>
      </c>
      <c r="G72" s="431">
        <f>F72/C72</f>
        <v>0.4375</v>
      </c>
      <c r="H72" s="349">
        <v>15</v>
      </c>
      <c r="I72" s="351">
        <f>H72/C72</f>
        <v>0.46875</v>
      </c>
      <c r="J72" s="37" t="s">
        <v>43</v>
      </c>
      <c r="K72" s="38">
        <v>3</v>
      </c>
      <c r="L72" s="326">
        <f>SUM(K72:K78)</f>
        <v>17</v>
      </c>
      <c r="M72" s="370">
        <f>L72/C72</f>
        <v>0.53125</v>
      </c>
    </row>
    <row r="73" spans="2:13" ht="15.95" customHeight="1" thickBot="1" x14ac:dyDescent="0.3">
      <c r="B73" s="345"/>
      <c r="C73" s="347"/>
      <c r="D73" s="446"/>
      <c r="E73" s="439"/>
      <c r="F73" s="455"/>
      <c r="G73" s="432"/>
      <c r="H73" s="349"/>
      <c r="I73" s="351"/>
      <c r="J73" s="39" t="s">
        <v>44</v>
      </c>
      <c r="K73" s="40">
        <v>0</v>
      </c>
      <c r="L73" s="389"/>
      <c r="M73" s="391"/>
    </row>
    <row r="74" spans="2:13" ht="15.95" customHeight="1" thickBot="1" x14ac:dyDescent="0.3">
      <c r="B74" s="345"/>
      <c r="C74" s="347"/>
      <c r="D74" s="446"/>
      <c r="E74" s="439"/>
      <c r="F74" s="455"/>
      <c r="G74" s="432"/>
      <c r="H74" s="349"/>
      <c r="I74" s="351"/>
      <c r="J74" s="39" t="s">
        <v>45</v>
      </c>
      <c r="K74" s="40">
        <v>2</v>
      </c>
      <c r="L74" s="389"/>
      <c r="M74" s="391"/>
    </row>
    <row r="75" spans="2:13" ht="15.95" customHeight="1" thickBot="1" x14ac:dyDescent="0.3">
      <c r="B75" s="345"/>
      <c r="C75" s="347"/>
      <c r="D75" s="446"/>
      <c r="E75" s="439"/>
      <c r="F75" s="455"/>
      <c r="G75" s="432"/>
      <c r="H75" s="349"/>
      <c r="I75" s="351"/>
      <c r="J75" s="39" t="s">
        <v>46</v>
      </c>
      <c r="K75" s="40">
        <v>4</v>
      </c>
      <c r="L75" s="389"/>
      <c r="M75" s="391"/>
    </row>
    <row r="76" spans="2:13" ht="15.95" customHeight="1" thickBot="1" x14ac:dyDescent="0.3">
      <c r="B76" s="345"/>
      <c r="C76" s="347"/>
      <c r="D76" s="446"/>
      <c r="E76" s="439"/>
      <c r="F76" s="455"/>
      <c r="G76" s="432"/>
      <c r="H76" s="349"/>
      <c r="I76" s="351"/>
      <c r="J76" s="39" t="s">
        <v>47</v>
      </c>
      <c r="K76" s="40">
        <v>0</v>
      </c>
      <c r="L76" s="389"/>
      <c r="M76" s="391"/>
    </row>
    <row r="77" spans="2:13" ht="15.95" customHeight="1" thickBot="1" x14ac:dyDescent="0.3">
      <c r="B77" s="345"/>
      <c r="C77" s="347"/>
      <c r="D77" s="446"/>
      <c r="E77" s="439"/>
      <c r="F77" s="455"/>
      <c r="G77" s="432"/>
      <c r="H77" s="349"/>
      <c r="I77" s="351"/>
      <c r="J77" s="45" t="s">
        <v>75</v>
      </c>
      <c r="K77" s="46">
        <v>4</v>
      </c>
      <c r="L77" s="389"/>
      <c r="M77" s="391"/>
    </row>
    <row r="78" spans="2:13" ht="15.75" thickBot="1" x14ac:dyDescent="0.3">
      <c r="B78" s="345"/>
      <c r="C78" s="347"/>
      <c r="D78" s="447"/>
      <c r="E78" s="440"/>
      <c r="F78" s="456"/>
      <c r="G78" s="437"/>
      <c r="H78" s="349"/>
      <c r="I78" s="351"/>
      <c r="J78" s="41" t="s">
        <v>48</v>
      </c>
      <c r="K78" s="42">
        <v>4</v>
      </c>
      <c r="L78" s="327"/>
      <c r="M78" s="371"/>
    </row>
    <row r="79" spans="2:13" ht="15.95" customHeight="1" thickBot="1" x14ac:dyDescent="0.3">
      <c r="B79" s="358" t="s">
        <v>108</v>
      </c>
      <c r="C79" s="359">
        <v>8</v>
      </c>
      <c r="D79" s="448">
        <v>5</v>
      </c>
      <c r="E79" s="441">
        <f>D79/C79</f>
        <v>0.625</v>
      </c>
      <c r="F79" s="451">
        <v>3</v>
      </c>
      <c r="G79" s="434">
        <f>F79/C79</f>
        <v>0.375</v>
      </c>
      <c r="H79" s="360">
        <v>4</v>
      </c>
      <c r="I79" s="361">
        <f>H79/C79</f>
        <v>0.5</v>
      </c>
      <c r="J79" s="76" t="s">
        <v>49</v>
      </c>
      <c r="K79" s="61">
        <v>2</v>
      </c>
      <c r="L79" s="324">
        <f>K79+K80</f>
        <v>4</v>
      </c>
      <c r="M79" s="317">
        <f>L79/C79</f>
        <v>0.5</v>
      </c>
    </row>
    <row r="80" spans="2:13" ht="15.75" thickBot="1" x14ac:dyDescent="0.3">
      <c r="B80" s="358"/>
      <c r="C80" s="359"/>
      <c r="D80" s="449"/>
      <c r="E80" s="442"/>
      <c r="F80" s="453"/>
      <c r="G80" s="436"/>
      <c r="H80" s="360"/>
      <c r="I80" s="361"/>
      <c r="J80" s="77" t="s">
        <v>119</v>
      </c>
      <c r="K80" s="63">
        <v>2</v>
      </c>
      <c r="L80" s="325"/>
      <c r="M80" s="318"/>
    </row>
    <row r="81" spans="2:13" ht="32.1" customHeight="1" thickBot="1" x14ac:dyDescent="0.3">
      <c r="B81" s="28" t="s">
        <v>109</v>
      </c>
      <c r="C81" s="29">
        <f>H81+L81</f>
        <v>59</v>
      </c>
      <c r="D81" s="125">
        <v>41</v>
      </c>
      <c r="E81" s="138">
        <f>D81/C81</f>
        <v>0.69491525423728817</v>
      </c>
      <c r="F81" s="140">
        <v>18</v>
      </c>
      <c r="G81" s="143">
        <f>F81/C81</f>
        <v>0.30508474576271188</v>
      </c>
      <c r="H81" s="30">
        <v>43</v>
      </c>
      <c r="I81" s="31">
        <f>H81/C81</f>
        <v>0.72881355932203384</v>
      </c>
      <c r="J81" s="32" t="s">
        <v>76</v>
      </c>
      <c r="K81" s="33">
        <v>16</v>
      </c>
      <c r="L81" s="33">
        <f>K81</f>
        <v>16</v>
      </c>
      <c r="M81" s="34">
        <f>L81/C81</f>
        <v>0.2711864406779661</v>
      </c>
    </row>
    <row r="82" spans="2:13" ht="15.95" customHeight="1" thickBot="1" x14ac:dyDescent="0.3">
      <c r="B82" s="358" t="s">
        <v>110</v>
      </c>
      <c r="C82" s="359">
        <f>H82+L82</f>
        <v>0</v>
      </c>
      <c r="D82" s="448">
        <v>0</v>
      </c>
      <c r="E82" s="441">
        <v>0</v>
      </c>
      <c r="F82" s="451">
        <v>0</v>
      </c>
      <c r="G82" s="434">
        <v>0</v>
      </c>
      <c r="H82" s="360">
        <v>0</v>
      </c>
      <c r="I82" s="361">
        <f>IFERROR(H82/C82,0)</f>
        <v>0</v>
      </c>
      <c r="J82" s="78" t="s">
        <v>77</v>
      </c>
      <c r="K82" s="79">
        <v>0</v>
      </c>
      <c r="L82" s="324">
        <f>SUM(K82:K83)</f>
        <v>0</v>
      </c>
      <c r="M82" s="317">
        <f>IFERROR(L82/C82,0)</f>
        <v>0</v>
      </c>
    </row>
    <row r="83" spans="2:13" ht="15.95" customHeight="1" thickBot="1" x14ac:dyDescent="0.3">
      <c r="B83" s="358"/>
      <c r="C83" s="359"/>
      <c r="D83" s="449"/>
      <c r="E83" s="442"/>
      <c r="F83" s="453"/>
      <c r="G83" s="436"/>
      <c r="H83" s="360"/>
      <c r="I83" s="361"/>
      <c r="J83" s="62" t="s">
        <v>50</v>
      </c>
      <c r="K83" s="63">
        <v>0</v>
      </c>
      <c r="L83" s="325"/>
      <c r="M83" s="318"/>
    </row>
    <row r="84" spans="2:13" ht="15.95" customHeight="1" thickBot="1" x14ac:dyDescent="0.3">
      <c r="B84" s="345" t="s">
        <v>111</v>
      </c>
      <c r="C84" s="347">
        <f>H84+L84</f>
        <v>15</v>
      </c>
      <c r="D84" s="445">
        <v>12</v>
      </c>
      <c r="E84" s="438">
        <f>D84/C84</f>
        <v>0.8</v>
      </c>
      <c r="F84" s="454">
        <v>3</v>
      </c>
      <c r="G84" s="431">
        <f>F84/C84</f>
        <v>0.2</v>
      </c>
      <c r="H84" s="349">
        <v>12</v>
      </c>
      <c r="I84" s="351">
        <f>H84/C84</f>
        <v>0.8</v>
      </c>
      <c r="J84" s="37" t="s">
        <v>51</v>
      </c>
      <c r="K84" s="38">
        <v>0</v>
      </c>
      <c r="L84" s="326">
        <f>SUM(K84:K86)</f>
        <v>3</v>
      </c>
      <c r="M84" s="370">
        <f>L84/C84</f>
        <v>0.2</v>
      </c>
    </row>
    <row r="85" spans="2:13" ht="15.95" customHeight="1" thickBot="1" x14ac:dyDescent="0.3">
      <c r="B85" s="345"/>
      <c r="C85" s="347"/>
      <c r="D85" s="446"/>
      <c r="E85" s="439"/>
      <c r="F85" s="455"/>
      <c r="G85" s="432"/>
      <c r="H85" s="349"/>
      <c r="I85" s="351"/>
      <c r="J85" s="39" t="s">
        <v>52</v>
      </c>
      <c r="K85" s="40">
        <v>2</v>
      </c>
      <c r="L85" s="389"/>
      <c r="M85" s="391"/>
    </row>
    <row r="86" spans="2:13" ht="15.95" customHeight="1" thickBot="1" x14ac:dyDescent="0.3">
      <c r="B86" s="345"/>
      <c r="C86" s="347"/>
      <c r="D86" s="447"/>
      <c r="E86" s="440"/>
      <c r="F86" s="456"/>
      <c r="G86" s="437"/>
      <c r="H86" s="349"/>
      <c r="I86" s="351"/>
      <c r="J86" s="41" t="s">
        <v>53</v>
      </c>
      <c r="K86" s="42">
        <v>1</v>
      </c>
      <c r="L86" s="327"/>
      <c r="M86" s="371"/>
    </row>
    <row r="87" spans="2:13" ht="15.95" customHeight="1" thickBot="1" x14ac:dyDescent="0.3">
      <c r="B87" s="358" t="s">
        <v>112</v>
      </c>
      <c r="C87" s="359">
        <f>H87+L87</f>
        <v>25</v>
      </c>
      <c r="D87" s="448">
        <v>19</v>
      </c>
      <c r="E87" s="441">
        <f>D87/C87</f>
        <v>0.76</v>
      </c>
      <c r="F87" s="451">
        <v>6</v>
      </c>
      <c r="G87" s="434">
        <f>F87/C87</f>
        <v>0.24</v>
      </c>
      <c r="H87" s="410">
        <v>8</v>
      </c>
      <c r="I87" s="413">
        <f>H87/C87</f>
        <v>0.32</v>
      </c>
      <c r="J87" s="60" t="s">
        <v>54</v>
      </c>
      <c r="K87" s="61">
        <v>11</v>
      </c>
      <c r="L87" s="324">
        <f>SUM(K87:K89)</f>
        <v>17</v>
      </c>
      <c r="M87" s="416">
        <f>L87/C87</f>
        <v>0.68</v>
      </c>
    </row>
    <row r="88" spans="2:13" ht="15.95" customHeight="1" thickBot="1" x14ac:dyDescent="0.3">
      <c r="B88" s="358"/>
      <c r="C88" s="359"/>
      <c r="D88" s="450"/>
      <c r="E88" s="444"/>
      <c r="F88" s="452"/>
      <c r="G88" s="435"/>
      <c r="H88" s="411"/>
      <c r="I88" s="414"/>
      <c r="J88" s="80" t="s">
        <v>55</v>
      </c>
      <c r="K88" s="81">
        <v>3</v>
      </c>
      <c r="L88" s="385"/>
      <c r="M88" s="417"/>
    </row>
    <row r="89" spans="2:13" ht="15.95" customHeight="1" thickBot="1" x14ac:dyDescent="0.3">
      <c r="B89" s="358"/>
      <c r="C89" s="359"/>
      <c r="D89" s="449"/>
      <c r="E89" s="442"/>
      <c r="F89" s="453"/>
      <c r="G89" s="436"/>
      <c r="H89" s="412"/>
      <c r="I89" s="415"/>
      <c r="J89" s="62" t="s">
        <v>121</v>
      </c>
      <c r="K89" s="63">
        <v>3</v>
      </c>
      <c r="L89" s="325"/>
      <c r="M89" s="418"/>
    </row>
    <row r="90" spans="2:13" ht="15.95" customHeight="1" thickBot="1" x14ac:dyDescent="0.3">
      <c r="B90" s="345" t="s">
        <v>113</v>
      </c>
      <c r="C90" s="347">
        <f>H90+L90</f>
        <v>38</v>
      </c>
      <c r="D90" s="445">
        <v>22</v>
      </c>
      <c r="E90" s="438">
        <f>D90/C90</f>
        <v>0.57894736842105265</v>
      </c>
      <c r="F90" s="454">
        <v>16</v>
      </c>
      <c r="G90" s="431">
        <f>F90/C90</f>
        <v>0.42105263157894735</v>
      </c>
      <c r="H90" s="349">
        <v>21</v>
      </c>
      <c r="I90" s="351">
        <f>H90/C90</f>
        <v>0.55263157894736847</v>
      </c>
      <c r="J90" s="37" t="s">
        <v>56</v>
      </c>
      <c r="K90" s="38">
        <v>2</v>
      </c>
      <c r="L90" s="326">
        <f>SUM(K90:K93)</f>
        <v>17</v>
      </c>
      <c r="M90" s="370">
        <f>L90/C90</f>
        <v>0.44736842105263158</v>
      </c>
    </row>
    <row r="91" spans="2:13" ht="15.95" customHeight="1" thickBot="1" x14ac:dyDescent="0.3">
      <c r="B91" s="345"/>
      <c r="C91" s="347"/>
      <c r="D91" s="446"/>
      <c r="E91" s="439"/>
      <c r="F91" s="455"/>
      <c r="G91" s="432"/>
      <c r="H91" s="349"/>
      <c r="I91" s="351"/>
      <c r="J91" s="39" t="s">
        <v>57</v>
      </c>
      <c r="K91" s="40">
        <v>5</v>
      </c>
      <c r="L91" s="389"/>
      <c r="M91" s="391"/>
    </row>
    <row r="92" spans="2:13" ht="15.75" thickBot="1" x14ac:dyDescent="0.3">
      <c r="B92" s="345"/>
      <c r="C92" s="347"/>
      <c r="D92" s="446"/>
      <c r="E92" s="439"/>
      <c r="F92" s="455"/>
      <c r="G92" s="432"/>
      <c r="H92" s="349"/>
      <c r="I92" s="351"/>
      <c r="J92" s="39" t="s">
        <v>58</v>
      </c>
      <c r="K92" s="40">
        <v>2</v>
      </c>
      <c r="L92" s="389"/>
      <c r="M92" s="391"/>
    </row>
    <row r="93" spans="2:13" ht="15.95" customHeight="1" thickBot="1" x14ac:dyDescent="0.3">
      <c r="B93" s="345"/>
      <c r="C93" s="347"/>
      <c r="D93" s="447"/>
      <c r="E93" s="440"/>
      <c r="F93" s="456"/>
      <c r="G93" s="437"/>
      <c r="H93" s="349"/>
      <c r="I93" s="351"/>
      <c r="J93" s="41" t="s">
        <v>59</v>
      </c>
      <c r="K93" s="42">
        <v>8</v>
      </c>
      <c r="L93" s="327"/>
      <c r="M93" s="371"/>
    </row>
    <row r="94" spans="2:13" ht="15.95" customHeight="1" thickBot="1" x14ac:dyDescent="0.3">
      <c r="B94" s="358" t="s">
        <v>114</v>
      </c>
      <c r="C94" s="359">
        <f>H94+L94</f>
        <v>22</v>
      </c>
      <c r="D94" s="448">
        <v>18</v>
      </c>
      <c r="E94" s="441">
        <f>D94/C94</f>
        <v>0.81818181818181823</v>
      </c>
      <c r="F94" s="451">
        <v>4</v>
      </c>
      <c r="G94" s="434">
        <f>F94/C94</f>
        <v>0.18181818181818182</v>
      </c>
      <c r="H94" s="360">
        <v>16</v>
      </c>
      <c r="I94" s="361">
        <f>H94/C94</f>
        <v>0.72727272727272729</v>
      </c>
      <c r="J94" s="60" t="s">
        <v>60</v>
      </c>
      <c r="K94" s="61">
        <v>1</v>
      </c>
      <c r="L94" s="324">
        <f>SUM(K94:K95)</f>
        <v>6</v>
      </c>
      <c r="M94" s="317">
        <f>L94/C94</f>
        <v>0.27272727272727271</v>
      </c>
    </row>
    <row r="95" spans="2:13" ht="15.95" customHeight="1" thickBot="1" x14ac:dyDescent="0.3">
      <c r="B95" s="358"/>
      <c r="C95" s="359"/>
      <c r="D95" s="449"/>
      <c r="E95" s="442"/>
      <c r="F95" s="453"/>
      <c r="G95" s="436"/>
      <c r="H95" s="360"/>
      <c r="I95" s="361"/>
      <c r="J95" s="62" t="s">
        <v>61</v>
      </c>
      <c r="K95" s="63">
        <v>5</v>
      </c>
      <c r="L95" s="325"/>
      <c r="M95" s="318"/>
    </row>
    <row r="96" spans="2:13" ht="15.95" customHeight="1" thickBot="1" x14ac:dyDescent="0.3">
      <c r="B96" s="345" t="s">
        <v>115</v>
      </c>
      <c r="C96" s="347">
        <f>H96+L96</f>
        <v>16</v>
      </c>
      <c r="D96" s="445">
        <v>13</v>
      </c>
      <c r="E96" s="438">
        <f>D96/C96</f>
        <v>0.8125</v>
      </c>
      <c r="F96" s="454">
        <v>3</v>
      </c>
      <c r="G96" s="431">
        <f>F96/C96</f>
        <v>0.1875</v>
      </c>
      <c r="H96" s="349">
        <v>7</v>
      </c>
      <c r="I96" s="351">
        <f>H96/C96</f>
        <v>0.4375</v>
      </c>
      <c r="J96" s="37" t="s">
        <v>62</v>
      </c>
      <c r="K96" s="38">
        <v>0</v>
      </c>
      <c r="L96" s="326">
        <f>SUM(K96:K101)</f>
        <v>9</v>
      </c>
      <c r="M96" s="370">
        <f>L96/C96</f>
        <v>0.5625</v>
      </c>
    </row>
    <row r="97" spans="2:13" ht="15.95" customHeight="1" thickBot="1" x14ac:dyDescent="0.3">
      <c r="B97" s="345"/>
      <c r="C97" s="347"/>
      <c r="D97" s="446"/>
      <c r="E97" s="439"/>
      <c r="F97" s="455"/>
      <c r="G97" s="432"/>
      <c r="H97" s="349"/>
      <c r="I97" s="351"/>
      <c r="J97" s="39" t="s">
        <v>63</v>
      </c>
      <c r="K97" s="40">
        <v>0</v>
      </c>
      <c r="L97" s="389"/>
      <c r="M97" s="391"/>
    </row>
    <row r="98" spans="2:13" ht="15.95" customHeight="1" thickBot="1" x14ac:dyDescent="0.3">
      <c r="B98" s="345"/>
      <c r="C98" s="347"/>
      <c r="D98" s="446"/>
      <c r="E98" s="439"/>
      <c r="F98" s="455"/>
      <c r="G98" s="432"/>
      <c r="H98" s="349"/>
      <c r="I98" s="351"/>
      <c r="J98" s="39" t="s">
        <v>64</v>
      </c>
      <c r="K98" s="40">
        <v>0</v>
      </c>
      <c r="L98" s="389"/>
      <c r="M98" s="391"/>
    </row>
    <row r="99" spans="2:13" ht="15.95" customHeight="1" thickBot="1" x14ac:dyDescent="0.3">
      <c r="B99" s="345"/>
      <c r="C99" s="347"/>
      <c r="D99" s="446"/>
      <c r="E99" s="439"/>
      <c r="F99" s="455"/>
      <c r="G99" s="432"/>
      <c r="H99" s="349"/>
      <c r="I99" s="351"/>
      <c r="J99" s="39" t="s">
        <v>65</v>
      </c>
      <c r="K99" s="40">
        <v>6</v>
      </c>
      <c r="L99" s="389"/>
      <c r="M99" s="391"/>
    </row>
    <row r="100" spans="2:13" ht="15.95" customHeight="1" thickBot="1" x14ac:dyDescent="0.3">
      <c r="B100" s="345"/>
      <c r="C100" s="347"/>
      <c r="D100" s="446"/>
      <c r="E100" s="439"/>
      <c r="F100" s="455"/>
      <c r="G100" s="432"/>
      <c r="H100" s="349"/>
      <c r="I100" s="351"/>
      <c r="J100" s="39" t="s">
        <v>66</v>
      </c>
      <c r="K100" s="40">
        <v>0</v>
      </c>
      <c r="L100" s="389"/>
      <c r="M100" s="391"/>
    </row>
    <row r="101" spans="2:13" ht="15.95" customHeight="1" thickBot="1" x14ac:dyDescent="0.3">
      <c r="B101" s="419"/>
      <c r="C101" s="420"/>
      <c r="D101" s="458"/>
      <c r="E101" s="443"/>
      <c r="F101" s="457"/>
      <c r="G101" s="433"/>
      <c r="H101" s="405"/>
      <c r="I101" s="406"/>
      <c r="J101" s="45" t="s">
        <v>78</v>
      </c>
      <c r="K101" s="46">
        <v>3</v>
      </c>
      <c r="L101" s="389"/>
      <c r="M101" s="398"/>
    </row>
    <row r="102" spans="2:13" ht="20.100000000000001" customHeight="1" thickTop="1" thickBot="1" x14ac:dyDescent="0.3">
      <c r="B102" s="111" t="s">
        <v>68</v>
      </c>
      <c r="C102" s="118">
        <f>SUM(C5:C101)</f>
        <v>1214</v>
      </c>
      <c r="D102" s="115">
        <f>SUM(D5:D101)</f>
        <v>837</v>
      </c>
      <c r="E102" s="133">
        <f>D102/C102</f>
        <v>0.68945634266886324</v>
      </c>
      <c r="F102" s="142">
        <f>SUM(F5:F101)</f>
        <v>377</v>
      </c>
      <c r="G102" s="137">
        <f>F102/C102</f>
        <v>0.31054365733113676</v>
      </c>
      <c r="H102" s="113">
        <f>SUM(H5:H101)</f>
        <v>926</v>
      </c>
      <c r="I102" s="114">
        <f>H102/C102</f>
        <v>0.76276771004942334</v>
      </c>
      <c r="J102" s="402"/>
      <c r="K102" s="403"/>
      <c r="L102" s="115">
        <f>SUM(L5:L101)</f>
        <v>288</v>
      </c>
      <c r="M102" s="116">
        <f>L102/C102</f>
        <v>0.2372322899505766</v>
      </c>
    </row>
    <row r="103" spans="2:13" ht="15.75" thickTop="1" x14ac:dyDescent="0.25"/>
  </sheetData>
  <mergeCells count="330">
    <mergeCell ref="L87:L89"/>
    <mergeCell ref="M87:M89"/>
    <mergeCell ref="I87:I89"/>
    <mergeCell ref="B1:M1"/>
    <mergeCell ref="B96:B101"/>
    <mergeCell ref="C96:C101"/>
    <mergeCell ref="H96:H101"/>
    <mergeCell ref="I96:I101"/>
    <mergeCell ref="L96:L101"/>
    <mergeCell ref="M96:M101"/>
    <mergeCell ref="B94:B95"/>
    <mergeCell ref="C94:C95"/>
    <mergeCell ref="H94:H95"/>
    <mergeCell ref="I94:I95"/>
    <mergeCell ref="L94:L95"/>
    <mergeCell ref="M94:M95"/>
    <mergeCell ref="B90:B93"/>
    <mergeCell ref="C90:C93"/>
    <mergeCell ref="H90:H93"/>
    <mergeCell ref="I90:I93"/>
    <mergeCell ref="L90:L93"/>
    <mergeCell ref="M90:M93"/>
    <mergeCell ref="B84:B86"/>
    <mergeCell ref="C84:C86"/>
    <mergeCell ref="H84:H86"/>
    <mergeCell ref="I84:I86"/>
    <mergeCell ref="L84:L86"/>
    <mergeCell ref="M84:M86"/>
    <mergeCell ref="L79:L80"/>
    <mergeCell ref="M79:M80"/>
    <mergeCell ref="B82:B83"/>
    <mergeCell ref="C82:C83"/>
    <mergeCell ref="H82:H83"/>
    <mergeCell ref="I82:I83"/>
    <mergeCell ref="L82:L83"/>
    <mergeCell ref="M82:M83"/>
    <mergeCell ref="B79:B80"/>
    <mergeCell ref="C79:C80"/>
    <mergeCell ref="H79:H80"/>
    <mergeCell ref="I79:I80"/>
    <mergeCell ref="F79:F80"/>
    <mergeCell ref="F82:F83"/>
    <mergeCell ref="D79:D80"/>
    <mergeCell ref="D82:D83"/>
    <mergeCell ref="D84:D86"/>
    <mergeCell ref="F84:F86"/>
    <mergeCell ref="L69:L70"/>
    <mergeCell ref="M69:M70"/>
    <mergeCell ref="B72:B78"/>
    <mergeCell ref="C72:C78"/>
    <mergeCell ref="H72:H78"/>
    <mergeCell ref="I72:I78"/>
    <mergeCell ref="L72:L78"/>
    <mergeCell ref="M72:M78"/>
    <mergeCell ref="B69:B70"/>
    <mergeCell ref="C69:C70"/>
    <mergeCell ref="H69:H70"/>
    <mergeCell ref="I69:I70"/>
    <mergeCell ref="J69:J70"/>
    <mergeCell ref="K69:K70"/>
    <mergeCell ref="F72:F78"/>
    <mergeCell ref="D72:D78"/>
    <mergeCell ref="F69:F70"/>
    <mergeCell ref="D69:D70"/>
    <mergeCell ref="B66:B68"/>
    <mergeCell ref="C66:C68"/>
    <mergeCell ref="H66:H68"/>
    <mergeCell ref="I66:I68"/>
    <mergeCell ref="L66:L68"/>
    <mergeCell ref="M66:M68"/>
    <mergeCell ref="L60:L61"/>
    <mergeCell ref="M60:M61"/>
    <mergeCell ref="B62:B65"/>
    <mergeCell ref="C62:C65"/>
    <mergeCell ref="H62:H65"/>
    <mergeCell ref="I62:I65"/>
    <mergeCell ref="L62:L65"/>
    <mergeCell ref="M62:M65"/>
    <mergeCell ref="B60:B61"/>
    <mergeCell ref="C60:C61"/>
    <mergeCell ref="H60:H61"/>
    <mergeCell ref="I60:I61"/>
    <mergeCell ref="J60:J61"/>
    <mergeCell ref="K60:K61"/>
    <mergeCell ref="F60:F61"/>
    <mergeCell ref="F62:F65"/>
    <mergeCell ref="F66:F68"/>
    <mergeCell ref="D60:D61"/>
    <mergeCell ref="B53:B59"/>
    <mergeCell ref="C53:C59"/>
    <mergeCell ref="H53:H59"/>
    <mergeCell ref="I53:I59"/>
    <mergeCell ref="L53:L59"/>
    <mergeCell ref="M53:M59"/>
    <mergeCell ref="B51:B52"/>
    <mergeCell ref="C51:C52"/>
    <mergeCell ref="H51:H52"/>
    <mergeCell ref="I51:I52"/>
    <mergeCell ref="L51:L52"/>
    <mergeCell ref="M51:M52"/>
    <mergeCell ref="F51:F52"/>
    <mergeCell ref="F53:F59"/>
    <mergeCell ref="E51:E52"/>
    <mergeCell ref="E53:E59"/>
    <mergeCell ref="D53:D59"/>
    <mergeCell ref="D51:D52"/>
    <mergeCell ref="L45:L46"/>
    <mergeCell ref="M45:M46"/>
    <mergeCell ref="B47:B50"/>
    <mergeCell ref="C47:C50"/>
    <mergeCell ref="H47:H50"/>
    <mergeCell ref="I47:I50"/>
    <mergeCell ref="L47:L50"/>
    <mergeCell ref="M47:M50"/>
    <mergeCell ref="B45:B46"/>
    <mergeCell ref="C45:C46"/>
    <mergeCell ref="H45:H46"/>
    <mergeCell ref="I45:I46"/>
    <mergeCell ref="J45:J46"/>
    <mergeCell ref="K45:K46"/>
    <mergeCell ref="E45:E46"/>
    <mergeCell ref="E47:E50"/>
    <mergeCell ref="D45:D46"/>
    <mergeCell ref="D47:D50"/>
    <mergeCell ref="B42:B43"/>
    <mergeCell ref="C42:C43"/>
    <mergeCell ref="H42:H43"/>
    <mergeCell ref="I42:I43"/>
    <mergeCell ref="L42:L43"/>
    <mergeCell ref="M42:M43"/>
    <mergeCell ref="B39:B41"/>
    <mergeCell ref="C39:C41"/>
    <mergeCell ref="H39:H41"/>
    <mergeCell ref="I39:I41"/>
    <mergeCell ref="L39:L41"/>
    <mergeCell ref="M39:M41"/>
    <mergeCell ref="E39:E41"/>
    <mergeCell ref="E42:E43"/>
    <mergeCell ref="D39:D41"/>
    <mergeCell ref="D42:D43"/>
    <mergeCell ref="L35:L36"/>
    <mergeCell ref="M35:M36"/>
    <mergeCell ref="B37:B38"/>
    <mergeCell ref="C37:C38"/>
    <mergeCell ref="H37:H38"/>
    <mergeCell ref="I37:I38"/>
    <mergeCell ref="J37:J38"/>
    <mergeCell ref="K37:K38"/>
    <mergeCell ref="L37:L38"/>
    <mergeCell ref="M37:M38"/>
    <mergeCell ref="B35:B36"/>
    <mergeCell ref="C35:C36"/>
    <mergeCell ref="H35:H36"/>
    <mergeCell ref="I35:I36"/>
    <mergeCell ref="J35:J36"/>
    <mergeCell ref="K35:K36"/>
    <mergeCell ref="E35:E36"/>
    <mergeCell ref="E37:E38"/>
    <mergeCell ref="D35:D36"/>
    <mergeCell ref="D37:D38"/>
    <mergeCell ref="B30:B34"/>
    <mergeCell ref="C30:C34"/>
    <mergeCell ref="H30:H34"/>
    <mergeCell ref="I30:I34"/>
    <mergeCell ref="L30:L34"/>
    <mergeCell ref="M30:M34"/>
    <mergeCell ref="B27:B29"/>
    <mergeCell ref="C27:C29"/>
    <mergeCell ref="H27:H29"/>
    <mergeCell ref="I27:I29"/>
    <mergeCell ref="L27:L29"/>
    <mergeCell ref="M27:M29"/>
    <mergeCell ref="E27:E29"/>
    <mergeCell ref="E30:E34"/>
    <mergeCell ref="D30:D34"/>
    <mergeCell ref="K12:K13"/>
    <mergeCell ref="B23:B26"/>
    <mergeCell ref="C23:C26"/>
    <mergeCell ref="H23:H26"/>
    <mergeCell ref="I23:I26"/>
    <mergeCell ref="L23:L26"/>
    <mergeCell ref="M23:M26"/>
    <mergeCell ref="L19:L20"/>
    <mergeCell ref="M19:M20"/>
    <mergeCell ref="B21:B22"/>
    <mergeCell ref="C21:C22"/>
    <mergeCell ref="H21:H22"/>
    <mergeCell ref="I21:I22"/>
    <mergeCell ref="J21:J22"/>
    <mergeCell ref="K21:K22"/>
    <mergeCell ref="L21:L22"/>
    <mergeCell ref="M21:M22"/>
    <mergeCell ref="B19:B20"/>
    <mergeCell ref="C19:C20"/>
    <mergeCell ref="H19:H20"/>
    <mergeCell ref="I19:I20"/>
    <mergeCell ref="J19:J20"/>
    <mergeCell ref="K19:K20"/>
    <mergeCell ref="M9:M10"/>
    <mergeCell ref="F45:F46"/>
    <mergeCell ref="F47:F50"/>
    <mergeCell ref="B16:B17"/>
    <mergeCell ref="C16:C17"/>
    <mergeCell ref="H16:H17"/>
    <mergeCell ref="I16:I17"/>
    <mergeCell ref="L16:L17"/>
    <mergeCell ref="M16:M17"/>
    <mergeCell ref="L12:L13"/>
    <mergeCell ref="M12:M13"/>
    <mergeCell ref="B14:B15"/>
    <mergeCell ref="C14:C15"/>
    <mergeCell ref="H14:H15"/>
    <mergeCell ref="I14:I15"/>
    <mergeCell ref="J14:J15"/>
    <mergeCell ref="K14:K15"/>
    <mergeCell ref="L14:L15"/>
    <mergeCell ref="M14:M15"/>
    <mergeCell ref="B12:B13"/>
    <mergeCell ref="C12:C13"/>
    <mergeCell ref="H12:H13"/>
    <mergeCell ref="I12:I13"/>
    <mergeCell ref="J12:J13"/>
    <mergeCell ref="D62:D65"/>
    <mergeCell ref="D66:D68"/>
    <mergeCell ref="J102:K102"/>
    <mergeCell ref="H87:H89"/>
    <mergeCell ref="C87:C89"/>
    <mergeCell ref="B87:B89"/>
    <mergeCell ref="B2:M2"/>
    <mergeCell ref="H3:M3"/>
    <mergeCell ref="H4:I4"/>
    <mergeCell ref="J4:M4"/>
    <mergeCell ref="B5:B8"/>
    <mergeCell ref="C5:C8"/>
    <mergeCell ref="H5:H8"/>
    <mergeCell ref="I5:I8"/>
    <mergeCell ref="L5:L8"/>
    <mergeCell ref="M5:M8"/>
    <mergeCell ref="B9:B10"/>
    <mergeCell ref="C9:C10"/>
    <mergeCell ref="H9:H10"/>
    <mergeCell ref="I9:I10"/>
    <mergeCell ref="J9:J10"/>
    <mergeCell ref="K9:K10"/>
    <mergeCell ref="L9:L10"/>
    <mergeCell ref="D27:D29"/>
    <mergeCell ref="B3:B4"/>
    <mergeCell ref="C3:C4"/>
    <mergeCell ref="F87:F89"/>
    <mergeCell ref="F90:F93"/>
    <mergeCell ref="F94:F95"/>
    <mergeCell ref="F96:F101"/>
    <mergeCell ref="D94:D95"/>
    <mergeCell ref="D96:D101"/>
    <mergeCell ref="F5:F8"/>
    <mergeCell ref="F9:F10"/>
    <mergeCell ref="F12:F13"/>
    <mergeCell ref="F14:F15"/>
    <mergeCell ref="F16:F17"/>
    <mergeCell ref="F19:F20"/>
    <mergeCell ref="F21:F22"/>
    <mergeCell ref="F23:F26"/>
    <mergeCell ref="F27:F29"/>
    <mergeCell ref="F30:F34"/>
    <mergeCell ref="F35:F36"/>
    <mergeCell ref="F37:F38"/>
    <mergeCell ref="F39:F41"/>
    <mergeCell ref="F42:F43"/>
    <mergeCell ref="D87:D89"/>
    <mergeCell ref="D90:D93"/>
    <mergeCell ref="D3:E4"/>
    <mergeCell ref="E5:E8"/>
    <mergeCell ref="E9:E10"/>
    <mergeCell ref="E12:E13"/>
    <mergeCell ref="E14:E15"/>
    <mergeCell ref="E16:E17"/>
    <mergeCell ref="E19:E20"/>
    <mergeCell ref="E21:E22"/>
    <mergeCell ref="E23:E26"/>
    <mergeCell ref="D5:D8"/>
    <mergeCell ref="D9:D10"/>
    <mergeCell ref="D12:D13"/>
    <mergeCell ref="D14:D15"/>
    <mergeCell ref="D16:D17"/>
    <mergeCell ref="D19:D20"/>
    <mergeCell ref="D21:D22"/>
    <mergeCell ref="D23:D26"/>
    <mergeCell ref="E60:E61"/>
    <mergeCell ref="E62:E65"/>
    <mergeCell ref="E66:E68"/>
    <mergeCell ref="E69:E70"/>
    <mergeCell ref="E72:E78"/>
    <mergeCell ref="E79:E80"/>
    <mergeCell ref="E82:E83"/>
    <mergeCell ref="E84:E86"/>
    <mergeCell ref="E87:E89"/>
    <mergeCell ref="E90:E93"/>
    <mergeCell ref="E94:E95"/>
    <mergeCell ref="E96:E101"/>
    <mergeCell ref="F3:G4"/>
    <mergeCell ref="G5:G8"/>
    <mergeCell ref="G9:G10"/>
    <mergeCell ref="G12:G13"/>
    <mergeCell ref="G14:G15"/>
    <mergeCell ref="G16:G17"/>
    <mergeCell ref="G19:G20"/>
    <mergeCell ref="G21:G22"/>
    <mergeCell ref="G23:G26"/>
    <mergeCell ref="G27:G29"/>
    <mergeCell ref="G30:G34"/>
    <mergeCell ref="G35:G36"/>
    <mergeCell ref="G37:G38"/>
    <mergeCell ref="G39:G41"/>
    <mergeCell ref="G42:G43"/>
    <mergeCell ref="G45:G46"/>
    <mergeCell ref="G47:G50"/>
    <mergeCell ref="G51:G52"/>
    <mergeCell ref="G53:G59"/>
    <mergeCell ref="G60:G61"/>
    <mergeCell ref="G62:G65"/>
    <mergeCell ref="G96:G101"/>
    <mergeCell ref="G66:G68"/>
    <mergeCell ref="G69:G70"/>
    <mergeCell ref="G72:G78"/>
    <mergeCell ref="G79:G80"/>
    <mergeCell ref="G82:G83"/>
    <mergeCell ref="G84:G86"/>
    <mergeCell ref="G87:G89"/>
    <mergeCell ref="G90:G93"/>
    <mergeCell ref="G94:G95"/>
  </mergeCells>
  <pageMargins left="0.70866141732283472" right="0.7086614173228347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ignoredErrors>
    <ignoredError sqref="L7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opLeftCell="A73" zoomScaleNormal="100" workbookViewId="0">
      <selection activeCell="D87" sqref="D87:D89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customWidth="1"/>
  </cols>
  <sheetData>
    <row r="1" spans="2:13" ht="104.25" customHeight="1" thickBot="1" x14ac:dyDescent="0.3"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2:13" ht="36.950000000000003" customHeight="1" thickBot="1" x14ac:dyDescent="0.3">
      <c r="B2" s="469" t="s">
        <v>136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1"/>
    </row>
    <row r="3" spans="2:13" ht="18.75" customHeight="1" thickBot="1" x14ac:dyDescent="0.3">
      <c r="B3" s="283" t="s">
        <v>124</v>
      </c>
      <c r="C3" s="285" t="s">
        <v>132</v>
      </c>
      <c r="D3" s="293" t="s">
        <v>133</v>
      </c>
      <c r="E3" s="294"/>
      <c r="F3" s="293" t="s">
        <v>134</v>
      </c>
      <c r="G3" s="294"/>
      <c r="H3" s="427" t="s">
        <v>79</v>
      </c>
      <c r="I3" s="427"/>
      <c r="J3" s="427"/>
      <c r="K3" s="427"/>
      <c r="L3" s="427"/>
      <c r="M3" s="428"/>
    </row>
    <row r="4" spans="2:13" ht="50.25" customHeight="1" thickBot="1" x14ac:dyDescent="0.3">
      <c r="B4" s="284"/>
      <c r="C4" s="286"/>
      <c r="D4" s="297"/>
      <c r="E4" s="298"/>
      <c r="F4" s="297"/>
      <c r="G4" s="298"/>
      <c r="H4" s="427" t="s">
        <v>81</v>
      </c>
      <c r="I4" s="427"/>
      <c r="J4" s="427" t="s">
        <v>80</v>
      </c>
      <c r="K4" s="427"/>
      <c r="L4" s="427"/>
      <c r="M4" s="428"/>
    </row>
    <row r="5" spans="2:13" ht="15.95" customHeight="1" thickBot="1" x14ac:dyDescent="0.3">
      <c r="B5" s="345" t="s">
        <v>82</v>
      </c>
      <c r="C5" s="347">
        <f>H5+L5</f>
        <v>14</v>
      </c>
      <c r="D5" s="386">
        <v>3</v>
      </c>
      <c r="E5" s="328">
        <f>D5/C5</f>
        <v>0.21428571428571427</v>
      </c>
      <c r="F5" s="326">
        <v>11</v>
      </c>
      <c r="G5" s="312">
        <f>F5/C5</f>
        <v>0.7857142857142857</v>
      </c>
      <c r="H5" s="349">
        <v>13</v>
      </c>
      <c r="I5" s="351">
        <f>H5/C5</f>
        <v>0.9285714285714286</v>
      </c>
      <c r="J5" s="22" t="s">
        <v>0</v>
      </c>
      <c r="K5" s="23">
        <v>0</v>
      </c>
      <c r="L5" s="352">
        <f>SUM(K5:K8)</f>
        <v>1</v>
      </c>
      <c r="M5" s="355">
        <f>L5/C5</f>
        <v>7.1428571428571425E-2</v>
      </c>
    </row>
    <row r="6" spans="2:13" ht="15.95" customHeight="1" thickBot="1" x14ac:dyDescent="0.3">
      <c r="B6" s="345"/>
      <c r="C6" s="347"/>
      <c r="D6" s="388"/>
      <c r="E6" s="329"/>
      <c r="F6" s="389"/>
      <c r="G6" s="313"/>
      <c r="H6" s="349"/>
      <c r="I6" s="351"/>
      <c r="J6" s="24" t="s">
        <v>1</v>
      </c>
      <c r="K6" s="25">
        <v>0</v>
      </c>
      <c r="L6" s="353"/>
      <c r="M6" s="356"/>
    </row>
    <row r="7" spans="2:13" ht="15.95" customHeight="1" thickBot="1" x14ac:dyDescent="0.3">
      <c r="B7" s="345"/>
      <c r="C7" s="347"/>
      <c r="D7" s="388"/>
      <c r="E7" s="329"/>
      <c r="F7" s="389"/>
      <c r="G7" s="313"/>
      <c r="H7" s="349"/>
      <c r="I7" s="351"/>
      <c r="J7" s="24" t="s">
        <v>69</v>
      </c>
      <c r="K7" s="25">
        <v>0</v>
      </c>
      <c r="L7" s="353"/>
      <c r="M7" s="356"/>
    </row>
    <row r="8" spans="2:13" ht="15.95" customHeight="1" thickBot="1" x14ac:dyDescent="0.3">
      <c r="B8" s="345"/>
      <c r="C8" s="347"/>
      <c r="D8" s="387"/>
      <c r="E8" s="330"/>
      <c r="F8" s="327"/>
      <c r="G8" s="314"/>
      <c r="H8" s="349"/>
      <c r="I8" s="351"/>
      <c r="J8" s="26" t="s">
        <v>2</v>
      </c>
      <c r="K8" s="27">
        <v>1</v>
      </c>
      <c r="L8" s="354"/>
      <c r="M8" s="357"/>
    </row>
    <row r="9" spans="2:13" ht="15.95" customHeight="1" thickBot="1" x14ac:dyDescent="0.3">
      <c r="B9" s="358" t="s">
        <v>84</v>
      </c>
      <c r="C9" s="359">
        <f>H9+L9</f>
        <v>18</v>
      </c>
      <c r="D9" s="372">
        <v>4</v>
      </c>
      <c r="E9" s="331">
        <f>D9/C9</f>
        <v>0.22222222222222221</v>
      </c>
      <c r="F9" s="324">
        <v>14</v>
      </c>
      <c r="G9" s="315">
        <f>F9/C9</f>
        <v>0.77777777777777779</v>
      </c>
      <c r="H9" s="360">
        <v>14</v>
      </c>
      <c r="I9" s="361">
        <f>H9/C9</f>
        <v>0.77777777777777779</v>
      </c>
      <c r="J9" s="362" t="s">
        <v>3</v>
      </c>
      <c r="K9" s="324">
        <v>4</v>
      </c>
      <c r="L9" s="324">
        <f>K9</f>
        <v>4</v>
      </c>
      <c r="M9" s="317">
        <f>L9/C9</f>
        <v>0.22222222222222221</v>
      </c>
    </row>
    <row r="10" spans="2:13" ht="15.75" thickBot="1" x14ac:dyDescent="0.3">
      <c r="B10" s="358"/>
      <c r="C10" s="359"/>
      <c r="D10" s="373"/>
      <c r="E10" s="332"/>
      <c r="F10" s="325"/>
      <c r="G10" s="316"/>
      <c r="H10" s="360"/>
      <c r="I10" s="361"/>
      <c r="J10" s="363"/>
      <c r="K10" s="325"/>
      <c r="L10" s="325"/>
      <c r="M10" s="318"/>
    </row>
    <row r="11" spans="2:13" ht="32.1" customHeight="1" thickBot="1" x14ac:dyDescent="0.3">
      <c r="B11" s="28" t="s">
        <v>83</v>
      </c>
      <c r="C11" s="123">
        <f>H11</f>
        <v>0</v>
      </c>
      <c r="D11" s="103">
        <v>0</v>
      </c>
      <c r="E11" s="131">
        <v>0</v>
      </c>
      <c r="F11" s="33">
        <v>0</v>
      </c>
      <c r="G11" s="135">
        <v>0</v>
      </c>
      <c r="H11" s="30">
        <v>0</v>
      </c>
      <c r="I11" s="31">
        <v>0</v>
      </c>
      <c r="J11" s="48" t="s">
        <v>67</v>
      </c>
      <c r="K11" s="33">
        <v>0</v>
      </c>
      <c r="L11" s="33">
        <f>K11</f>
        <v>0</v>
      </c>
      <c r="M11" s="34">
        <v>0</v>
      </c>
    </row>
    <row r="12" spans="2:13" ht="15.95" customHeight="1" thickBot="1" x14ac:dyDescent="0.3">
      <c r="B12" s="358" t="s">
        <v>85</v>
      </c>
      <c r="C12" s="359">
        <f>H12+L12</f>
        <v>27</v>
      </c>
      <c r="D12" s="372">
        <v>3</v>
      </c>
      <c r="E12" s="331">
        <f>D12/C12</f>
        <v>0.1111111111111111</v>
      </c>
      <c r="F12" s="324">
        <v>24</v>
      </c>
      <c r="G12" s="315">
        <f>F12/C12</f>
        <v>0.88888888888888884</v>
      </c>
      <c r="H12" s="360">
        <v>22</v>
      </c>
      <c r="I12" s="361">
        <f>H12/C12</f>
        <v>0.81481481481481477</v>
      </c>
      <c r="J12" s="362" t="s">
        <v>5</v>
      </c>
      <c r="K12" s="324">
        <v>5</v>
      </c>
      <c r="L12" s="324">
        <f>K12</f>
        <v>5</v>
      </c>
      <c r="M12" s="317">
        <f>L12/C12</f>
        <v>0.18518518518518517</v>
      </c>
    </row>
    <row r="13" spans="2:13" ht="15.95" customHeight="1" thickBot="1" x14ac:dyDescent="0.3">
      <c r="B13" s="358"/>
      <c r="C13" s="359"/>
      <c r="D13" s="373"/>
      <c r="E13" s="332"/>
      <c r="F13" s="325"/>
      <c r="G13" s="316"/>
      <c r="H13" s="360"/>
      <c r="I13" s="361"/>
      <c r="J13" s="363"/>
      <c r="K13" s="325"/>
      <c r="L13" s="325"/>
      <c r="M13" s="318"/>
    </row>
    <row r="14" spans="2:13" ht="15.95" customHeight="1" thickBot="1" x14ac:dyDescent="0.3">
      <c r="B14" s="345" t="s">
        <v>86</v>
      </c>
      <c r="C14" s="347">
        <f>H14</f>
        <v>3</v>
      </c>
      <c r="D14" s="386">
        <v>2</v>
      </c>
      <c r="E14" s="328">
        <f>D14/C14</f>
        <v>0.66666666666666663</v>
      </c>
      <c r="F14" s="326">
        <v>1</v>
      </c>
      <c r="G14" s="312">
        <f>F14/C14</f>
        <v>0.33333333333333331</v>
      </c>
      <c r="H14" s="349">
        <v>3</v>
      </c>
      <c r="I14" s="351">
        <f>H14/C14</f>
        <v>1</v>
      </c>
      <c r="J14" s="368" t="s">
        <v>4</v>
      </c>
      <c r="K14" s="326">
        <v>0</v>
      </c>
      <c r="L14" s="326">
        <f>K14</f>
        <v>0</v>
      </c>
      <c r="M14" s="370">
        <f>L14/C14</f>
        <v>0</v>
      </c>
    </row>
    <row r="15" spans="2:13" ht="15.95" customHeight="1" thickBot="1" x14ac:dyDescent="0.3">
      <c r="B15" s="345"/>
      <c r="C15" s="347"/>
      <c r="D15" s="387"/>
      <c r="E15" s="330"/>
      <c r="F15" s="327"/>
      <c r="G15" s="314"/>
      <c r="H15" s="349"/>
      <c r="I15" s="351"/>
      <c r="J15" s="369"/>
      <c r="K15" s="327"/>
      <c r="L15" s="327"/>
      <c r="M15" s="371"/>
    </row>
    <row r="16" spans="2:13" ht="15.95" customHeight="1" thickBot="1" x14ac:dyDescent="0.3">
      <c r="B16" s="358" t="s">
        <v>87</v>
      </c>
      <c r="C16" s="359">
        <f>H16+L16</f>
        <v>15</v>
      </c>
      <c r="D16" s="372">
        <v>3</v>
      </c>
      <c r="E16" s="331">
        <f>D16/C16</f>
        <v>0.2</v>
      </c>
      <c r="F16" s="324">
        <v>12</v>
      </c>
      <c r="G16" s="315">
        <f>F16/C16</f>
        <v>0.8</v>
      </c>
      <c r="H16" s="360">
        <v>10</v>
      </c>
      <c r="I16" s="361">
        <f>H16/C16</f>
        <v>0.66666666666666663</v>
      </c>
      <c r="J16" s="60" t="s">
        <v>6</v>
      </c>
      <c r="K16" s="61">
        <v>2</v>
      </c>
      <c r="L16" s="324">
        <f>SUM(K16:K17)</f>
        <v>5</v>
      </c>
      <c r="M16" s="366">
        <f>L16/C16</f>
        <v>0.33333333333333331</v>
      </c>
    </row>
    <row r="17" spans="2:13" ht="15.75" thickBot="1" x14ac:dyDescent="0.3">
      <c r="B17" s="358"/>
      <c r="C17" s="359"/>
      <c r="D17" s="373"/>
      <c r="E17" s="332"/>
      <c r="F17" s="325"/>
      <c r="G17" s="316"/>
      <c r="H17" s="360"/>
      <c r="I17" s="361"/>
      <c r="J17" s="62" t="s">
        <v>7</v>
      </c>
      <c r="K17" s="63">
        <v>3</v>
      </c>
      <c r="L17" s="325"/>
      <c r="M17" s="367"/>
    </row>
    <row r="18" spans="2:13" ht="31.5" customHeight="1" thickBot="1" x14ac:dyDescent="0.3">
      <c r="B18" s="28" t="s">
        <v>88</v>
      </c>
      <c r="C18" s="123">
        <f>H18+L18</f>
        <v>1</v>
      </c>
      <c r="D18" s="103">
        <v>1</v>
      </c>
      <c r="E18" s="131">
        <f>D18/C18</f>
        <v>1</v>
      </c>
      <c r="F18" s="33">
        <v>0</v>
      </c>
      <c r="G18" s="135">
        <f>F18/C18</f>
        <v>0</v>
      </c>
      <c r="H18" s="30">
        <v>1</v>
      </c>
      <c r="I18" s="31">
        <f>IFERROR(H18/C18,0)</f>
        <v>1</v>
      </c>
      <c r="J18" s="32" t="s">
        <v>4</v>
      </c>
      <c r="K18" s="33">
        <v>0</v>
      </c>
      <c r="L18" s="35">
        <f>K18</f>
        <v>0</v>
      </c>
      <c r="M18" s="36">
        <f>IFERROR(L18/C18,0)</f>
        <v>0</v>
      </c>
    </row>
    <row r="19" spans="2:13" ht="15.95" customHeight="1" thickBot="1" x14ac:dyDescent="0.3">
      <c r="B19" s="358" t="s">
        <v>89</v>
      </c>
      <c r="C19" s="359">
        <f>H19+L19</f>
        <v>5</v>
      </c>
      <c r="D19" s="372">
        <v>0</v>
      </c>
      <c r="E19" s="331">
        <f>D19/C19</f>
        <v>0</v>
      </c>
      <c r="F19" s="324">
        <v>5</v>
      </c>
      <c r="G19" s="315">
        <f>F19/C19</f>
        <v>1</v>
      </c>
      <c r="H19" s="360">
        <v>4</v>
      </c>
      <c r="I19" s="361">
        <f>H19/C19</f>
        <v>0.8</v>
      </c>
      <c r="J19" s="362" t="s">
        <v>120</v>
      </c>
      <c r="K19" s="324">
        <v>1</v>
      </c>
      <c r="L19" s="374">
        <f>K19</f>
        <v>1</v>
      </c>
      <c r="M19" s="366">
        <f>L19/C19</f>
        <v>0.2</v>
      </c>
    </row>
    <row r="20" spans="2:13" ht="15.95" customHeight="1" thickBot="1" x14ac:dyDescent="0.3">
      <c r="B20" s="358"/>
      <c r="C20" s="359"/>
      <c r="D20" s="373"/>
      <c r="E20" s="332"/>
      <c r="F20" s="325"/>
      <c r="G20" s="316"/>
      <c r="H20" s="360"/>
      <c r="I20" s="361"/>
      <c r="J20" s="363"/>
      <c r="K20" s="325"/>
      <c r="L20" s="376"/>
      <c r="M20" s="367"/>
    </row>
    <row r="21" spans="2:13" ht="15.95" customHeight="1" thickBot="1" x14ac:dyDescent="0.3">
      <c r="B21" s="345" t="s">
        <v>90</v>
      </c>
      <c r="C21" s="347">
        <f>H21</f>
        <v>78</v>
      </c>
      <c r="D21" s="386">
        <v>18</v>
      </c>
      <c r="E21" s="328">
        <f>D21/C21</f>
        <v>0.23076923076923078</v>
      </c>
      <c r="F21" s="326">
        <v>60</v>
      </c>
      <c r="G21" s="312">
        <f>F21/C21</f>
        <v>0.76923076923076927</v>
      </c>
      <c r="H21" s="349">
        <v>78</v>
      </c>
      <c r="I21" s="351">
        <f>H21/C21</f>
        <v>1</v>
      </c>
      <c r="J21" s="368" t="s">
        <v>4</v>
      </c>
      <c r="K21" s="326">
        <v>0</v>
      </c>
      <c r="L21" s="378">
        <f>K21</f>
        <v>0</v>
      </c>
      <c r="M21" s="380">
        <f>L21/C21</f>
        <v>0</v>
      </c>
    </row>
    <row r="22" spans="2:13" ht="15.95" customHeight="1" thickBot="1" x14ac:dyDescent="0.3">
      <c r="B22" s="345"/>
      <c r="C22" s="347"/>
      <c r="D22" s="387"/>
      <c r="E22" s="330"/>
      <c r="F22" s="327"/>
      <c r="G22" s="314"/>
      <c r="H22" s="349"/>
      <c r="I22" s="351"/>
      <c r="J22" s="369"/>
      <c r="K22" s="327"/>
      <c r="L22" s="379"/>
      <c r="M22" s="381"/>
    </row>
    <row r="23" spans="2:13" ht="15.95" customHeight="1" thickBot="1" x14ac:dyDescent="0.3">
      <c r="B23" s="358" t="s">
        <v>91</v>
      </c>
      <c r="C23" s="359">
        <f>H23+L23</f>
        <v>23</v>
      </c>
      <c r="D23" s="372">
        <v>5</v>
      </c>
      <c r="E23" s="331">
        <f>D23/C23</f>
        <v>0.21739130434782608</v>
      </c>
      <c r="F23" s="324">
        <v>18</v>
      </c>
      <c r="G23" s="315">
        <f>F23/C23</f>
        <v>0.78260869565217395</v>
      </c>
      <c r="H23" s="360">
        <v>22</v>
      </c>
      <c r="I23" s="361">
        <f>H23/C23</f>
        <v>0.95652173913043481</v>
      </c>
      <c r="J23" s="60" t="s">
        <v>8</v>
      </c>
      <c r="K23" s="61">
        <v>0</v>
      </c>
      <c r="L23" s="374">
        <f>SUM(K23:K26)</f>
        <v>1</v>
      </c>
      <c r="M23" s="366">
        <f>L23/C23</f>
        <v>4.3478260869565216E-2</v>
      </c>
    </row>
    <row r="24" spans="2:13" ht="15.95" customHeight="1" thickBot="1" x14ac:dyDescent="0.3">
      <c r="B24" s="358"/>
      <c r="C24" s="359"/>
      <c r="D24" s="384"/>
      <c r="E24" s="333"/>
      <c r="F24" s="385"/>
      <c r="G24" s="323"/>
      <c r="H24" s="360"/>
      <c r="I24" s="361"/>
      <c r="J24" s="64" t="s">
        <v>70</v>
      </c>
      <c r="K24" s="65">
        <v>0</v>
      </c>
      <c r="L24" s="375"/>
      <c r="M24" s="377"/>
    </row>
    <row r="25" spans="2:13" ht="15.75" thickBot="1" x14ac:dyDescent="0.3">
      <c r="B25" s="358"/>
      <c r="C25" s="359"/>
      <c r="D25" s="384"/>
      <c r="E25" s="333"/>
      <c r="F25" s="385"/>
      <c r="G25" s="323"/>
      <c r="H25" s="360"/>
      <c r="I25" s="361"/>
      <c r="J25" s="66" t="s">
        <v>9</v>
      </c>
      <c r="K25" s="67">
        <v>1</v>
      </c>
      <c r="L25" s="375"/>
      <c r="M25" s="377"/>
    </row>
    <row r="26" spans="2:13" ht="15.95" customHeight="1" thickBot="1" x14ac:dyDescent="0.3">
      <c r="B26" s="358"/>
      <c r="C26" s="359"/>
      <c r="D26" s="373"/>
      <c r="E26" s="332"/>
      <c r="F26" s="325"/>
      <c r="G26" s="316"/>
      <c r="H26" s="360"/>
      <c r="I26" s="361"/>
      <c r="J26" s="62" t="s">
        <v>10</v>
      </c>
      <c r="K26" s="63">
        <v>0</v>
      </c>
      <c r="L26" s="376"/>
      <c r="M26" s="367"/>
    </row>
    <row r="27" spans="2:13" ht="15.95" customHeight="1" thickBot="1" x14ac:dyDescent="0.3">
      <c r="B27" s="345" t="s">
        <v>92</v>
      </c>
      <c r="C27" s="347">
        <f>H27+L27</f>
        <v>5</v>
      </c>
      <c r="D27" s="386">
        <v>4</v>
      </c>
      <c r="E27" s="328">
        <f>D27/C27</f>
        <v>0.8</v>
      </c>
      <c r="F27" s="326">
        <v>1</v>
      </c>
      <c r="G27" s="312">
        <f>F27/C27</f>
        <v>0.2</v>
      </c>
      <c r="H27" s="349">
        <v>3</v>
      </c>
      <c r="I27" s="351">
        <f>H27/C27</f>
        <v>0.6</v>
      </c>
      <c r="J27" s="37" t="s">
        <v>11</v>
      </c>
      <c r="K27" s="38">
        <v>1</v>
      </c>
      <c r="L27" s="378">
        <f>SUM(K27:K29)</f>
        <v>2</v>
      </c>
      <c r="M27" s="380">
        <f>L27/C27</f>
        <v>0.4</v>
      </c>
    </row>
    <row r="28" spans="2:13" ht="15.95" customHeight="1" thickBot="1" x14ac:dyDescent="0.3">
      <c r="B28" s="345"/>
      <c r="C28" s="347"/>
      <c r="D28" s="388"/>
      <c r="E28" s="329"/>
      <c r="F28" s="389"/>
      <c r="G28" s="313"/>
      <c r="H28" s="349"/>
      <c r="I28" s="351"/>
      <c r="J28" s="39" t="s">
        <v>12</v>
      </c>
      <c r="K28" s="40">
        <v>0</v>
      </c>
      <c r="L28" s="382"/>
      <c r="M28" s="383"/>
    </row>
    <row r="29" spans="2:13" ht="15.95" customHeight="1" thickBot="1" x14ac:dyDescent="0.3">
      <c r="B29" s="345"/>
      <c r="C29" s="347"/>
      <c r="D29" s="387"/>
      <c r="E29" s="330"/>
      <c r="F29" s="327"/>
      <c r="G29" s="314"/>
      <c r="H29" s="349"/>
      <c r="I29" s="351"/>
      <c r="J29" s="41" t="s">
        <v>13</v>
      </c>
      <c r="K29" s="42">
        <v>1</v>
      </c>
      <c r="L29" s="379"/>
      <c r="M29" s="381"/>
    </row>
    <row r="30" spans="2:13" ht="15.95" customHeight="1" thickBot="1" x14ac:dyDescent="0.3">
      <c r="B30" s="358" t="s">
        <v>93</v>
      </c>
      <c r="C30" s="359">
        <f>H30+L30</f>
        <v>38</v>
      </c>
      <c r="D30" s="372">
        <v>7</v>
      </c>
      <c r="E30" s="331">
        <f>D30/C30</f>
        <v>0.18421052631578946</v>
      </c>
      <c r="F30" s="324">
        <v>31</v>
      </c>
      <c r="G30" s="315">
        <f>F30/C30</f>
        <v>0.81578947368421051</v>
      </c>
      <c r="H30" s="360">
        <v>23</v>
      </c>
      <c r="I30" s="361">
        <f>H30/C30</f>
        <v>0.60526315789473684</v>
      </c>
      <c r="J30" s="60" t="s">
        <v>14</v>
      </c>
      <c r="K30" s="61">
        <v>3</v>
      </c>
      <c r="L30" s="374">
        <f>SUM(K30:K34)</f>
        <v>15</v>
      </c>
      <c r="M30" s="366">
        <f>L30/C30</f>
        <v>0.39473684210526316</v>
      </c>
    </row>
    <row r="31" spans="2:13" ht="15.95" customHeight="1" thickBot="1" x14ac:dyDescent="0.3">
      <c r="B31" s="358"/>
      <c r="C31" s="359"/>
      <c r="D31" s="384"/>
      <c r="E31" s="333"/>
      <c r="F31" s="385"/>
      <c r="G31" s="323"/>
      <c r="H31" s="360"/>
      <c r="I31" s="361"/>
      <c r="J31" s="66" t="s">
        <v>15</v>
      </c>
      <c r="K31" s="67">
        <v>7</v>
      </c>
      <c r="L31" s="375"/>
      <c r="M31" s="377"/>
    </row>
    <row r="32" spans="2:13" ht="15.95" customHeight="1" thickBot="1" x14ac:dyDescent="0.3">
      <c r="B32" s="358"/>
      <c r="C32" s="359"/>
      <c r="D32" s="384"/>
      <c r="E32" s="333"/>
      <c r="F32" s="385"/>
      <c r="G32" s="323"/>
      <c r="H32" s="360"/>
      <c r="I32" s="361"/>
      <c r="J32" s="66" t="s">
        <v>16</v>
      </c>
      <c r="K32" s="67">
        <v>2</v>
      </c>
      <c r="L32" s="375"/>
      <c r="M32" s="377"/>
    </row>
    <row r="33" spans="2:13" ht="15.95" customHeight="1" thickBot="1" x14ac:dyDescent="0.3">
      <c r="B33" s="358"/>
      <c r="C33" s="359"/>
      <c r="D33" s="384"/>
      <c r="E33" s="333"/>
      <c r="F33" s="385"/>
      <c r="G33" s="323"/>
      <c r="H33" s="360"/>
      <c r="I33" s="361"/>
      <c r="J33" s="66" t="s">
        <v>17</v>
      </c>
      <c r="K33" s="67">
        <v>0</v>
      </c>
      <c r="L33" s="375"/>
      <c r="M33" s="377"/>
    </row>
    <row r="34" spans="2:13" ht="15.95" customHeight="1" thickBot="1" x14ac:dyDescent="0.3">
      <c r="B34" s="358"/>
      <c r="C34" s="359"/>
      <c r="D34" s="373"/>
      <c r="E34" s="332"/>
      <c r="F34" s="325"/>
      <c r="G34" s="316"/>
      <c r="H34" s="360"/>
      <c r="I34" s="361"/>
      <c r="J34" s="62" t="s">
        <v>71</v>
      </c>
      <c r="K34" s="63">
        <v>3</v>
      </c>
      <c r="L34" s="376"/>
      <c r="M34" s="367"/>
    </row>
    <row r="35" spans="2:13" ht="15.95" customHeight="1" thickBot="1" x14ac:dyDescent="0.3">
      <c r="B35" s="345" t="s">
        <v>94</v>
      </c>
      <c r="C35" s="347">
        <f>H35+L35</f>
        <v>6</v>
      </c>
      <c r="D35" s="386">
        <v>1</v>
      </c>
      <c r="E35" s="328">
        <f>D35/C35</f>
        <v>0.16666666666666666</v>
      </c>
      <c r="F35" s="326">
        <v>5</v>
      </c>
      <c r="G35" s="312">
        <f>F35/C35</f>
        <v>0.83333333333333337</v>
      </c>
      <c r="H35" s="349">
        <v>6</v>
      </c>
      <c r="I35" s="351">
        <f>H35/C35</f>
        <v>1</v>
      </c>
      <c r="J35" s="368" t="s">
        <v>4</v>
      </c>
      <c r="K35" s="326">
        <v>0</v>
      </c>
      <c r="L35" s="378">
        <f>K35</f>
        <v>0</v>
      </c>
      <c r="M35" s="380">
        <f>L35/C35</f>
        <v>0</v>
      </c>
    </row>
    <row r="36" spans="2:13" ht="15.95" customHeight="1" thickBot="1" x14ac:dyDescent="0.3">
      <c r="B36" s="345"/>
      <c r="C36" s="347"/>
      <c r="D36" s="387"/>
      <c r="E36" s="330"/>
      <c r="F36" s="327"/>
      <c r="G36" s="314"/>
      <c r="H36" s="349"/>
      <c r="I36" s="351"/>
      <c r="J36" s="369"/>
      <c r="K36" s="327"/>
      <c r="L36" s="379"/>
      <c r="M36" s="381"/>
    </row>
    <row r="37" spans="2:13" ht="15.95" customHeight="1" thickBot="1" x14ac:dyDescent="0.3">
      <c r="B37" s="358" t="s">
        <v>95</v>
      </c>
      <c r="C37" s="359">
        <f>H37+L37</f>
        <v>2</v>
      </c>
      <c r="D37" s="372">
        <v>0</v>
      </c>
      <c r="E37" s="331">
        <f>D37/C37</f>
        <v>0</v>
      </c>
      <c r="F37" s="324">
        <v>2</v>
      </c>
      <c r="G37" s="315">
        <f>F37/C37</f>
        <v>1</v>
      </c>
      <c r="H37" s="360">
        <v>2</v>
      </c>
      <c r="I37" s="361">
        <f>H37/C37</f>
        <v>1</v>
      </c>
      <c r="J37" s="362" t="s">
        <v>18</v>
      </c>
      <c r="K37" s="324">
        <v>0</v>
      </c>
      <c r="L37" s="374">
        <f>K37</f>
        <v>0</v>
      </c>
      <c r="M37" s="366">
        <f>L37/C37</f>
        <v>0</v>
      </c>
    </row>
    <row r="38" spans="2:13" ht="15.75" thickBot="1" x14ac:dyDescent="0.3">
      <c r="B38" s="358"/>
      <c r="C38" s="359"/>
      <c r="D38" s="373"/>
      <c r="E38" s="332"/>
      <c r="F38" s="325"/>
      <c r="G38" s="316"/>
      <c r="H38" s="360"/>
      <c r="I38" s="361"/>
      <c r="J38" s="363"/>
      <c r="K38" s="325"/>
      <c r="L38" s="376"/>
      <c r="M38" s="367"/>
    </row>
    <row r="39" spans="2:13" ht="15.95" customHeight="1" thickBot="1" x14ac:dyDescent="0.3">
      <c r="B39" s="345" t="s">
        <v>96</v>
      </c>
      <c r="C39" s="347">
        <f>H39+L39</f>
        <v>7</v>
      </c>
      <c r="D39" s="386">
        <v>2</v>
      </c>
      <c r="E39" s="328">
        <f>D39/C39</f>
        <v>0.2857142857142857</v>
      </c>
      <c r="F39" s="326">
        <v>5</v>
      </c>
      <c r="G39" s="312">
        <f>F39/C39</f>
        <v>0.7142857142857143</v>
      </c>
      <c r="H39" s="349">
        <v>3</v>
      </c>
      <c r="I39" s="351">
        <f>H39/C39</f>
        <v>0.42857142857142855</v>
      </c>
      <c r="J39" s="37" t="s">
        <v>19</v>
      </c>
      <c r="K39" s="38">
        <v>1</v>
      </c>
      <c r="L39" s="378">
        <f>SUM(K39:K41)</f>
        <v>4</v>
      </c>
      <c r="M39" s="380">
        <f>L39/C39</f>
        <v>0.5714285714285714</v>
      </c>
    </row>
    <row r="40" spans="2:13" ht="15.95" customHeight="1" thickBot="1" x14ac:dyDescent="0.3">
      <c r="B40" s="345"/>
      <c r="C40" s="347"/>
      <c r="D40" s="388"/>
      <c r="E40" s="329"/>
      <c r="F40" s="389"/>
      <c r="G40" s="313"/>
      <c r="H40" s="349"/>
      <c r="I40" s="351"/>
      <c r="J40" s="39" t="s">
        <v>20</v>
      </c>
      <c r="K40" s="40">
        <v>1</v>
      </c>
      <c r="L40" s="382"/>
      <c r="M40" s="383"/>
    </row>
    <row r="41" spans="2:13" ht="15.95" customHeight="1" thickBot="1" x14ac:dyDescent="0.3">
      <c r="B41" s="345"/>
      <c r="C41" s="347"/>
      <c r="D41" s="387"/>
      <c r="E41" s="330"/>
      <c r="F41" s="327"/>
      <c r="G41" s="314"/>
      <c r="H41" s="349"/>
      <c r="I41" s="351"/>
      <c r="J41" s="41" t="s">
        <v>72</v>
      </c>
      <c r="K41" s="42">
        <v>2</v>
      </c>
      <c r="L41" s="379"/>
      <c r="M41" s="381"/>
    </row>
    <row r="42" spans="2:13" ht="15.95" customHeight="1" thickBot="1" x14ac:dyDescent="0.3">
      <c r="B42" s="358" t="s">
        <v>97</v>
      </c>
      <c r="C42" s="359">
        <f>H42+L42</f>
        <v>62</v>
      </c>
      <c r="D42" s="372">
        <v>16</v>
      </c>
      <c r="E42" s="331">
        <f>D42/C42</f>
        <v>0.25806451612903225</v>
      </c>
      <c r="F42" s="324">
        <v>46</v>
      </c>
      <c r="G42" s="315">
        <f>F42/C42</f>
        <v>0.74193548387096775</v>
      </c>
      <c r="H42" s="360">
        <v>54</v>
      </c>
      <c r="I42" s="361">
        <f>H42/C42</f>
        <v>0.87096774193548387</v>
      </c>
      <c r="J42" s="60" t="s">
        <v>21</v>
      </c>
      <c r="K42" s="61">
        <v>1</v>
      </c>
      <c r="L42" s="374">
        <f>SUM(K42:K43)</f>
        <v>8</v>
      </c>
      <c r="M42" s="366">
        <f>L42/C42</f>
        <v>0.12903225806451613</v>
      </c>
    </row>
    <row r="43" spans="2:13" ht="15.95" customHeight="1" thickBot="1" x14ac:dyDescent="0.3">
      <c r="B43" s="358"/>
      <c r="C43" s="359"/>
      <c r="D43" s="373"/>
      <c r="E43" s="332"/>
      <c r="F43" s="325"/>
      <c r="G43" s="316"/>
      <c r="H43" s="360"/>
      <c r="I43" s="361"/>
      <c r="J43" s="62" t="s">
        <v>22</v>
      </c>
      <c r="K43" s="63">
        <v>7</v>
      </c>
      <c r="L43" s="376"/>
      <c r="M43" s="367"/>
    </row>
    <row r="44" spans="2:13" ht="32.1" customHeight="1" thickBot="1" x14ac:dyDescent="0.3">
      <c r="B44" s="28" t="s">
        <v>98</v>
      </c>
      <c r="C44" s="123">
        <f>H44</f>
        <v>0</v>
      </c>
      <c r="D44" s="103">
        <v>0</v>
      </c>
      <c r="E44" s="131">
        <v>0</v>
      </c>
      <c r="F44" s="33">
        <v>0</v>
      </c>
      <c r="G44" s="135">
        <v>0</v>
      </c>
      <c r="H44" s="30">
        <v>0</v>
      </c>
      <c r="I44" s="31">
        <f>IFERROR(H44/C44,0)</f>
        <v>0</v>
      </c>
      <c r="J44" s="32" t="s">
        <v>4</v>
      </c>
      <c r="K44" s="43">
        <v>0</v>
      </c>
      <c r="L44" s="44">
        <v>0</v>
      </c>
      <c r="M44" s="36">
        <f>IFERROR(L44/H45,0)</f>
        <v>0</v>
      </c>
    </row>
    <row r="45" spans="2:13" ht="15.95" customHeight="1" thickBot="1" x14ac:dyDescent="0.3">
      <c r="B45" s="358" t="s">
        <v>99</v>
      </c>
      <c r="C45" s="359">
        <f>H45+L45</f>
        <v>23</v>
      </c>
      <c r="D45" s="372">
        <v>4</v>
      </c>
      <c r="E45" s="331">
        <f>D45/C45</f>
        <v>0.17391304347826086</v>
      </c>
      <c r="F45" s="324">
        <v>19</v>
      </c>
      <c r="G45" s="315">
        <f>F45/C45</f>
        <v>0.82608695652173914</v>
      </c>
      <c r="H45" s="360">
        <v>17</v>
      </c>
      <c r="I45" s="361">
        <f>H45/C45</f>
        <v>0.73913043478260865</v>
      </c>
      <c r="J45" s="362" t="s">
        <v>23</v>
      </c>
      <c r="K45" s="324">
        <v>6</v>
      </c>
      <c r="L45" s="374">
        <f>K45</f>
        <v>6</v>
      </c>
      <c r="M45" s="366">
        <f>L45/C45</f>
        <v>0.2608695652173913</v>
      </c>
    </row>
    <row r="46" spans="2:13" ht="15.95" customHeight="1" thickBot="1" x14ac:dyDescent="0.3">
      <c r="B46" s="358"/>
      <c r="C46" s="359"/>
      <c r="D46" s="373"/>
      <c r="E46" s="332"/>
      <c r="F46" s="325"/>
      <c r="G46" s="316"/>
      <c r="H46" s="360"/>
      <c r="I46" s="361"/>
      <c r="J46" s="363"/>
      <c r="K46" s="325"/>
      <c r="L46" s="376"/>
      <c r="M46" s="367"/>
    </row>
    <row r="47" spans="2:13" ht="15.95" customHeight="1" x14ac:dyDescent="0.25">
      <c r="B47" s="394" t="s">
        <v>100</v>
      </c>
      <c r="C47" s="395">
        <f>H47+L47</f>
        <v>7</v>
      </c>
      <c r="D47" s="386">
        <v>0</v>
      </c>
      <c r="E47" s="328">
        <f>D47/C47</f>
        <v>0</v>
      </c>
      <c r="F47" s="326">
        <v>7</v>
      </c>
      <c r="G47" s="312">
        <f>F47/C47</f>
        <v>1</v>
      </c>
      <c r="H47" s="396">
        <v>2</v>
      </c>
      <c r="I47" s="397">
        <f>H47/C47</f>
        <v>0.2857142857142857</v>
      </c>
      <c r="J47" s="37" t="s">
        <v>24</v>
      </c>
      <c r="K47" s="38">
        <v>0</v>
      </c>
      <c r="L47" s="326">
        <f>SUM(K47:K50)</f>
        <v>5</v>
      </c>
      <c r="M47" s="462">
        <f>L47/C47</f>
        <v>0.7142857142857143</v>
      </c>
    </row>
    <row r="48" spans="2:13" ht="15.95" customHeight="1" x14ac:dyDescent="0.25">
      <c r="B48" s="461"/>
      <c r="C48" s="467"/>
      <c r="D48" s="388"/>
      <c r="E48" s="329"/>
      <c r="F48" s="389"/>
      <c r="G48" s="313"/>
      <c r="H48" s="466"/>
      <c r="I48" s="465"/>
      <c r="J48" s="39" t="s">
        <v>25</v>
      </c>
      <c r="K48" s="40">
        <v>2</v>
      </c>
      <c r="L48" s="389"/>
      <c r="M48" s="463"/>
    </row>
    <row r="49" spans="2:13" ht="15.95" customHeight="1" x14ac:dyDescent="0.25">
      <c r="B49" s="461"/>
      <c r="C49" s="467"/>
      <c r="D49" s="388"/>
      <c r="E49" s="329"/>
      <c r="F49" s="389"/>
      <c r="G49" s="313"/>
      <c r="H49" s="466"/>
      <c r="I49" s="465"/>
      <c r="J49" s="45" t="s">
        <v>26</v>
      </c>
      <c r="K49" s="46">
        <v>0</v>
      </c>
      <c r="L49" s="389"/>
      <c r="M49" s="463"/>
    </row>
    <row r="50" spans="2:13" ht="15.95" customHeight="1" thickBot="1" x14ac:dyDescent="0.3">
      <c r="B50" s="344"/>
      <c r="C50" s="346"/>
      <c r="D50" s="387"/>
      <c r="E50" s="330"/>
      <c r="F50" s="327"/>
      <c r="G50" s="314"/>
      <c r="H50" s="348"/>
      <c r="I50" s="350"/>
      <c r="J50" s="41" t="s">
        <v>122</v>
      </c>
      <c r="K50" s="42">
        <v>3</v>
      </c>
      <c r="L50" s="327"/>
      <c r="M50" s="464"/>
    </row>
    <row r="51" spans="2:13" ht="15.95" customHeight="1" thickBot="1" x14ac:dyDescent="0.3">
      <c r="B51" s="358" t="s">
        <v>116</v>
      </c>
      <c r="C51" s="359">
        <f>H51+L51</f>
        <v>52</v>
      </c>
      <c r="D51" s="372">
        <v>9</v>
      </c>
      <c r="E51" s="331">
        <f>D51/C51</f>
        <v>0.17307692307692307</v>
      </c>
      <c r="F51" s="324">
        <v>43</v>
      </c>
      <c r="G51" s="315">
        <f>F51/C51</f>
        <v>0.82692307692307687</v>
      </c>
      <c r="H51" s="360">
        <v>49</v>
      </c>
      <c r="I51" s="361">
        <f>H51/C51</f>
        <v>0.94230769230769229</v>
      </c>
      <c r="J51" s="60" t="s">
        <v>27</v>
      </c>
      <c r="K51" s="61">
        <v>3</v>
      </c>
      <c r="L51" s="374">
        <f>SUM(K51:K52)</f>
        <v>3</v>
      </c>
      <c r="M51" s="366">
        <f>L51/C51</f>
        <v>5.7692307692307696E-2</v>
      </c>
    </row>
    <row r="52" spans="2:13" ht="15.95" customHeight="1" thickBot="1" x14ac:dyDescent="0.3">
      <c r="B52" s="358"/>
      <c r="C52" s="359"/>
      <c r="D52" s="373"/>
      <c r="E52" s="332"/>
      <c r="F52" s="325"/>
      <c r="G52" s="316"/>
      <c r="H52" s="360"/>
      <c r="I52" s="361"/>
      <c r="J52" s="62" t="s">
        <v>28</v>
      </c>
      <c r="K52" s="63">
        <v>0</v>
      </c>
      <c r="L52" s="376"/>
      <c r="M52" s="367"/>
    </row>
    <row r="53" spans="2:13" ht="15.95" customHeight="1" thickBot="1" x14ac:dyDescent="0.3">
      <c r="B53" s="345" t="s">
        <v>101</v>
      </c>
      <c r="C53" s="347">
        <f>H53+L53</f>
        <v>15</v>
      </c>
      <c r="D53" s="386">
        <v>3</v>
      </c>
      <c r="E53" s="328">
        <f>D53/C53</f>
        <v>0.2</v>
      </c>
      <c r="F53" s="326">
        <v>12</v>
      </c>
      <c r="G53" s="312">
        <f>F53/C53</f>
        <v>0.8</v>
      </c>
      <c r="H53" s="349">
        <v>14</v>
      </c>
      <c r="I53" s="351">
        <f>H53/C53</f>
        <v>0.93333333333333335</v>
      </c>
      <c r="J53" s="37" t="s">
        <v>29</v>
      </c>
      <c r="K53" s="38">
        <v>0</v>
      </c>
      <c r="L53" s="378">
        <f>SUM(K53:K59)</f>
        <v>1</v>
      </c>
      <c r="M53" s="380">
        <f>L53/C53</f>
        <v>6.6666666666666666E-2</v>
      </c>
    </row>
    <row r="54" spans="2:13" ht="15.95" customHeight="1" thickBot="1" x14ac:dyDescent="0.3">
      <c r="B54" s="345"/>
      <c r="C54" s="347"/>
      <c r="D54" s="388"/>
      <c r="E54" s="329"/>
      <c r="F54" s="389"/>
      <c r="G54" s="313"/>
      <c r="H54" s="349"/>
      <c r="I54" s="351"/>
      <c r="J54" s="39" t="s">
        <v>30</v>
      </c>
      <c r="K54" s="40">
        <v>0</v>
      </c>
      <c r="L54" s="382"/>
      <c r="M54" s="383"/>
    </row>
    <row r="55" spans="2:13" ht="15.95" customHeight="1" thickBot="1" x14ac:dyDescent="0.3">
      <c r="B55" s="345"/>
      <c r="C55" s="347"/>
      <c r="D55" s="388"/>
      <c r="E55" s="329"/>
      <c r="F55" s="389"/>
      <c r="G55" s="313"/>
      <c r="H55" s="349"/>
      <c r="I55" s="351"/>
      <c r="J55" s="39" t="s">
        <v>31</v>
      </c>
      <c r="K55" s="40">
        <v>0</v>
      </c>
      <c r="L55" s="382"/>
      <c r="M55" s="383"/>
    </row>
    <row r="56" spans="2:13" ht="15.95" customHeight="1" thickBot="1" x14ac:dyDescent="0.3">
      <c r="B56" s="345"/>
      <c r="C56" s="347"/>
      <c r="D56" s="388"/>
      <c r="E56" s="329"/>
      <c r="F56" s="389"/>
      <c r="G56" s="313"/>
      <c r="H56" s="349"/>
      <c r="I56" s="351"/>
      <c r="J56" s="39" t="s">
        <v>32</v>
      </c>
      <c r="K56" s="40">
        <v>0</v>
      </c>
      <c r="L56" s="382"/>
      <c r="M56" s="383"/>
    </row>
    <row r="57" spans="2:13" ht="15.95" customHeight="1" thickBot="1" x14ac:dyDescent="0.3">
      <c r="B57" s="345"/>
      <c r="C57" s="347"/>
      <c r="D57" s="388"/>
      <c r="E57" s="329"/>
      <c r="F57" s="389"/>
      <c r="G57" s="313"/>
      <c r="H57" s="349"/>
      <c r="I57" s="351"/>
      <c r="J57" s="39" t="s">
        <v>33</v>
      </c>
      <c r="K57" s="40">
        <v>0</v>
      </c>
      <c r="L57" s="382"/>
      <c r="M57" s="383"/>
    </row>
    <row r="58" spans="2:13" ht="15.95" customHeight="1" thickBot="1" x14ac:dyDescent="0.3">
      <c r="B58" s="345"/>
      <c r="C58" s="347"/>
      <c r="D58" s="388"/>
      <c r="E58" s="329"/>
      <c r="F58" s="389"/>
      <c r="G58" s="313"/>
      <c r="H58" s="349"/>
      <c r="I58" s="351"/>
      <c r="J58" s="45" t="s">
        <v>73</v>
      </c>
      <c r="K58" s="46">
        <v>1</v>
      </c>
      <c r="L58" s="382"/>
      <c r="M58" s="383"/>
    </row>
    <row r="59" spans="2:13" ht="15.95" customHeight="1" thickBot="1" x14ac:dyDescent="0.3">
      <c r="B59" s="345"/>
      <c r="C59" s="347"/>
      <c r="D59" s="387"/>
      <c r="E59" s="330"/>
      <c r="F59" s="327"/>
      <c r="G59" s="314"/>
      <c r="H59" s="349"/>
      <c r="I59" s="351"/>
      <c r="J59" s="41" t="s">
        <v>34</v>
      </c>
      <c r="K59" s="42">
        <v>0</v>
      </c>
      <c r="L59" s="379"/>
      <c r="M59" s="381"/>
    </row>
    <row r="60" spans="2:13" ht="15.95" customHeight="1" thickBot="1" x14ac:dyDescent="0.3">
      <c r="B60" s="358" t="s">
        <v>102</v>
      </c>
      <c r="C60" s="359">
        <f>H60+L60</f>
        <v>5</v>
      </c>
      <c r="D60" s="372">
        <v>0</v>
      </c>
      <c r="E60" s="331">
        <f>D60/C60</f>
        <v>0</v>
      </c>
      <c r="F60" s="324">
        <v>5</v>
      </c>
      <c r="G60" s="315">
        <f>F60/C60</f>
        <v>1</v>
      </c>
      <c r="H60" s="360">
        <v>5</v>
      </c>
      <c r="I60" s="361">
        <f>H60/C60</f>
        <v>1</v>
      </c>
      <c r="J60" s="362" t="s">
        <v>35</v>
      </c>
      <c r="K60" s="324">
        <v>0</v>
      </c>
      <c r="L60" s="374">
        <f>K60</f>
        <v>0</v>
      </c>
      <c r="M60" s="366">
        <f>L60/C60</f>
        <v>0</v>
      </c>
    </row>
    <row r="61" spans="2:13" ht="15.95" customHeight="1" thickBot="1" x14ac:dyDescent="0.3">
      <c r="B61" s="358"/>
      <c r="C61" s="359"/>
      <c r="D61" s="373"/>
      <c r="E61" s="332"/>
      <c r="F61" s="325"/>
      <c r="G61" s="316"/>
      <c r="H61" s="360"/>
      <c r="I61" s="361"/>
      <c r="J61" s="363"/>
      <c r="K61" s="325"/>
      <c r="L61" s="376"/>
      <c r="M61" s="367"/>
    </row>
    <row r="62" spans="2:13" ht="15.95" customHeight="1" thickBot="1" x14ac:dyDescent="0.3">
      <c r="B62" s="345" t="s">
        <v>103</v>
      </c>
      <c r="C62" s="347">
        <f>H62+L62</f>
        <v>10</v>
      </c>
      <c r="D62" s="386">
        <v>0</v>
      </c>
      <c r="E62" s="328">
        <f>D62/C62</f>
        <v>0</v>
      </c>
      <c r="F62" s="326">
        <v>10</v>
      </c>
      <c r="G62" s="312">
        <f>F62/C62</f>
        <v>1</v>
      </c>
      <c r="H62" s="349">
        <v>2</v>
      </c>
      <c r="I62" s="351">
        <f>H62/C62</f>
        <v>0.2</v>
      </c>
      <c r="J62" s="37" t="s">
        <v>36</v>
      </c>
      <c r="K62" s="38">
        <v>0</v>
      </c>
      <c r="L62" s="378">
        <f>SUM(K62:K65)</f>
        <v>8</v>
      </c>
      <c r="M62" s="380">
        <f>L62/C62</f>
        <v>0.8</v>
      </c>
    </row>
    <row r="63" spans="2:13" ht="15.95" customHeight="1" thickBot="1" x14ac:dyDescent="0.3">
      <c r="B63" s="345"/>
      <c r="C63" s="347"/>
      <c r="D63" s="388"/>
      <c r="E63" s="329"/>
      <c r="F63" s="389"/>
      <c r="G63" s="313"/>
      <c r="H63" s="349"/>
      <c r="I63" s="351"/>
      <c r="J63" s="39" t="s">
        <v>37</v>
      </c>
      <c r="K63" s="40">
        <v>0</v>
      </c>
      <c r="L63" s="382"/>
      <c r="M63" s="383"/>
    </row>
    <row r="64" spans="2:13" ht="15.95" customHeight="1" thickBot="1" x14ac:dyDescent="0.3">
      <c r="B64" s="345"/>
      <c r="C64" s="347"/>
      <c r="D64" s="388"/>
      <c r="E64" s="329"/>
      <c r="F64" s="389"/>
      <c r="G64" s="313"/>
      <c r="H64" s="349"/>
      <c r="I64" s="351"/>
      <c r="J64" s="39" t="s">
        <v>38</v>
      </c>
      <c r="K64" s="40">
        <v>5</v>
      </c>
      <c r="L64" s="382"/>
      <c r="M64" s="383"/>
    </row>
    <row r="65" spans="2:13" ht="15.95" customHeight="1" thickBot="1" x14ac:dyDescent="0.3">
      <c r="B65" s="345"/>
      <c r="C65" s="347"/>
      <c r="D65" s="387"/>
      <c r="E65" s="330"/>
      <c r="F65" s="327"/>
      <c r="G65" s="314"/>
      <c r="H65" s="349"/>
      <c r="I65" s="351"/>
      <c r="J65" s="41" t="s">
        <v>74</v>
      </c>
      <c r="K65" s="42">
        <v>3</v>
      </c>
      <c r="L65" s="379"/>
      <c r="M65" s="381"/>
    </row>
    <row r="66" spans="2:13" ht="15.95" customHeight="1" thickBot="1" x14ac:dyDescent="0.3">
      <c r="B66" s="358" t="s">
        <v>104</v>
      </c>
      <c r="C66" s="359">
        <f>H66+L66</f>
        <v>7</v>
      </c>
      <c r="D66" s="372">
        <v>2</v>
      </c>
      <c r="E66" s="331">
        <f>D66/C66</f>
        <v>0.2857142857142857</v>
      </c>
      <c r="F66" s="324">
        <v>5</v>
      </c>
      <c r="G66" s="315">
        <f>F66/C66</f>
        <v>0.7142857142857143</v>
      </c>
      <c r="H66" s="360">
        <v>2</v>
      </c>
      <c r="I66" s="361">
        <f>H66/C66</f>
        <v>0.2857142857142857</v>
      </c>
      <c r="J66" s="60" t="s">
        <v>39</v>
      </c>
      <c r="K66" s="61">
        <v>1</v>
      </c>
      <c r="L66" s="374">
        <f>SUM(K66:K68)</f>
        <v>5</v>
      </c>
      <c r="M66" s="366">
        <f>L66/C66</f>
        <v>0.7142857142857143</v>
      </c>
    </row>
    <row r="67" spans="2:13" ht="15.95" customHeight="1" thickBot="1" x14ac:dyDescent="0.3">
      <c r="B67" s="358"/>
      <c r="C67" s="359"/>
      <c r="D67" s="384"/>
      <c r="E67" s="333"/>
      <c r="F67" s="385"/>
      <c r="G67" s="323"/>
      <c r="H67" s="360"/>
      <c r="I67" s="361"/>
      <c r="J67" s="66" t="s">
        <v>40</v>
      </c>
      <c r="K67" s="67">
        <v>1</v>
      </c>
      <c r="L67" s="375"/>
      <c r="M67" s="377"/>
    </row>
    <row r="68" spans="2:13" ht="15.95" customHeight="1" thickBot="1" x14ac:dyDescent="0.3">
      <c r="B68" s="358"/>
      <c r="C68" s="359"/>
      <c r="D68" s="373"/>
      <c r="E68" s="332"/>
      <c r="F68" s="325"/>
      <c r="G68" s="316"/>
      <c r="H68" s="360"/>
      <c r="I68" s="361"/>
      <c r="J68" s="62" t="s">
        <v>41</v>
      </c>
      <c r="K68" s="63">
        <v>3</v>
      </c>
      <c r="L68" s="376"/>
      <c r="M68" s="367"/>
    </row>
    <row r="69" spans="2:13" ht="15.95" customHeight="1" thickBot="1" x14ac:dyDescent="0.3">
      <c r="B69" s="345" t="s">
        <v>105</v>
      </c>
      <c r="C69" s="347">
        <f>H69+L69</f>
        <v>22</v>
      </c>
      <c r="D69" s="386">
        <v>2</v>
      </c>
      <c r="E69" s="328">
        <f>D69/C69</f>
        <v>9.0909090909090912E-2</v>
      </c>
      <c r="F69" s="326">
        <v>20</v>
      </c>
      <c r="G69" s="312">
        <f>F69/C69</f>
        <v>0.90909090909090906</v>
      </c>
      <c r="H69" s="349">
        <v>20</v>
      </c>
      <c r="I69" s="351">
        <f>H69/C69</f>
        <v>0.90909090909090906</v>
      </c>
      <c r="J69" s="368" t="s">
        <v>42</v>
      </c>
      <c r="K69" s="326">
        <v>2</v>
      </c>
      <c r="L69" s="378">
        <f>K69</f>
        <v>2</v>
      </c>
      <c r="M69" s="380">
        <f>L69/C69</f>
        <v>9.0909090909090912E-2</v>
      </c>
    </row>
    <row r="70" spans="2:13" ht="15.95" customHeight="1" thickBot="1" x14ac:dyDescent="0.3">
      <c r="B70" s="345"/>
      <c r="C70" s="347"/>
      <c r="D70" s="387"/>
      <c r="E70" s="330"/>
      <c r="F70" s="327"/>
      <c r="G70" s="314"/>
      <c r="H70" s="349"/>
      <c r="I70" s="351"/>
      <c r="J70" s="369"/>
      <c r="K70" s="327"/>
      <c r="L70" s="379"/>
      <c r="M70" s="381"/>
    </row>
    <row r="71" spans="2:13" ht="32.1" customHeight="1" thickBot="1" x14ac:dyDescent="0.3">
      <c r="B71" s="68" t="s">
        <v>106</v>
      </c>
      <c r="C71" s="124">
        <f>H71</f>
        <v>2</v>
      </c>
      <c r="D71" s="104">
        <v>2</v>
      </c>
      <c r="E71" s="132">
        <f>D71/C71</f>
        <v>1</v>
      </c>
      <c r="F71" s="73">
        <v>0</v>
      </c>
      <c r="G71" s="136">
        <f>F71/C71</f>
        <v>0</v>
      </c>
      <c r="H71" s="70">
        <v>2</v>
      </c>
      <c r="I71" s="71">
        <f>IFERROR(H71/C71,0)</f>
        <v>1</v>
      </c>
      <c r="J71" s="72" t="s">
        <v>4</v>
      </c>
      <c r="K71" s="73">
        <v>0</v>
      </c>
      <c r="L71" s="74">
        <v>0</v>
      </c>
      <c r="M71" s="75">
        <f>IFERROR(L71/C71,0)</f>
        <v>0</v>
      </c>
    </row>
    <row r="72" spans="2:13" ht="15.95" customHeight="1" thickBot="1" x14ac:dyDescent="0.3">
      <c r="B72" s="345" t="s">
        <v>107</v>
      </c>
      <c r="C72" s="347">
        <f>H72+L72</f>
        <v>22</v>
      </c>
      <c r="D72" s="386">
        <v>8</v>
      </c>
      <c r="E72" s="328">
        <f>D72/C72</f>
        <v>0.36363636363636365</v>
      </c>
      <c r="F72" s="326">
        <v>14</v>
      </c>
      <c r="G72" s="312">
        <f>F72/C72</f>
        <v>0.63636363636363635</v>
      </c>
      <c r="H72" s="349">
        <v>10</v>
      </c>
      <c r="I72" s="351">
        <f>H72/C72</f>
        <v>0.45454545454545453</v>
      </c>
      <c r="J72" s="37" t="s">
        <v>43</v>
      </c>
      <c r="K72" s="38">
        <v>6</v>
      </c>
      <c r="L72" s="326">
        <f>SUM(K72:K78)</f>
        <v>12</v>
      </c>
      <c r="M72" s="370">
        <f>L72/C72</f>
        <v>0.54545454545454541</v>
      </c>
    </row>
    <row r="73" spans="2:13" ht="15.95" customHeight="1" thickBot="1" x14ac:dyDescent="0.3">
      <c r="B73" s="345"/>
      <c r="C73" s="347"/>
      <c r="D73" s="388"/>
      <c r="E73" s="329"/>
      <c r="F73" s="389"/>
      <c r="G73" s="313"/>
      <c r="H73" s="349"/>
      <c r="I73" s="351"/>
      <c r="J73" s="39" t="s">
        <v>44</v>
      </c>
      <c r="K73" s="40">
        <v>1</v>
      </c>
      <c r="L73" s="389"/>
      <c r="M73" s="391"/>
    </row>
    <row r="74" spans="2:13" ht="15.95" customHeight="1" thickBot="1" x14ac:dyDescent="0.3">
      <c r="B74" s="345"/>
      <c r="C74" s="347"/>
      <c r="D74" s="388"/>
      <c r="E74" s="329"/>
      <c r="F74" s="389"/>
      <c r="G74" s="313"/>
      <c r="H74" s="349"/>
      <c r="I74" s="351"/>
      <c r="J74" s="39" t="s">
        <v>45</v>
      </c>
      <c r="K74" s="40">
        <v>1</v>
      </c>
      <c r="L74" s="389"/>
      <c r="M74" s="391"/>
    </row>
    <row r="75" spans="2:13" ht="15.95" customHeight="1" thickBot="1" x14ac:dyDescent="0.3">
      <c r="B75" s="345"/>
      <c r="C75" s="347"/>
      <c r="D75" s="388"/>
      <c r="E75" s="329"/>
      <c r="F75" s="389"/>
      <c r="G75" s="313"/>
      <c r="H75" s="349"/>
      <c r="I75" s="351"/>
      <c r="J75" s="39" t="s">
        <v>46</v>
      </c>
      <c r="K75" s="40">
        <v>1</v>
      </c>
      <c r="L75" s="389"/>
      <c r="M75" s="391"/>
    </row>
    <row r="76" spans="2:13" ht="15.95" customHeight="1" thickBot="1" x14ac:dyDescent="0.3">
      <c r="B76" s="345"/>
      <c r="C76" s="347"/>
      <c r="D76" s="388"/>
      <c r="E76" s="329"/>
      <c r="F76" s="389"/>
      <c r="G76" s="313"/>
      <c r="H76" s="349"/>
      <c r="I76" s="351"/>
      <c r="J76" s="39" t="s">
        <v>47</v>
      </c>
      <c r="K76" s="40">
        <v>0</v>
      </c>
      <c r="L76" s="389"/>
      <c r="M76" s="391"/>
    </row>
    <row r="77" spans="2:13" ht="15.95" customHeight="1" thickBot="1" x14ac:dyDescent="0.3">
      <c r="B77" s="345"/>
      <c r="C77" s="347"/>
      <c r="D77" s="388"/>
      <c r="E77" s="329"/>
      <c r="F77" s="389"/>
      <c r="G77" s="313"/>
      <c r="H77" s="349"/>
      <c r="I77" s="351"/>
      <c r="J77" s="45" t="s">
        <v>75</v>
      </c>
      <c r="K77" s="46">
        <v>0</v>
      </c>
      <c r="L77" s="389"/>
      <c r="M77" s="391"/>
    </row>
    <row r="78" spans="2:13" ht="15.95" customHeight="1" thickBot="1" x14ac:dyDescent="0.3">
      <c r="B78" s="345"/>
      <c r="C78" s="347"/>
      <c r="D78" s="387"/>
      <c r="E78" s="330"/>
      <c r="F78" s="327"/>
      <c r="G78" s="314"/>
      <c r="H78" s="349"/>
      <c r="I78" s="351"/>
      <c r="J78" s="41" t="s">
        <v>48</v>
      </c>
      <c r="K78" s="42">
        <v>3</v>
      </c>
      <c r="L78" s="327"/>
      <c r="M78" s="371"/>
    </row>
    <row r="79" spans="2:13" ht="15.95" customHeight="1" thickBot="1" x14ac:dyDescent="0.3">
      <c r="B79" s="358" t="s">
        <v>108</v>
      </c>
      <c r="C79" s="359">
        <f>H79+L79</f>
        <v>11</v>
      </c>
      <c r="D79" s="372">
        <v>0</v>
      </c>
      <c r="E79" s="331">
        <f>D79/C79</f>
        <v>0</v>
      </c>
      <c r="F79" s="324">
        <v>11</v>
      </c>
      <c r="G79" s="315">
        <f>F79/C79</f>
        <v>1</v>
      </c>
      <c r="H79" s="360">
        <v>3</v>
      </c>
      <c r="I79" s="361">
        <f>H79/C79</f>
        <v>0.27272727272727271</v>
      </c>
      <c r="J79" s="76" t="s">
        <v>49</v>
      </c>
      <c r="K79" s="61">
        <v>2</v>
      </c>
      <c r="L79" s="324">
        <f>K79+K80</f>
        <v>8</v>
      </c>
      <c r="M79" s="472">
        <f>L79/C79</f>
        <v>0.72727272727272729</v>
      </c>
    </row>
    <row r="80" spans="2:13" ht="15.95" customHeight="1" thickBot="1" x14ac:dyDescent="0.3">
      <c r="B80" s="358"/>
      <c r="C80" s="359"/>
      <c r="D80" s="373"/>
      <c r="E80" s="332"/>
      <c r="F80" s="325"/>
      <c r="G80" s="316"/>
      <c r="H80" s="360"/>
      <c r="I80" s="361"/>
      <c r="J80" s="77" t="s">
        <v>119</v>
      </c>
      <c r="K80" s="63">
        <v>6</v>
      </c>
      <c r="L80" s="325"/>
      <c r="M80" s="473"/>
    </row>
    <row r="81" spans="2:13" ht="32.1" customHeight="1" thickBot="1" x14ac:dyDescent="0.3">
      <c r="B81" s="28" t="s">
        <v>109</v>
      </c>
      <c r="C81" s="123">
        <f>H81+L81</f>
        <v>15</v>
      </c>
      <c r="D81" s="103">
        <v>2</v>
      </c>
      <c r="E81" s="131">
        <f>D81/C81</f>
        <v>0.13333333333333333</v>
      </c>
      <c r="F81" s="33">
        <v>13</v>
      </c>
      <c r="G81" s="135">
        <f>F81/C81</f>
        <v>0.8666666666666667</v>
      </c>
      <c r="H81" s="30">
        <v>11</v>
      </c>
      <c r="I81" s="31">
        <f>H81/C81</f>
        <v>0.73333333333333328</v>
      </c>
      <c r="J81" s="32" t="s">
        <v>76</v>
      </c>
      <c r="K81" s="33">
        <v>4</v>
      </c>
      <c r="L81" s="33">
        <f>K81</f>
        <v>4</v>
      </c>
      <c r="M81" s="34">
        <f>L81/C81</f>
        <v>0.26666666666666666</v>
      </c>
    </row>
    <row r="82" spans="2:13" ht="15.95" customHeight="1" thickBot="1" x14ac:dyDescent="0.3">
      <c r="B82" s="358" t="s">
        <v>110</v>
      </c>
      <c r="C82" s="359">
        <f>H82+L82</f>
        <v>1</v>
      </c>
      <c r="D82" s="372">
        <v>1</v>
      </c>
      <c r="E82" s="331">
        <f>D82/C82</f>
        <v>1</v>
      </c>
      <c r="F82" s="324">
        <v>0</v>
      </c>
      <c r="G82" s="315">
        <f>F82/C82</f>
        <v>0</v>
      </c>
      <c r="H82" s="360">
        <v>1</v>
      </c>
      <c r="I82" s="361">
        <f>IFERROR(H82/C82,0)</f>
        <v>1</v>
      </c>
      <c r="J82" s="78" t="s">
        <v>77</v>
      </c>
      <c r="K82" s="79">
        <v>0</v>
      </c>
      <c r="L82" s="324">
        <f>SUM(K82:K83)</f>
        <v>0</v>
      </c>
      <c r="M82" s="317">
        <f>IFERROR(L82/C82,0)</f>
        <v>0</v>
      </c>
    </row>
    <row r="83" spans="2:13" ht="15.95" customHeight="1" thickBot="1" x14ac:dyDescent="0.3">
      <c r="B83" s="358"/>
      <c r="C83" s="359"/>
      <c r="D83" s="373"/>
      <c r="E83" s="332"/>
      <c r="F83" s="325"/>
      <c r="G83" s="316"/>
      <c r="H83" s="360"/>
      <c r="I83" s="361"/>
      <c r="J83" s="62" t="s">
        <v>50</v>
      </c>
      <c r="K83" s="63">
        <v>0</v>
      </c>
      <c r="L83" s="325"/>
      <c r="M83" s="318"/>
    </row>
    <row r="84" spans="2:13" ht="15.95" customHeight="1" thickBot="1" x14ac:dyDescent="0.3">
      <c r="B84" s="345" t="s">
        <v>111</v>
      </c>
      <c r="C84" s="347">
        <f>H84+L84</f>
        <v>8</v>
      </c>
      <c r="D84" s="386">
        <v>3</v>
      </c>
      <c r="E84" s="328">
        <f>D84/C84</f>
        <v>0.375</v>
      </c>
      <c r="F84" s="326">
        <v>5</v>
      </c>
      <c r="G84" s="312">
        <f>F84/C84</f>
        <v>0.625</v>
      </c>
      <c r="H84" s="349">
        <v>7</v>
      </c>
      <c r="I84" s="351">
        <f>H84/C84</f>
        <v>0.875</v>
      </c>
      <c r="J84" s="37" t="s">
        <v>51</v>
      </c>
      <c r="K84" s="38">
        <v>1</v>
      </c>
      <c r="L84" s="326">
        <f>SUM(K84:K86)</f>
        <v>1</v>
      </c>
      <c r="M84" s="370">
        <f>L84/C84</f>
        <v>0.125</v>
      </c>
    </row>
    <row r="85" spans="2:13" ht="15.95" customHeight="1" thickBot="1" x14ac:dyDescent="0.3">
      <c r="B85" s="345"/>
      <c r="C85" s="347"/>
      <c r="D85" s="388"/>
      <c r="E85" s="329"/>
      <c r="F85" s="389"/>
      <c r="G85" s="313"/>
      <c r="H85" s="349"/>
      <c r="I85" s="351"/>
      <c r="J85" s="39" t="s">
        <v>52</v>
      </c>
      <c r="K85" s="40">
        <v>0</v>
      </c>
      <c r="L85" s="389"/>
      <c r="M85" s="391"/>
    </row>
    <row r="86" spans="2:13" ht="15.95" customHeight="1" thickBot="1" x14ac:dyDescent="0.3">
      <c r="B86" s="345"/>
      <c r="C86" s="347"/>
      <c r="D86" s="387"/>
      <c r="E86" s="330"/>
      <c r="F86" s="327"/>
      <c r="G86" s="314"/>
      <c r="H86" s="349"/>
      <c r="I86" s="351"/>
      <c r="J86" s="41" t="s">
        <v>53</v>
      </c>
      <c r="K86" s="42">
        <v>0</v>
      </c>
      <c r="L86" s="327"/>
      <c r="M86" s="371"/>
    </row>
    <row r="87" spans="2:13" ht="15.95" customHeight="1" x14ac:dyDescent="0.25">
      <c r="B87" s="421" t="s">
        <v>112</v>
      </c>
      <c r="C87" s="407">
        <f>H87+L87</f>
        <v>11</v>
      </c>
      <c r="D87" s="372">
        <v>1</v>
      </c>
      <c r="E87" s="331">
        <f>D87/C87</f>
        <v>9.0909090909090912E-2</v>
      </c>
      <c r="F87" s="324">
        <v>10</v>
      </c>
      <c r="G87" s="315">
        <f>F87/C87</f>
        <v>0.90909090909090906</v>
      </c>
      <c r="H87" s="410">
        <v>2</v>
      </c>
      <c r="I87" s="413">
        <f>H87/C87</f>
        <v>0.18181818181818182</v>
      </c>
      <c r="J87" s="60" t="s">
        <v>54</v>
      </c>
      <c r="K87" s="61">
        <v>4</v>
      </c>
      <c r="L87" s="324">
        <f>SUM(K87:K89)</f>
        <v>9</v>
      </c>
      <c r="M87" s="416">
        <f>L87/C87</f>
        <v>0.81818181818181823</v>
      </c>
    </row>
    <row r="88" spans="2:13" ht="15.95" customHeight="1" x14ac:dyDescent="0.25">
      <c r="B88" s="422"/>
      <c r="C88" s="408"/>
      <c r="D88" s="384"/>
      <c r="E88" s="333"/>
      <c r="F88" s="385"/>
      <c r="G88" s="323"/>
      <c r="H88" s="411"/>
      <c r="I88" s="414"/>
      <c r="J88" s="80" t="s">
        <v>55</v>
      </c>
      <c r="K88" s="81">
        <v>0</v>
      </c>
      <c r="L88" s="385"/>
      <c r="M88" s="417"/>
    </row>
    <row r="89" spans="2:13" ht="15.95" customHeight="1" thickBot="1" x14ac:dyDescent="0.3">
      <c r="B89" s="423"/>
      <c r="C89" s="409"/>
      <c r="D89" s="373"/>
      <c r="E89" s="332"/>
      <c r="F89" s="325"/>
      <c r="G89" s="316"/>
      <c r="H89" s="412"/>
      <c r="I89" s="415"/>
      <c r="J89" s="62" t="s">
        <v>121</v>
      </c>
      <c r="K89" s="63">
        <v>5</v>
      </c>
      <c r="L89" s="325"/>
      <c r="M89" s="418"/>
    </row>
    <row r="90" spans="2:13" ht="15.95" customHeight="1" thickBot="1" x14ac:dyDescent="0.3">
      <c r="B90" s="345" t="s">
        <v>113</v>
      </c>
      <c r="C90" s="347">
        <f>H90+L90</f>
        <v>15</v>
      </c>
      <c r="D90" s="386">
        <v>3</v>
      </c>
      <c r="E90" s="328">
        <f>D90/C90</f>
        <v>0.2</v>
      </c>
      <c r="F90" s="326">
        <v>12</v>
      </c>
      <c r="G90" s="312">
        <f>F90/C90</f>
        <v>0.8</v>
      </c>
      <c r="H90" s="349">
        <v>8</v>
      </c>
      <c r="I90" s="351">
        <f>H90/C90</f>
        <v>0.53333333333333333</v>
      </c>
      <c r="J90" s="37" t="s">
        <v>56</v>
      </c>
      <c r="K90" s="38">
        <v>1</v>
      </c>
      <c r="L90" s="326">
        <f>SUM(K90:K93)</f>
        <v>7</v>
      </c>
      <c r="M90" s="370">
        <f>L90/C90</f>
        <v>0.46666666666666667</v>
      </c>
    </row>
    <row r="91" spans="2:13" ht="15.95" customHeight="1" thickBot="1" x14ac:dyDescent="0.3">
      <c r="B91" s="345"/>
      <c r="C91" s="347"/>
      <c r="D91" s="388"/>
      <c r="E91" s="329"/>
      <c r="F91" s="389"/>
      <c r="G91" s="313"/>
      <c r="H91" s="349"/>
      <c r="I91" s="351"/>
      <c r="J91" s="39" t="s">
        <v>57</v>
      </c>
      <c r="K91" s="40">
        <v>1</v>
      </c>
      <c r="L91" s="389"/>
      <c r="M91" s="391"/>
    </row>
    <row r="92" spans="2:13" ht="15.95" customHeight="1" thickBot="1" x14ac:dyDescent="0.3">
      <c r="B92" s="345"/>
      <c r="C92" s="347"/>
      <c r="D92" s="388"/>
      <c r="E92" s="329"/>
      <c r="F92" s="389"/>
      <c r="G92" s="313"/>
      <c r="H92" s="349"/>
      <c r="I92" s="351"/>
      <c r="J92" s="39" t="s">
        <v>58</v>
      </c>
      <c r="K92" s="40">
        <v>1</v>
      </c>
      <c r="L92" s="389"/>
      <c r="M92" s="391"/>
    </row>
    <row r="93" spans="2:13" ht="15.95" customHeight="1" thickBot="1" x14ac:dyDescent="0.3">
      <c r="B93" s="345"/>
      <c r="C93" s="347"/>
      <c r="D93" s="387"/>
      <c r="E93" s="330"/>
      <c r="F93" s="327"/>
      <c r="G93" s="314"/>
      <c r="H93" s="349"/>
      <c r="I93" s="351"/>
      <c r="J93" s="41" t="s">
        <v>59</v>
      </c>
      <c r="K93" s="42">
        <v>4</v>
      </c>
      <c r="L93" s="327"/>
      <c r="M93" s="371"/>
    </row>
    <row r="94" spans="2:13" ht="15.95" customHeight="1" thickBot="1" x14ac:dyDescent="0.3">
      <c r="B94" s="358" t="s">
        <v>114</v>
      </c>
      <c r="C94" s="359">
        <f>H94+L94</f>
        <v>14</v>
      </c>
      <c r="D94" s="372">
        <v>5</v>
      </c>
      <c r="E94" s="331">
        <f>D94/C94</f>
        <v>0.35714285714285715</v>
      </c>
      <c r="F94" s="324">
        <v>9</v>
      </c>
      <c r="G94" s="315">
        <f>F94/C94</f>
        <v>0.6428571428571429</v>
      </c>
      <c r="H94" s="360">
        <v>5</v>
      </c>
      <c r="I94" s="361">
        <f>H94/C94</f>
        <v>0.35714285714285715</v>
      </c>
      <c r="J94" s="60" t="s">
        <v>60</v>
      </c>
      <c r="K94" s="61">
        <v>3</v>
      </c>
      <c r="L94" s="324">
        <f>SUM(K94:K95)</f>
        <v>9</v>
      </c>
      <c r="M94" s="317">
        <f>L94/C94</f>
        <v>0.6428571428571429</v>
      </c>
    </row>
    <row r="95" spans="2:13" ht="15.95" customHeight="1" thickBot="1" x14ac:dyDescent="0.3">
      <c r="B95" s="358"/>
      <c r="C95" s="359"/>
      <c r="D95" s="373"/>
      <c r="E95" s="332"/>
      <c r="F95" s="325"/>
      <c r="G95" s="316"/>
      <c r="H95" s="360"/>
      <c r="I95" s="361"/>
      <c r="J95" s="62" t="s">
        <v>61</v>
      </c>
      <c r="K95" s="63">
        <v>6</v>
      </c>
      <c r="L95" s="325"/>
      <c r="M95" s="318"/>
    </row>
    <row r="96" spans="2:13" ht="15.95" customHeight="1" thickBot="1" x14ac:dyDescent="0.3">
      <c r="B96" s="345" t="s">
        <v>115</v>
      </c>
      <c r="C96" s="347">
        <f>H96+L96</f>
        <v>2</v>
      </c>
      <c r="D96" s="386">
        <v>0</v>
      </c>
      <c r="E96" s="328">
        <f>D96/C96</f>
        <v>0</v>
      </c>
      <c r="F96" s="326">
        <v>2</v>
      </c>
      <c r="G96" s="312">
        <f>F96/C96</f>
        <v>1</v>
      </c>
      <c r="H96" s="349">
        <v>1</v>
      </c>
      <c r="I96" s="351">
        <f>H96/C96</f>
        <v>0.5</v>
      </c>
      <c r="J96" s="37" t="s">
        <v>62</v>
      </c>
      <c r="K96" s="38">
        <v>0</v>
      </c>
      <c r="L96" s="326">
        <f>SUM(K96:K101)</f>
        <v>1</v>
      </c>
      <c r="M96" s="370">
        <f>L96/C96</f>
        <v>0.5</v>
      </c>
    </row>
    <row r="97" spans="2:13" ht="15.95" customHeight="1" thickBot="1" x14ac:dyDescent="0.3">
      <c r="B97" s="345"/>
      <c r="C97" s="347"/>
      <c r="D97" s="388"/>
      <c r="E97" s="329"/>
      <c r="F97" s="389"/>
      <c r="G97" s="313"/>
      <c r="H97" s="349"/>
      <c r="I97" s="351"/>
      <c r="J97" s="39" t="s">
        <v>63</v>
      </c>
      <c r="K97" s="40">
        <v>1</v>
      </c>
      <c r="L97" s="389"/>
      <c r="M97" s="391"/>
    </row>
    <row r="98" spans="2:13" ht="15.95" customHeight="1" thickBot="1" x14ac:dyDescent="0.3">
      <c r="B98" s="345"/>
      <c r="C98" s="347"/>
      <c r="D98" s="388"/>
      <c r="E98" s="329"/>
      <c r="F98" s="389"/>
      <c r="G98" s="313"/>
      <c r="H98" s="349"/>
      <c r="I98" s="351"/>
      <c r="J98" s="39" t="s">
        <v>64</v>
      </c>
      <c r="K98" s="40">
        <v>0</v>
      </c>
      <c r="L98" s="389"/>
      <c r="M98" s="391"/>
    </row>
    <row r="99" spans="2:13" ht="15.95" customHeight="1" thickBot="1" x14ac:dyDescent="0.3">
      <c r="B99" s="345"/>
      <c r="C99" s="347"/>
      <c r="D99" s="388"/>
      <c r="E99" s="329"/>
      <c r="F99" s="389"/>
      <c r="G99" s="313"/>
      <c r="H99" s="349"/>
      <c r="I99" s="351"/>
      <c r="J99" s="39" t="s">
        <v>65</v>
      </c>
      <c r="K99" s="40">
        <v>0</v>
      </c>
      <c r="L99" s="389"/>
      <c r="M99" s="391"/>
    </row>
    <row r="100" spans="2:13" ht="15.95" customHeight="1" thickBot="1" x14ac:dyDescent="0.3">
      <c r="B100" s="345"/>
      <c r="C100" s="347"/>
      <c r="D100" s="388"/>
      <c r="E100" s="329"/>
      <c r="F100" s="389"/>
      <c r="G100" s="313"/>
      <c r="H100" s="349"/>
      <c r="I100" s="351"/>
      <c r="J100" s="39" t="s">
        <v>66</v>
      </c>
      <c r="K100" s="40">
        <v>0</v>
      </c>
      <c r="L100" s="389"/>
      <c r="M100" s="391"/>
    </row>
    <row r="101" spans="2:13" ht="15.95" customHeight="1" thickBot="1" x14ac:dyDescent="0.3">
      <c r="B101" s="419"/>
      <c r="C101" s="420"/>
      <c r="D101" s="429"/>
      <c r="E101" s="400"/>
      <c r="F101" s="430"/>
      <c r="G101" s="401"/>
      <c r="H101" s="405"/>
      <c r="I101" s="406"/>
      <c r="J101" s="45" t="s">
        <v>78</v>
      </c>
      <c r="K101" s="46">
        <v>0</v>
      </c>
      <c r="L101" s="389"/>
      <c r="M101" s="398"/>
    </row>
    <row r="102" spans="2:13" ht="20.100000000000001" customHeight="1" thickTop="1" thickBot="1" x14ac:dyDescent="0.3">
      <c r="B102" s="111" t="s">
        <v>68</v>
      </c>
      <c r="C102" s="112">
        <f>SUM(C5:C101)</f>
        <v>546</v>
      </c>
      <c r="D102" s="119">
        <f>SUM(D5:D101)</f>
        <v>114</v>
      </c>
      <c r="E102" s="133">
        <f>D102/C102</f>
        <v>0.2087912087912088</v>
      </c>
      <c r="F102" s="134">
        <f>SUM(F5:F101)</f>
        <v>432</v>
      </c>
      <c r="G102" s="145">
        <f>F102/C102</f>
        <v>0.79120879120879117</v>
      </c>
      <c r="H102" s="117">
        <f>SUM(H5:H101)</f>
        <v>419</v>
      </c>
      <c r="I102" s="114">
        <f>H102/C102</f>
        <v>0.76739926739926745</v>
      </c>
      <c r="J102" s="460"/>
      <c r="K102" s="403"/>
      <c r="L102" s="115">
        <f>SUM(L5:L101)</f>
        <v>127</v>
      </c>
      <c r="M102" s="116">
        <f>L102/C102</f>
        <v>0.23260073260073261</v>
      </c>
    </row>
    <row r="103" spans="2:13" ht="15.75" thickTop="1" x14ac:dyDescent="0.25">
      <c r="D103" s="127"/>
      <c r="E103" s="127"/>
    </row>
  </sheetData>
  <mergeCells count="330">
    <mergeCell ref="B90:B93"/>
    <mergeCell ref="C90:C93"/>
    <mergeCell ref="H90:H93"/>
    <mergeCell ref="I90:I93"/>
    <mergeCell ref="L90:L93"/>
    <mergeCell ref="M90:M93"/>
    <mergeCell ref="B96:B101"/>
    <mergeCell ref="C96:C101"/>
    <mergeCell ref="H96:H101"/>
    <mergeCell ref="I96:I101"/>
    <mergeCell ref="L96:L101"/>
    <mergeCell ref="M96:M101"/>
    <mergeCell ref="B94:B95"/>
    <mergeCell ref="C94:C95"/>
    <mergeCell ref="H94:H95"/>
    <mergeCell ref="I94:I95"/>
    <mergeCell ref="L94:L95"/>
    <mergeCell ref="M94:M95"/>
    <mergeCell ref="D90:D93"/>
    <mergeCell ref="F90:F93"/>
    <mergeCell ref="D94:D95"/>
    <mergeCell ref="F94:F95"/>
    <mergeCell ref="D96:D101"/>
    <mergeCell ref="F96:F101"/>
    <mergeCell ref="B84:B86"/>
    <mergeCell ref="C84:C86"/>
    <mergeCell ref="H84:H86"/>
    <mergeCell ref="I84:I86"/>
    <mergeCell ref="L84:L86"/>
    <mergeCell ref="M84:M86"/>
    <mergeCell ref="L79:L80"/>
    <mergeCell ref="M79:M80"/>
    <mergeCell ref="B82:B83"/>
    <mergeCell ref="C82:C83"/>
    <mergeCell ref="H82:H83"/>
    <mergeCell ref="I82:I83"/>
    <mergeCell ref="L82:L83"/>
    <mergeCell ref="M82:M83"/>
    <mergeCell ref="B79:B80"/>
    <mergeCell ref="C79:C80"/>
    <mergeCell ref="H79:H80"/>
    <mergeCell ref="I79:I80"/>
    <mergeCell ref="D79:D80"/>
    <mergeCell ref="F79:F80"/>
    <mergeCell ref="D82:D83"/>
    <mergeCell ref="F82:F83"/>
    <mergeCell ref="D84:D86"/>
    <mergeCell ref="F84:F86"/>
    <mergeCell ref="B72:B78"/>
    <mergeCell ref="C72:C78"/>
    <mergeCell ref="H72:H78"/>
    <mergeCell ref="I72:I78"/>
    <mergeCell ref="L72:L78"/>
    <mergeCell ref="M72:M78"/>
    <mergeCell ref="B69:B70"/>
    <mergeCell ref="C69:C70"/>
    <mergeCell ref="H69:H70"/>
    <mergeCell ref="I69:I70"/>
    <mergeCell ref="J69:J70"/>
    <mergeCell ref="K69:K70"/>
    <mergeCell ref="D72:D78"/>
    <mergeCell ref="F72:F78"/>
    <mergeCell ref="G72:G78"/>
    <mergeCell ref="L62:L65"/>
    <mergeCell ref="M62:M65"/>
    <mergeCell ref="B60:B61"/>
    <mergeCell ref="C60:C61"/>
    <mergeCell ref="H60:H61"/>
    <mergeCell ref="I60:I61"/>
    <mergeCell ref="J60:J61"/>
    <mergeCell ref="K60:K61"/>
    <mergeCell ref="L69:L70"/>
    <mergeCell ref="M69:M70"/>
    <mergeCell ref="I62:I65"/>
    <mergeCell ref="M66:M68"/>
    <mergeCell ref="L60:L61"/>
    <mergeCell ref="M60:M61"/>
    <mergeCell ref="B62:B65"/>
    <mergeCell ref="C62:C65"/>
    <mergeCell ref="H62:H65"/>
    <mergeCell ref="G60:G61"/>
    <mergeCell ref="G62:G65"/>
    <mergeCell ref="G66:G68"/>
    <mergeCell ref="G69:G70"/>
    <mergeCell ref="L45:L46"/>
    <mergeCell ref="M45:M46"/>
    <mergeCell ref="B45:B46"/>
    <mergeCell ref="C45:C46"/>
    <mergeCell ref="H45:H46"/>
    <mergeCell ref="I45:I46"/>
    <mergeCell ref="J45:J46"/>
    <mergeCell ref="K45:K46"/>
    <mergeCell ref="B53:B59"/>
    <mergeCell ref="C53:C59"/>
    <mergeCell ref="H53:H59"/>
    <mergeCell ref="I53:I59"/>
    <mergeCell ref="L53:L59"/>
    <mergeCell ref="M53:M59"/>
    <mergeCell ref="B51:B52"/>
    <mergeCell ref="C51:C52"/>
    <mergeCell ref="H51:H52"/>
    <mergeCell ref="I51:I52"/>
    <mergeCell ref="L51:L52"/>
    <mergeCell ref="M51:M52"/>
    <mergeCell ref="D45:D46"/>
    <mergeCell ref="F45:F46"/>
    <mergeCell ref="D51:D52"/>
    <mergeCell ref="F51:F52"/>
    <mergeCell ref="B42:B43"/>
    <mergeCell ref="C42:C43"/>
    <mergeCell ref="H42:H43"/>
    <mergeCell ref="I42:I43"/>
    <mergeCell ref="L42:L43"/>
    <mergeCell ref="M42:M43"/>
    <mergeCell ref="B39:B41"/>
    <mergeCell ref="C39:C41"/>
    <mergeCell ref="H39:H41"/>
    <mergeCell ref="I39:I41"/>
    <mergeCell ref="L39:L41"/>
    <mergeCell ref="M39:M41"/>
    <mergeCell ref="D39:D41"/>
    <mergeCell ref="F39:F41"/>
    <mergeCell ref="D42:D43"/>
    <mergeCell ref="F42:F43"/>
    <mergeCell ref="L35:L36"/>
    <mergeCell ref="M35:M36"/>
    <mergeCell ref="B37:B38"/>
    <mergeCell ref="C37:C38"/>
    <mergeCell ref="H37:H38"/>
    <mergeCell ref="I37:I38"/>
    <mergeCell ref="J37:J38"/>
    <mergeCell ref="K37:K38"/>
    <mergeCell ref="L37:L38"/>
    <mergeCell ref="M37:M38"/>
    <mergeCell ref="B35:B36"/>
    <mergeCell ref="C35:C36"/>
    <mergeCell ref="H35:H36"/>
    <mergeCell ref="I35:I36"/>
    <mergeCell ref="J35:J36"/>
    <mergeCell ref="K35:K36"/>
    <mergeCell ref="B30:B34"/>
    <mergeCell ref="C30:C34"/>
    <mergeCell ref="H30:H34"/>
    <mergeCell ref="I30:I34"/>
    <mergeCell ref="L30:L34"/>
    <mergeCell ref="M30:M34"/>
    <mergeCell ref="B27:B29"/>
    <mergeCell ref="C27:C29"/>
    <mergeCell ref="H27:H29"/>
    <mergeCell ref="I27:I29"/>
    <mergeCell ref="L27:L29"/>
    <mergeCell ref="M27:M29"/>
    <mergeCell ref="B23:B26"/>
    <mergeCell ref="C23:C26"/>
    <mergeCell ref="H23:H26"/>
    <mergeCell ref="I23:I26"/>
    <mergeCell ref="L23:L26"/>
    <mergeCell ref="M23:M26"/>
    <mergeCell ref="L19:L20"/>
    <mergeCell ref="M19:M20"/>
    <mergeCell ref="B21:B22"/>
    <mergeCell ref="C21:C22"/>
    <mergeCell ref="H21:H22"/>
    <mergeCell ref="I21:I22"/>
    <mergeCell ref="J21:J22"/>
    <mergeCell ref="K21:K22"/>
    <mergeCell ref="L21:L22"/>
    <mergeCell ref="M21:M22"/>
    <mergeCell ref="B19:B20"/>
    <mergeCell ref="C19:C20"/>
    <mergeCell ref="H19:H20"/>
    <mergeCell ref="I19:I20"/>
    <mergeCell ref="J19:J20"/>
    <mergeCell ref="K19:K20"/>
    <mergeCell ref="D21:D22"/>
    <mergeCell ref="F21:F22"/>
    <mergeCell ref="C9:C10"/>
    <mergeCell ref="H9:H10"/>
    <mergeCell ref="I9:I10"/>
    <mergeCell ref="J9:J10"/>
    <mergeCell ref="K9:K10"/>
    <mergeCell ref="L14:L15"/>
    <mergeCell ref="M14:M15"/>
    <mergeCell ref="B16:B17"/>
    <mergeCell ref="C16:C17"/>
    <mergeCell ref="H16:H17"/>
    <mergeCell ref="I16:I17"/>
    <mergeCell ref="L16:L17"/>
    <mergeCell ref="M16:M17"/>
    <mergeCell ref="B14:B15"/>
    <mergeCell ref="C14:C15"/>
    <mergeCell ref="H14:H15"/>
    <mergeCell ref="I14:I15"/>
    <mergeCell ref="J14:J15"/>
    <mergeCell ref="K14:K15"/>
    <mergeCell ref="L9:L10"/>
    <mergeCell ref="M9:M10"/>
    <mergeCell ref="B12:B13"/>
    <mergeCell ref="C12:C13"/>
    <mergeCell ref="H12:H13"/>
    <mergeCell ref="B5:B8"/>
    <mergeCell ref="C5:C8"/>
    <mergeCell ref="H5:H8"/>
    <mergeCell ref="I5:I8"/>
    <mergeCell ref="L5:L8"/>
    <mergeCell ref="M5:M8"/>
    <mergeCell ref="B1:M1"/>
    <mergeCell ref="B2:M2"/>
    <mergeCell ref="H3:M3"/>
    <mergeCell ref="H4:I4"/>
    <mergeCell ref="J4:M4"/>
    <mergeCell ref="D5:D8"/>
    <mergeCell ref="F5:F8"/>
    <mergeCell ref="B3:B4"/>
    <mergeCell ref="C3:C4"/>
    <mergeCell ref="D3:E4"/>
    <mergeCell ref="E5:E8"/>
    <mergeCell ref="F3:G4"/>
    <mergeCell ref="G5:G8"/>
    <mergeCell ref="I12:I13"/>
    <mergeCell ref="J12:J13"/>
    <mergeCell ref="K12:K13"/>
    <mergeCell ref="L12:L13"/>
    <mergeCell ref="M12:M13"/>
    <mergeCell ref="B9:B10"/>
    <mergeCell ref="J102:K102"/>
    <mergeCell ref="M87:M89"/>
    <mergeCell ref="L87:L89"/>
    <mergeCell ref="I87:I89"/>
    <mergeCell ref="H87:H89"/>
    <mergeCell ref="C87:C89"/>
    <mergeCell ref="B87:B89"/>
    <mergeCell ref="B47:B50"/>
    <mergeCell ref="M47:M50"/>
    <mergeCell ref="L47:L50"/>
    <mergeCell ref="I47:I50"/>
    <mergeCell ref="H47:H50"/>
    <mergeCell ref="C47:C50"/>
    <mergeCell ref="B66:B68"/>
    <mergeCell ref="C66:C68"/>
    <mergeCell ref="H66:H68"/>
    <mergeCell ref="I66:I68"/>
    <mergeCell ref="L66:L68"/>
    <mergeCell ref="D9:D10"/>
    <mergeCell ref="F9:F10"/>
    <mergeCell ref="D12:D13"/>
    <mergeCell ref="F12:F13"/>
    <mergeCell ref="D14:D15"/>
    <mergeCell ref="F14:F15"/>
    <mergeCell ref="D16:D17"/>
    <mergeCell ref="F16:F17"/>
    <mergeCell ref="D19:D20"/>
    <mergeCell ref="F19:F20"/>
    <mergeCell ref="E9:E10"/>
    <mergeCell ref="E12:E13"/>
    <mergeCell ref="E14:E15"/>
    <mergeCell ref="E16:E17"/>
    <mergeCell ref="E19:E20"/>
    <mergeCell ref="D23:D26"/>
    <mergeCell ref="F23:F26"/>
    <mergeCell ref="D27:D29"/>
    <mergeCell ref="F27:F29"/>
    <mergeCell ref="D30:D34"/>
    <mergeCell ref="F30:F34"/>
    <mergeCell ref="D35:D36"/>
    <mergeCell ref="F35:F36"/>
    <mergeCell ref="D37:D38"/>
    <mergeCell ref="F37:F38"/>
    <mergeCell ref="D47:D50"/>
    <mergeCell ref="F47:F50"/>
    <mergeCell ref="D87:D89"/>
    <mergeCell ref="F87:F89"/>
    <mergeCell ref="D53:D59"/>
    <mergeCell ref="F53:F59"/>
    <mergeCell ref="D60:D61"/>
    <mergeCell ref="F60:F61"/>
    <mergeCell ref="D62:D65"/>
    <mergeCell ref="F62:F65"/>
    <mergeCell ref="D66:D68"/>
    <mergeCell ref="F66:F68"/>
    <mergeCell ref="D69:D70"/>
    <mergeCell ref="F69:F70"/>
    <mergeCell ref="E47:E50"/>
    <mergeCell ref="E51:E52"/>
    <mergeCell ref="E53:E59"/>
    <mergeCell ref="E60:E61"/>
    <mergeCell ref="E62:E65"/>
    <mergeCell ref="E66:E68"/>
    <mergeCell ref="E69:E70"/>
    <mergeCell ref="E72:E78"/>
    <mergeCell ref="E79:E80"/>
    <mergeCell ref="E82:E83"/>
    <mergeCell ref="E21:E22"/>
    <mergeCell ref="E23:E26"/>
    <mergeCell ref="E27:E29"/>
    <mergeCell ref="E30:E34"/>
    <mergeCell ref="E35:E36"/>
    <mergeCell ref="E37:E38"/>
    <mergeCell ref="E39:E41"/>
    <mergeCell ref="E42:E43"/>
    <mergeCell ref="E45:E46"/>
    <mergeCell ref="G9:G10"/>
    <mergeCell ref="G12:G13"/>
    <mergeCell ref="G14:G15"/>
    <mergeCell ref="G16:G17"/>
    <mergeCell ref="G19:G20"/>
    <mergeCell ref="G21:G22"/>
    <mergeCell ref="G23:G26"/>
    <mergeCell ref="G79:G80"/>
    <mergeCell ref="G82:G83"/>
    <mergeCell ref="G53:G59"/>
    <mergeCell ref="G27:G29"/>
    <mergeCell ref="G30:G34"/>
    <mergeCell ref="G35:G36"/>
    <mergeCell ref="G37:G38"/>
    <mergeCell ref="G39:G41"/>
    <mergeCell ref="G42:G43"/>
    <mergeCell ref="G45:G46"/>
    <mergeCell ref="G47:G50"/>
    <mergeCell ref="G51:G52"/>
    <mergeCell ref="G84:G86"/>
    <mergeCell ref="G87:G89"/>
    <mergeCell ref="G90:G93"/>
    <mergeCell ref="G94:G95"/>
    <mergeCell ref="G96:G101"/>
    <mergeCell ref="E84:E86"/>
    <mergeCell ref="E87:E89"/>
    <mergeCell ref="E90:E93"/>
    <mergeCell ref="E94:E95"/>
    <mergeCell ref="E96:E101"/>
  </mergeCells>
  <pageMargins left="0.70866141732283472" right="0.7086614173228347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ignoredErrors>
    <ignoredError sqref="L8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</vt:i4>
      </vt:variant>
    </vt:vector>
  </HeadingPairs>
  <TitlesOfParts>
    <vt:vector size="19" baseType="lpstr">
      <vt:lpstr>Quadro Geral - 2018 e 2019</vt:lpstr>
      <vt:lpstr>Quadro Detalhado - 2018 e 2019</vt:lpstr>
      <vt:lpstr>Plan1</vt:lpstr>
      <vt:lpstr>Plan2</vt:lpstr>
      <vt:lpstr>Plan3</vt:lpstr>
      <vt:lpstr>Plan4</vt:lpstr>
      <vt:lpstr>1º Período - 2018</vt:lpstr>
      <vt:lpstr>2º Período - 2018</vt:lpstr>
      <vt:lpstr>3º - Período 2018</vt:lpstr>
      <vt:lpstr>Recesso - 2018-2019</vt:lpstr>
      <vt:lpstr>Janeiro - 2019</vt:lpstr>
      <vt:lpstr>Fevereiro - 2019</vt:lpstr>
      <vt:lpstr>Março - 2019</vt:lpstr>
      <vt:lpstr>Abril - 2019</vt:lpstr>
      <vt:lpstr>Maio - 2019</vt:lpstr>
      <vt:lpstr>Junho - 2019</vt:lpstr>
      <vt:lpstr>'Abril - 2019'!Area_de_impressao</vt:lpstr>
      <vt:lpstr>'Quadro Detalhado - 2018 e 2019'!Area_de_impressao</vt:lpstr>
      <vt:lpstr>'Quadro Detalhado - 2018 e 2019'!Titulos_de_impressao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 Martins</dc:creator>
  <cp:lastModifiedBy>Usuário do Windows</cp:lastModifiedBy>
  <cp:lastPrinted>2019-06-11T17:38:13Z</cp:lastPrinted>
  <dcterms:created xsi:type="dcterms:W3CDTF">2018-09-03T11:49:03Z</dcterms:created>
  <dcterms:modified xsi:type="dcterms:W3CDTF">2019-07-15T12:05:37Z</dcterms:modified>
</cp:coreProperties>
</file>