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razi\Desktop\NOVO CONTRATO MUDANÇA\"/>
    </mc:Choice>
  </mc:AlternateContent>
  <xr:revisionPtr revIDLastSave="0" documentId="13_ncr:1_{78899041-A550-4E33-8DA1-6E82EFCA4DB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LANILHA" sheetId="2" r:id="rId1"/>
    <sheet name="INFORMAÇÕES" sheetId="3" r:id="rId2"/>
  </sheets>
  <definedNames>
    <definedName name="_xlnm._FilterDatabase" localSheetId="0" hidden="1">PLANILHA!$A$63:$E$63</definedName>
  </definedNames>
  <calcPr calcId="191028"/>
</workbook>
</file>

<file path=xl/calcChain.xml><?xml version="1.0" encoding="utf-8"?>
<calcChain xmlns="http://schemas.openxmlformats.org/spreadsheetml/2006/main">
  <c r="T66" i="2" l="1"/>
  <c r="T67" i="2" l="1"/>
  <c r="T68" i="2"/>
  <c r="T69" i="2"/>
  <c r="T70" i="2"/>
  <c r="T71" i="2"/>
  <c r="T72" i="2"/>
  <c r="T73" i="2"/>
  <c r="T74" i="2"/>
  <c r="T75" i="2"/>
  <c r="T76" i="2"/>
  <c r="T77" i="2"/>
  <c r="T78" i="2"/>
  <c r="T79" i="2"/>
  <c r="T53" i="2"/>
  <c r="T54" i="2"/>
  <c r="T55" i="2"/>
  <c r="T56" i="2"/>
  <c r="T57" i="2"/>
  <c r="T58" i="2"/>
  <c r="T59" i="2"/>
  <c r="T60" i="2"/>
  <c r="T61" i="2"/>
  <c r="T62" i="2"/>
  <c r="T63" i="2"/>
  <c r="T52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21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54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2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5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21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64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21" i="2"/>
  <c r="K10" i="2" l="1"/>
  <c r="K9" i="2" l="1"/>
</calcChain>
</file>

<file path=xl/sharedStrings.xml><?xml version="1.0" encoding="utf-8"?>
<sst xmlns="http://schemas.openxmlformats.org/spreadsheetml/2006/main" count="277" uniqueCount="231">
  <si>
    <t xml:space="preserve">Proprietário da mudança: </t>
  </si>
  <si>
    <t>CPF</t>
  </si>
  <si>
    <t>TEL:</t>
  </si>
  <si>
    <t>e-mail</t>
  </si>
  <si>
    <t xml:space="preserve">COLETA </t>
  </si>
  <si>
    <t>Fórum - cidade</t>
  </si>
  <si>
    <t>Fórum - endereço</t>
  </si>
  <si>
    <t>Residência - cidade</t>
  </si>
  <si>
    <t>Residência - endereço</t>
  </si>
  <si>
    <t>Preposto:</t>
  </si>
  <si>
    <t>Total estimado m³:</t>
  </si>
  <si>
    <t xml:space="preserve">Telefone </t>
  </si>
  <si>
    <t>Valor assegurado:</t>
  </si>
  <si>
    <t>KM:</t>
  </si>
  <si>
    <t>NÃO PREENCHER</t>
  </si>
  <si>
    <t>ENTREGA</t>
  </si>
  <si>
    <t>SALA SOCIAL / ESTAR / JANTAR</t>
  </si>
  <si>
    <t>DORMITORIO(S)</t>
  </si>
  <si>
    <t>COZINHA</t>
  </si>
  <si>
    <t>UTENSILIOS DIVERSOS</t>
  </si>
  <si>
    <t>MOVEL</t>
  </si>
  <si>
    <t>QTD</t>
  </si>
  <si>
    <t>VALOR</t>
  </si>
  <si>
    <t>VOL</t>
  </si>
  <si>
    <t>TTm3</t>
  </si>
  <si>
    <t>ABAJOUR GRANDE</t>
  </si>
  <si>
    <t>ARCA</t>
  </si>
  <si>
    <t>ARMARIO EM PE</t>
  </si>
  <si>
    <t>ADEGA</t>
  </si>
  <si>
    <t>ABAJOUR PEQUEN</t>
  </si>
  <si>
    <t>BELICHE</t>
  </si>
  <si>
    <t xml:space="preserve">ARMARIO AEREO </t>
  </si>
  <si>
    <t>ANTENA SKY</t>
  </si>
  <si>
    <t>ALMOFADA</t>
  </si>
  <si>
    <t>BERÇO</t>
  </si>
  <si>
    <t xml:space="preserve">BALCAO </t>
  </si>
  <si>
    <t>RECEPTOR SKY</t>
  </si>
  <si>
    <t>ARARA</t>
  </si>
  <si>
    <t>BICAMA</t>
  </si>
  <si>
    <t>BALCAO DE PIA</t>
  </si>
  <si>
    <t>APAR DE SOM</t>
  </si>
  <si>
    <t>BALCÃO 2 PORTAS</t>
  </si>
  <si>
    <t>BIDE/CRIADO MUD</t>
  </si>
  <si>
    <t>BANCO 2 LUGARES</t>
  </si>
  <si>
    <t>APAR GINASTICA</t>
  </si>
  <si>
    <t>BALCÃO 4 PORTAS</t>
  </si>
  <si>
    <t>CABIDEIRO</t>
  </si>
  <si>
    <t>BANCO 4 LUGARES</t>
  </si>
  <si>
    <t>APAR TELEFONE</t>
  </si>
  <si>
    <t>BALCÃO 6 PORTAS</t>
  </si>
  <si>
    <t>CALÇADOS -PARES</t>
  </si>
  <si>
    <t>BANQUETA</t>
  </si>
  <si>
    <t>APARELHO D.V.D.</t>
  </si>
  <si>
    <t>CAMA SOLTEIRO</t>
  </si>
  <si>
    <t>BATEDEIRA</t>
  </si>
  <si>
    <t>AQUECEDOR</t>
  </si>
  <si>
    <t>BARZINHO GRANDE</t>
  </si>
  <si>
    <t>CAMA CASAL</t>
  </si>
  <si>
    <t>BEBEDOURO/FILTRO</t>
  </si>
  <si>
    <t>AR CONDICIONADO</t>
  </si>
  <si>
    <t>BARZINHO PEQUEN</t>
  </si>
  <si>
    <t>COLCHAO SOLT</t>
  </si>
  <si>
    <t>BUJAO DE ÁGUA</t>
  </si>
  <si>
    <t>BICICLETA</t>
  </si>
  <si>
    <t>CAD BALANÇO</t>
  </si>
  <si>
    <t>COLCHAO CASAL</t>
  </si>
  <si>
    <t>BUJAO DE GAS</t>
  </si>
  <si>
    <t>CAIXA ISOPOR</t>
  </si>
  <si>
    <t>CAD BRAÇO</t>
  </si>
  <si>
    <t>COJTO BOX SOLTEIRO</t>
  </si>
  <si>
    <t>CADEIRA CRIANÇA</t>
  </si>
  <si>
    <t>CAIXA FERRAMEN</t>
  </si>
  <si>
    <t>CARRINHO CHÁ</t>
  </si>
  <si>
    <t>CJTO BOX QUEEN</t>
  </si>
  <si>
    <t>CADEIRA AVULSA</t>
  </si>
  <si>
    <t>CARRINHO CRIANÇA</t>
  </si>
  <si>
    <t>CONSOLE/APARAD</t>
  </si>
  <si>
    <t>CJTO BOX KING</t>
  </si>
  <si>
    <t>EXAUSTOR</t>
  </si>
  <si>
    <t>CARRINHO BEBE</t>
  </si>
  <si>
    <t>CRISTALEIRA</t>
  </si>
  <si>
    <t>COMODA</t>
  </si>
  <si>
    <t>FOGAO 4 BOCAS</t>
  </si>
  <si>
    <t>CHURRAQUEIRA</t>
  </si>
  <si>
    <t>DIVAN</t>
  </si>
  <si>
    <t>G ROUPA 2P C MAL</t>
  </si>
  <si>
    <t>FOGAO 6 BOCAS</t>
  </si>
  <si>
    <t>DISCO_CD_FITA</t>
  </si>
  <si>
    <t>ESTANTE GRANDE</t>
  </si>
  <si>
    <t>G ROUPA 2P S MAL</t>
  </si>
  <si>
    <t>FORNO ELETRICO</t>
  </si>
  <si>
    <t>EQUIP CAMPING</t>
  </si>
  <si>
    <t>ESTANTE PEQUENA</t>
  </si>
  <si>
    <t>G ROUPA 3P C MAL</t>
  </si>
  <si>
    <t>FREEZER HORIZONT</t>
  </si>
  <si>
    <t>EQUIP JARDINAGEM</t>
  </si>
  <si>
    <t>MESA CENTRO GDE</t>
  </si>
  <si>
    <t>G ROUPA 3P S MAL</t>
  </si>
  <si>
    <t>FREEZER VERTICAL</t>
  </si>
  <si>
    <t>EQUIP PESCARIA</t>
  </si>
  <si>
    <t>MESA CENTRO MED</t>
  </si>
  <si>
    <t>G ROUPA 4P C MAL</t>
  </si>
  <si>
    <t>FRUTEIRA</t>
  </si>
  <si>
    <t>LAVADORA PRES</t>
  </si>
  <si>
    <t>MESA CENTRO PEQ</t>
  </si>
  <si>
    <t>G ROUPA 4P S MAL</t>
  </si>
  <si>
    <t>GELADEIRA GRAND</t>
  </si>
  <si>
    <t>PRANCHA</t>
  </si>
  <si>
    <t>MESA JANT 10 CAD</t>
  </si>
  <si>
    <t>G ROUPA 6P C MAL</t>
  </si>
  <si>
    <t>GELADEIRA PEQUEN</t>
  </si>
  <si>
    <t>SKATE</t>
  </si>
  <si>
    <t>MESA JANT 8 CAD</t>
  </si>
  <si>
    <t>G ROUPA 6P S MAL</t>
  </si>
  <si>
    <t>LAVA LOUÇA GDE</t>
  </si>
  <si>
    <t>TV 12" 14" 18"</t>
  </si>
  <si>
    <t>MESA JANT 6 CAD</t>
  </si>
  <si>
    <t>MALA</t>
  </si>
  <si>
    <t>LAVA LOUÇA PEQ</t>
  </si>
  <si>
    <t>TV 20" 29"</t>
  </si>
  <si>
    <t>MESA JANT 4 CAD</t>
  </si>
  <si>
    <t>PENTEADEIRA</t>
  </si>
  <si>
    <t>LIQUIDIFICADOR</t>
  </si>
  <si>
    <t>TV  37" 41"</t>
  </si>
  <si>
    <t>MESA LATERAL</t>
  </si>
  <si>
    <t>SAPATEIRA</t>
  </si>
  <si>
    <t>Mesa 4 cad c marmore</t>
  </si>
  <si>
    <t>VENTILAD_CIRCUL</t>
  </si>
  <si>
    <t>MESA TELEFONE</t>
  </si>
  <si>
    <t>RACK ESTANTE</t>
  </si>
  <si>
    <t>MESA 6 CAD</t>
  </si>
  <si>
    <t>VIDEO GAME</t>
  </si>
  <si>
    <t>NAMORADEIRA</t>
  </si>
  <si>
    <t>MICROONDAS</t>
  </si>
  <si>
    <t>VIOLAO/GUITARRA</t>
  </si>
  <si>
    <t>PIANO ARMARIO</t>
  </si>
  <si>
    <t>ADORNO</t>
  </si>
  <si>
    <t>PANELEIRO</t>
  </si>
  <si>
    <t>PIANO DE CAUDA</t>
  </si>
  <si>
    <t>PORTA PAPEL</t>
  </si>
  <si>
    <t>CAIXAS AVULSAS</t>
  </si>
  <si>
    <t>PORTA REVISTA</t>
  </si>
  <si>
    <t>BANDOR</t>
  </si>
  <si>
    <t>PUFF</t>
  </si>
  <si>
    <t>CORTINA</t>
  </si>
  <si>
    <t>AREA DE SERVIÇO DESPENSA</t>
  </si>
  <si>
    <t>ALIMENT DESPENSA</t>
  </si>
  <si>
    <t>RACK P/ SOM</t>
  </si>
  <si>
    <t>CRISTAL</t>
  </si>
  <si>
    <t>ALIMENT FREEZER</t>
  </si>
  <si>
    <t>RACK P/ TV</t>
  </si>
  <si>
    <t>ENFEITE</t>
  </si>
  <si>
    <t>ARMARIO SUSPEN</t>
  </si>
  <si>
    <t>ALIMENT GELADEI</t>
  </si>
  <si>
    <t>SOFA 1 LUGAR</t>
  </si>
  <si>
    <t>ENFEITE PAREDE</t>
  </si>
  <si>
    <t>ASPIRADOR PO</t>
  </si>
  <si>
    <t>BRINQUEDOS</t>
  </si>
  <si>
    <t>SOFA 2 LUGARES</t>
  </si>
  <si>
    <t>ESPELHO GRANDE</t>
  </si>
  <si>
    <t>LOUÇAS</t>
  </si>
  <si>
    <t>SOFA 3 LUGARES</t>
  </si>
  <si>
    <t>ESPELHO PEQUENO</t>
  </si>
  <si>
    <t>BEBIDA (UNIDAD)</t>
  </si>
  <si>
    <t xml:space="preserve">MAT LIMPEZA </t>
  </si>
  <si>
    <t>SOFA 4 LUGARES</t>
  </si>
  <si>
    <t>LUSTRE GRANDE</t>
  </si>
  <si>
    <t>BEBIDA (CAIXA)</t>
  </si>
  <si>
    <t>OBJETOS ESTANTE</t>
  </si>
  <si>
    <t>SOFA CAMA</t>
  </si>
  <si>
    <t>LUSTRE PEQUENO</t>
  </si>
  <si>
    <t>BALDE_BACIA</t>
  </si>
  <si>
    <t>PANELAS</t>
  </si>
  <si>
    <t>SOFA DE CANTO</t>
  </si>
  <si>
    <t>PERSIANA</t>
  </si>
  <si>
    <t>CAMA DOBRAVEL</t>
  </si>
  <si>
    <t>PRATARIA</t>
  </si>
  <si>
    <t>PORTA RETRATO</t>
  </si>
  <si>
    <t>CESTA DE ROUPA</t>
  </si>
  <si>
    <t>VESTUARIO</t>
  </si>
  <si>
    <t>ESCRITORIO E/OU FÓRUM</t>
  </si>
  <si>
    <t>POSTER</t>
  </si>
  <si>
    <t>ESCADA</t>
  </si>
  <si>
    <t>CAIXA DE ARQUIVO</t>
  </si>
  <si>
    <t>QUADRO GRANDE</t>
  </si>
  <si>
    <t>FERRO ELETRICO</t>
  </si>
  <si>
    <t>BALCÃO 2P</t>
  </si>
  <si>
    <t>QUADRO MEDIO</t>
  </si>
  <si>
    <t>LIXEIRO(A)</t>
  </si>
  <si>
    <t>ESPECIAIS/OUTROS NÃO RELACIONADOS</t>
  </si>
  <si>
    <t xml:space="preserve">BALCAO 4P </t>
  </si>
  <si>
    <t>QUADRO PEQUENO</t>
  </si>
  <si>
    <t>MAQ LAVAR GDE</t>
  </si>
  <si>
    <t>PÇ</t>
  </si>
  <si>
    <t>TTM3</t>
  </si>
  <si>
    <t>CADEIRA GIRATÓRIA</t>
  </si>
  <si>
    <t>RELOGIO PAREDE</t>
  </si>
  <si>
    <t>MAQ LAVAR PEQ</t>
  </si>
  <si>
    <t>CAIXA DE ARQUIVO TJ</t>
  </si>
  <si>
    <t>TAPETE GRANDE</t>
  </si>
  <si>
    <t>MAQ SECAR GDE</t>
  </si>
  <si>
    <t>CPU</t>
  </si>
  <si>
    <t>TAPEDE MEDIO</t>
  </si>
  <si>
    <t>MAQ SECAR PEQ</t>
  </si>
  <si>
    <t>ESTABILIZADOR</t>
  </si>
  <si>
    <t>TAPETE PEQUENO</t>
  </si>
  <si>
    <t>PRATELEIRA</t>
  </si>
  <si>
    <t>MONITOR</t>
  </si>
  <si>
    <t>TRILHO</t>
  </si>
  <si>
    <t>RODO</t>
  </si>
  <si>
    <t>IMPRESSORA</t>
  </si>
  <si>
    <t>VASO DE MESA</t>
  </si>
  <si>
    <t>ESCOVAO</t>
  </si>
  <si>
    <t>ESTANTE MADEI P.</t>
  </si>
  <si>
    <t>TABUA PASSAR</t>
  </si>
  <si>
    <t>ESTANTE MADEI G.</t>
  </si>
  <si>
    <t>VARAL</t>
  </si>
  <si>
    <t>FRIGOBAR</t>
  </si>
  <si>
    <t>VASSOURA</t>
  </si>
  <si>
    <t>LIVRO (UNIDADES)</t>
  </si>
  <si>
    <t>MESA TAMPO ÚNICO L</t>
  </si>
  <si>
    <t>MESA MAGISTRADO</t>
  </si>
  <si>
    <t xml:space="preserve">MESA MAGISTRADO  C/GOTA </t>
  </si>
  <si>
    <t xml:space="preserve">NOBREAK </t>
  </si>
  <si>
    <t>SCANNER MESA</t>
  </si>
  <si>
    <t>A mudança de magistrado deverá ser realizada em uma única etapa e poderá ser efetuada em, no máximo, duas coletas/entregas – uma no Fórum, para transporte dos bens de uso institucional, e outra na residência do magistrado, para transporte dos bens pessoais, observando-se os seguintes prazos: 
•	Agendamento da mudança: a contratada tem até 48 (quarenta e oito) horas para contato inicial, a partir do recebimento da ordem de serviço;
•	Início da mudança: até 7 (sete) dias, a partir do recebimento da ordem de serviço ou na data agendada com o solicitante;
•	Conclusão da mudança: até 6 (seis) dias, a partir do início da mudança;
•	Ateste/confirmação da prestação do serviço: a empresa contratada colherá a assinatura do solicitante imediatamente ao término da mudança. Este documento é indispensável para o acompanhamento da execução do contrato, bem como o posterior pagamento pela atividade desempenhada;
•	O magistrado terá o prazo e 10 (dez) dias, contados do término da mudança, para imposição de reclamações. 
O local (fórum e/ou residência), data e horário do início da prestação dos serviços deverão ser acordados entre a empresa contratada e o(a) magistrado(a).</t>
  </si>
  <si>
    <t>Execução dos serviços</t>
  </si>
  <si>
    <t>Mudança de magistrado</t>
  </si>
  <si>
    <t>•	O serviço de mudança compreende retirar e entregar os pertences nos endereços indicados, bem como desmontar, embalar, desembalar e remontar os bens transportados no local de destino.
•	Em caso de aparelhos de ar-condicionado, de antenas de recepção por satélite e/ou parabólicas e demais bens que exijam serviço especializado de montagem e desmontagem, com peças de grandes proporções inteiras ou coladas, de mármore, granito e/ou vidro, a CONTRATADA ficará responsável tão somente pela embalagem, acondicionamento, transporte, entrega e desembalagem, ficando sua desmontagem/montagem a cargo do solicitante.
•	Não será de responsabilidade da CONTRATADA acomodar itens em armários, nem retirar/colocar lustres e quadros, instalar eletrodomésticos ou realizar qualquer serviço congênere.
•	Os móveis desmontados deverão ser remontados no destino, excetuando adaptações em decorrência de variação na altura e largura, bem como instalações elétricas e hidráulicas.
•	O contrato não inclui os serviços que envolvam içamento, parte elétrica e hidráulica, cortes, furos em paredes, teto ou chão, nem ajustes de móveis em decorrência de tamanho e altura.
•	As persianas e cortinas que não exijam mão de obra especializada serão desmontadas pela empresa de mudança, porém não serão remontadas no destino.
•	O transporte de plantas será permitido, porém a CONTRATADA não se responsabilizará por qualquer dano decorrente do transporte.
•	É vedado o transporte de joias, armas, veículos terrestres e náuticos, animais e obras de arte de alto valor e outros que requeiram extremo cuidado.</t>
  </si>
  <si>
    <t xml:space="preserve">•	Para a abertura do chamado no formulário, previamente é necessário o preenchimento da Planilha de Mobiliário com a relação dos bens a serem transportados, endereços de coleta e entrega, contatos, e o valor de cada objeto, ainda que estimativo, para que possam ser segurados. 
•	Todo o transporte possui seguro no valor de 1% (um por cento) sobre o valor total declarado. 
•	Ressalta-se que o preenchimento deste documento é de extrema importância para que a contratada consiga dimensionar o volume a ser transportado, com o envio de um caminhão adequado e necessário para o transporte da mudança.
•	Os serviços de mudança desta contratação serão pagos à empresa contratada por metragem cúbica.
•	Após o envio do formulário, a Divisão de Transporte encaminhará a ordem de serviço à contratada, e esta terá o prazo máximo de 48 (quarenta e oito) horas para contatar o magistrado para realizar o agendamento da mudança. 
•	Informar a empresa contratada os dias e horários em que os condomínios autorizam as mudanças. 
•	Verificar a existência de local adequado e permitido para que o caminhão possa estacionar durante a execução da mudança, tanto no local de origem quanto no destino, informando à contratada a eventual necessidade de se solicitar autorização para utilização da via. 
•	A mudança residencial para lugar diverso da comarca de lotação (no limite da Resolução nº 6/2016-CM, se for o caso) poderá ser solicitado, porém, o magistrado deverá formalizar ao Conselho de Magistratura. Caso não seja deferido o pedido, o Tribunal promoverá o pedido de ressarcimento. </t>
  </si>
  <si>
    <t xml:space="preserve">Importante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</si>
</sst>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4" tint="0.79998168889431442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thin">
        <color theme="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8" applyNumberFormat="0" applyFill="0" applyAlignment="0" applyProtection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5">
    <xf numFmtId="0" fontId="0" fillId="0" borderId="0" xfId="0"/>
    <xf numFmtId="0" fontId="10" fillId="0" borderId="5" xfId="0" applyFont="1" applyBorder="1" applyAlignment="1" applyProtection="1">
      <alignment horizontal="center"/>
      <protection locked="0"/>
    </xf>
    <xf numFmtId="44" fontId="10" fillId="0" borderId="5" xfId="4" applyFont="1" applyFill="1" applyBorder="1" applyAlignme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2" fontId="11" fillId="0" borderId="0" xfId="0" applyNumberFormat="1" applyFont="1" applyProtection="1">
      <protection locked="0"/>
    </xf>
    <xf numFmtId="164" fontId="10" fillId="0" borderId="5" xfId="3" applyFont="1" applyFill="1" applyBorder="1" applyAlignment="1" applyProtection="1">
      <protection locked="0"/>
    </xf>
    <xf numFmtId="44" fontId="10" fillId="0" borderId="0" xfId="4" applyFont="1" applyFill="1" applyBorder="1" applyAlignment="1" applyProtection="1">
      <protection locked="0"/>
    </xf>
    <xf numFmtId="164" fontId="10" fillId="0" borderId="0" xfId="3" applyFont="1" applyFill="1" applyBorder="1" applyAlignment="1" applyProtection="1">
      <protection locked="0"/>
    </xf>
    <xf numFmtId="0" fontId="5" fillId="0" borderId="21" xfId="0" applyFont="1" applyBorder="1"/>
    <xf numFmtId="0" fontId="5" fillId="0" borderId="22" xfId="0" applyFont="1" applyBorder="1"/>
    <xf numFmtId="164" fontId="5" fillId="0" borderId="22" xfId="3" applyFont="1" applyFill="1" applyBorder="1" applyProtection="1"/>
    <xf numFmtId="0" fontId="5" fillId="0" borderId="23" xfId="0" applyFont="1" applyBorder="1"/>
    <xf numFmtId="0" fontId="5" fillId="0" borderId="0" xfId="0" applyFont="1"/>
    <xf numFmtId="0" fontId="12" fillId="2" borderId="24" xfId="1" applyFont="1" applyBorder="1" applyAlignment="1" applyProtection="1">
      <alignment horizontal="right" vertical="center"/>
    </xf>
    <xf numFmtId="0" fontId="5" fillId="0" borderId="25" xfId="0" applyFont="1" applyBorder="1"/>
    <xf numFmtId="0" fontId="8" fillId="0" borderId="24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12" fillId="2" borderId="24" xfId="1" applyFont="1" applyBorder="1" applyAlignment="1" applyProtection="1">
      <alignment horizontal="right"/>
    </xf>
    <xf numFmtId="2" fontId="13" fillId="5" borderId="15" xfId="0" applyNumberFormat="1" applyFont="1" applyFill="1" applyBorder="1" applyAlignment="1">
      <alignment horizontal="right" vertical="center"/>
    </xf>
    <xf numFmtId="0" fontId="5" fillId="0" borderId="27" xfId="0" applyFont="1" applyBorder="1"/>
    <xf numFmtId="0" fontId="5" fillId="0" borderId="0" xfId="0" applyFont="1" applyAlignment="1">
      <alignment horizontal="right" vertical="center"/>
    </xf>
    <xf numFmtId="0" fontId="5" fillId="5" borderId="18" xfId="0" applyFont="1" applyFill="1" applyBorder="1" applyAlignment="1">
      <alignment vertical="center"/>
    </xf>
    <xf numFmtId="0" fontId="5" fillId="5" borderId="19" xfId="0" applyFont="1" applyFill="1" applyBorder="1" applyAlignment="1">
      <alignment vertical="center"/>
    </xf>
    <xf numFmtId="0" fontId="13" fillId="5" borderId="20" xfId="0" applyFont="1" applyFill="1" applyBorder="1" applyAlignment="1">
      <alignment horizontal="right" vertical="center"/>
    </xf>
    <xf numFmtId="0" fontId="5" fillId="4" borderId="0" xfId="0" applyFont="1" applyFill="1"/>
    <xf numFmtId="0" fontId="11" fillId="0" borderId="27" xfId="0" applyFont="1" applyBorder="1"/>
    <xf numFmtId="0" fontId="11" fillId="0" borderId="0" xfId="0" applyFont="1" applyAlignment="1">
      <alignment horizontal="center"/>
    </xf>
    <xf numFmtId="164" fontId="11" fillId="0" borderId="0" xfId="3" applyFont="1" applyFill="1" applyBorder="1" applyAlignment="1" applyProtection="1"/>
    <xf numFmtId="0" fontId="11" fillId="0" borderId="0" xfId="0" applyFont="1"/>
    <xf numFmtId="0" fontId="11" fillId="0" borderId="2" xfId="0" applyFont="1" applyBorder="1"/>
    <xf numFmtId="164" fontId="11" fillId="0" borderId="2" xfId="3" applyFont="1" applyFill="1" applyBorder="1" applyAlignment="1" applyProtection="1"/>
    <xf numFmtId="0" fontId="11" fillId="0" borderId="28" xfId="0" applyFont="1" applyBorder="1"/>
    <xf numFmtId="0" fontId="11" fillId="0" borderId="40" xfId="0" applyFont="1" applyBorder="1"/>
    <xf numFmtId="2" fontId="11" fillId="0" borderId="5" xfId="0" applyNumberFormat="1" applyFont="1" applyBorder="1"/>
    <xf numFmtId="2" fontId="11" fillId="0" borderId="36" xfId="0" applyNumberFormat="1" applyFont="1" applyBorder="1"/>
    <xf numFmtId="0" fontId="10" fillId="0" borderId="0" xfId="0" applyFont="1" applyAlignment="1">
      <alignment horizontal="center"/>
    </xf>
    <xf numFmtId="2" fontId="11" fillId="0" borderId="0" xfId="0" applyNumberFormat="1" applyFont="1"/>
    <xf numFmtId="44" fontId="10" fillId="0" borderId="0" xfId="4" applyFont="1" applyFill="1" applyBorder="1" applyAlignment="1" applyProtection="1"/>
    <xf numFmtId="2" fontId="11" fillId="0" borderId="25" xfId="0" applyNumberFormat="1" applyFont="1" applyBorder="1"/>
    <xf numFmtId="0" fontId="11" fillId="0" borderId="6" xfId="0" applyFont="1" applyBorder="1"/>
    <xf numFmtId="164" fontId="5" fillId="0" borderId="0" xfId="3" applyFont="1" applyFill="1" applyBorder="1" applyProtection="1"/>
    <xf numFmtId="44" fontId="5" fillId="0" borderId="0" xfId="4" applyFont="1" applyBorder="1" applyProtection="1"/>
    <xf numFmtId="0" fontId="5" fillId="0" borderId="27" xfId="0" applyFont="1" applyBorder="1" applyAlignment="1">
      <alignment wrapText="1"/>
    </xf>
    <xf numFmtId="0" fontId="5" fillId="0" borderId="0" xfId="0" applyFont="1" applyAlignment="1">
      <alignment wrapText="1"/>
    </xf>
    <xf numFmtId="164" fontId="5" fillId="0" borderId="0" xfId="3" applyFont="1" applyFill="1" applyBorder="1" applyAlignment="1" applyProtection="1">
      <alignment wrapText="1"/>
    </xf>
    <xf numFmtId="0" fontId="5" fillId="0" borderId="25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9" fillId="0" borderId="25" xfId="0" applyFont="1" applyBorder="1" applyAlignment="1">
      <alignment vertical="top" wrapText="1"/>
    </xf>
    <xf numFmtId="164" fontId="5" fillId="0" borderId="0" xfId="3" applyFont="1" applyFill="1" applyProtection="1"/>
    <xf numFmtId="0" fontId="10" fillId="7" borderId="0" xfId="0" applyFont="1" applyFill="1" applyAlignment="1">
      <alignment horizontal="center"/>
    </xf>
    <xf numFmtId="0" fontId="10" fillId="6" borderId="37" xfId="0" applyFont="1" applyFill="1" applyBorder="1" applyAlignment="1" applyProtection="1">
      <alignment horizontal="center"/>
      <protection locked="0"/>
    </xf>
    <xf numFmtId="44" fontId="10" fillId="6" borderId="37" xfId="4" applyFont="1" applyFill="1" applyBorder="1" applyAlignment="1" applyProtection="1">
      <protection locked="0"/>
    </xf>
    <xf numFmtId="2" fontId="11" fillId="6" borderId="37" xfId="0" applyNumberFormat="1" applyFont="1" applyFill="1" applyBorder="1"/>
    <xf numFmtId="0" fontId="10" fillId="7" borderId="37" xfId="0" applyFont="1" applyFill="1" applyBorder="1" applyAlignment="1" applyProtection="1">
      <alignment horizontal="center"/>
      <protection locked="0"/>
    </xf>
    <xf numFmtId="44" fontId="10" fillId="7" borderId="37" xfId="4" applyFont="1" applyFill="1" applyBorder="1" applyAlignment="1" applyProtection="1">
      <protection locked="0"/>
    </xf>
    <xf numFmtId="2" fontId="11" fillId="7" borderId="37" xfId="0" applyNumberFormat="1" applyFont="1" applyFill="1" applyBorder="1"/>
    <xf numFmtId="44" fontId="10" fillId="7" borderId="0" xfId="4" applyFont="1" applyFill="1" applyBorder="1" applyAlignment="1" applyProtection="1">
      <alignment horizontal="center"/>
    </xf>
    <xf numFmtId="0" fontId="10" fillId="7" borderId="27" xfId="0" applyFont="1" applyFill="1" applyBorder="1" applyAlignment="1">
      <alignment horizontal="center"/>
    </xf>
    <xf numFmtId="2" fontId="10" fillId="7" borderId="0" xfId="0" applyNumberFormat="1" applyFont="1" applyFill="1" applyAlignment="1">
      <alignment horizontal="center"/>
    </xf>
    <xf numFmtId="2" fontId="10" fillId="7" borderId="1" xfId="0" applyNumberFormat="1" applyFont="1" applyFill="1" applyBorder="1" applyAlignment="1">
      <alignment horizontal="center"/>
    </xf>
    <xf numFmtId="0" fontId="11" fillId="6" borderId="6" xfId="0" applyFont="1" applyFill="1" applyBorder="1"/>
    <xf numFmtId="0" fontId="10" fillId="6" borderId="2" xfId="0" applyFont="1" applyFill="1" applyBorder="1"/>
    <xf numFmtId="44" fontId="10" fillId="6" borderId="2" xfId="4" applyFont="1" applyFill="1" applyBorder="1" applyAlignment="1" applyProtection="1"/>
    <xf numFmtId="2" fontId="11" fillId="6" borderId="2" xfId="0" applyNumberFormat="1" applyFont="1" applyFill="1" applyBorder="1"/>
    <xf numFmtId="2" fontId="11" fillId="6" borderId="28" xfId="0" applyNumberFormat="1" applyFont="1" applyFill="1" applyBorder="1"/>
    <xf numFmtId="0" fontId="11" fillId="6" borderId="37" xfId="0" applyFont="1" applyFill="1" applyBorder="1" applyProtection="1">
      <protection locked="0"/>
    </xf>
    <xf numFmtId="2" fontId="11" fillId="6" borderId="37" xfId="0" applyNumberFormat="1" applyFont="1" applyFill="1" applyBorder="1" applyProtection="1">
      <protection locked="0"/>
    </xf>
    <xf numFmtId="44" fontId="13" fillId="5" borderId="17" xfId="4" applyFont="1" applyFill="1" applyBorder="1" applyAlignment="1" applyProtection="1">
      <alignment horizontal="right" vertical="center"/>
    </xf>
    <xf numFmtId="0" fontId="11" fillId="0" borderId="25" xfId="0" applyFont="1" applyBorder="1"/>
    <xf numFmtId="0" fontId="11" fillId="0" borderId="35" xfId="0" applyFont="1" applyBorder="1"/>
    <xf numFmtId="2" fontId="11" fillId="0" borderId="29" xfId="0" applyNumberFormat="1" applyFont="1" applyBorder="1"/>
    <xf numFmtId="2" fontId="11" fillId="0" borderId="28" xfId="0" applyNumberFormat="1" applyFont="1" applyBorder="1"/>
    <xf numFmtId="0" fontId="11" fillId="6" borderId="38" xfId="0" applyFont="1" applyFill="1" applyBorder="1"/>
    <xf numFmtId="0" fontId="11" fillId="7" borderId="38" xfId="0" applyFont="1" applyFill="1" applyBorder="1"/>
    <xf numFmtId="0" fontId="11" fillId="0" borderId="30" xfId="0" applyFont="1" applyBorder="1"/>
    <xf numFmtId="0" fontId="10" fillId="0" borderId="30" xfId="0" applyFont="1" applyBorder="1" applyAlignment="1">
      <alignment horizontal="center"/>
    </xf>
    <xf numFmtId="44" fontId="10" fillId="0" borderId="30" xfId="4" applyFont="1" applyFill="1" applyBorder="1" applyAlignment="1" applyProtection="1"/>
    <xf numFmtId="2" fontId="11" fillId="0" borderId="30" xfId="0" applyNumberFormat="1" applyFont="1" applyBorder="1"/>
    <xf numFmtId="0" fontId="5" fillId="0" borderId="30" xfId="0" applyFont="1" applyBorder="1"/>
    <xf numFmtId="164" fontId="5" fillId="0" borderId="30" xfId="3" applyFont="1" applyFill="1" applyBorder="1" applyProtection="1"/>
    <xf numFmtId="0" fontId="5" fillId="0" borderId="31" xfId="0" applyFont="1" applyBorder="1"/>
    <xf numFmtId="0" fontId="13" fillId="3" borderId="17" xfId="0" applyFont="1" applyFill="1" applyBorder="1" applyAlignment="1">
      <alignment horizontal="right" vertical="center"/>
    </xf>
    <xf numFmtId="2" fontId="11" fillId="6" borderId="39" xfId="0" applyNumberFormat="1" applyFont="1" applyFill="1" applyBorder="1"/>
    <xf numFmtId="0" fontId="11" fillId="0" borderId="42" xfId="0" applyFont="1" applyBorder="1"/>
    <xf numFmtId="0" fontId="11" fillId="0" borderId="6" xfId="0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44" fontId="10" fillId="0" borderId="2" xfId="4" applyFont="1" applyFill="1" applyBorder="1" applyAlignment="1" applyProtection="1">
      <protection locked="0"/>
    </xf>
    <xf numFmtId="2" fontId="11" fillId="0" borderId="2" xfId="0" applyNumberFormat="1" applyFont="1" applyBorder="1" applyProtection="1">
      <protection locked="0"/>
    </xf>
    <xf numFmtId="0" fontId="11" fillId="0" borderId="41" xfId="0" applyFont="1" applyBorder="1" applyProtection="1">
      <protection locked="0"/>
    </xf>
    <xf numFmtId="0" fontId="11" fillId="6" borderId="43" xfId="0" applyFont="1" applyFill="1" applyBorder="1"/>
    <xf numFmtId="0" fontId="10" fillId="6" borderId="44" xfId="0" applyFont="1" applyFill="1" applyBorder="1" applyAlignment="1" applyProtection="1">
      <alignment horizontal="center"/>
      <protection locked="0"/>
    </xf>
    <xf numFmtId="44" fontId="10" fillId="6" borderId="44" xfId="4" applyFont="1" applyFill="1" applyBorder="1" applyAlignment="1" applyProtection="1">
      <protection locked="0"/>
    </xf>
    <xf numFmtId="2" fontId="11" fillId="6" borderId="44" xfId="0" applyNumberFormat="1" applyFont="1" applyFill="1" applyBorder="1"/>
    <xf numFmtId="0" fontId="8" fillId="0" borderId="37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7" fillId="0" borderId="32" xfId="2" applyFont="1" applyBorder="1" applyAlignment="1" applyProtection="1">
      <alignment horizontal="center" vertical="center"/>
    </xf>
    <xf numFmtId="0" fontId="7" fillId="0" borderId="33" xfId="2" applyFont="1" applyBorder="1" applyAlignment="1" applyProtection="1">
      <alignment horizontal="center" vertical="center"/>
    </xf>
    <xf numFmtId="0" fontId="7" fillId="0" borderId="26" xfId="2" applyFont="1" applyBorder="1" applyAlignment="1" applyProtection="1">
      <alignment horizontal="center" vertical="center"/>
    </xf>
    <xf numFmtId="0" fontId="6" fillId="2" borderId="9" xfId="1" applyFont="1" applyBorder="1" applyAlignment="1" applyProtection="1">
      <alignment horizontal="right" vertical="center"/>
    </xf>
    <xf numFmtId="0" fontId="6" fillId="2" borderId="12" xfId="1" applyFont="1" applyBorder="1" applyAlignment="1" applyProtection="1">
      <alignment horizontal="right" vertical="center"/>
    </xf>
    <xf numFmtId="0" fontId="6" fillId="2" borderId="10" xfId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 applyProtection="1">
      <alignment horizontal="center"/>
      <protection locked="0"/>
    </xf>
    <xf numFmtId="0" fontId="6" fillId="2" borderId="11" xfId="1" applyFont="1" applyBorder="1" applyAlignment="1" applyProtection="1">
      <alignment horizontal="center"/>
      <protection locked="0"/>
    </xf>
    <xf numFmtId="0" fontId="6" fillId="2" borderId="9" xfId="1" applyFont="1" applyBorder="1" applyAlignment="1" applyProtection="1">
      <alignment horizontal="center"/>
      <protection locked="0"/>
    </xf>
    <xf numFmtId="0" fontId="6" fillId="2" borderId="12" xfId="1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right" vertical="center"/>
    </xf>
    <xf numFmtId="0" fontId="6" fillId="2" borderId="11" xfId="1" applyFont="1" applyBorder="1" applyAlignment="1" applyProtection="1">
      <alignment horizontal="right" vertical="center"/>
    </xf>
    <xf numFmtId="0" fontId="5" fillId="5" borderId="16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8" fillId="5" borderId="16" xfId="0" applyFont="1" applyFill="1" applyBorder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2" fillId="2" borderId="11" xfId="1" applyFont="1" applyBorder="1" applyAlignment="1" applyProtection="1">
      <alignment horizontal="center"/>
      <protection locked="0"/>
    </xf>
    <xf numFmtId="0" fontId="12" fillId="2" borderId="9" xfId="1" applyFont="1" applyBorder="1" applyAlignment="1" applyProtection="1">
      <alignment horizontal="center"/>
      <protection locked="0"/>
    </xf>
    <xf numFmtId="0" fontId="12" fillId="2" borderId="12" xfId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4" fillId="0" borderId="46" xfId="0" applyFont="1" applyBorder="1"/>
    <xf numFmtId="0" fontId="1" fillId="0" borderId="47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wrapText="1"/>
    </xf>
    <xf numFmtId="0" fontId="14" fillId="0" borderId="46" xfId="0" applyFont="1" applyBorder="1" applyAlignment="1">
      <alignment wrapText="1"/>
    </xf>
  </cellXfs>
  <cellStyles count="5">
    <cellStyle name="20% - Ênfase1" xfId="1" builtinId="30"/>
    <cellStyle name="Moeda" xfId="4" builtinId="4"/>
    <cellStyle name="Normal" xfId="0" builtinId="0"/>
    <cellStyle name="Título 1" xfId="2" builtinId="16"/>
    <cellStyle name="Vírgula" xfId="3" builtinId="3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theme="6" tint="0.5999938962981048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theme="6" tint="0.5999938962981048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theme="6" tint="0.5999938962981048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theme="6" tint="0.5999938962981048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theme="6" tint="0.59999389629810485"/>
        </patternFill>
      </fill>
      <alignment horizontal="general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>
          <bgColor theme="6" tint="0.59999389629810485"/>
        </patternFill>
      </fill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>
          <bgColor theme="6" tint="0.5999938962981048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52" displayName="Tabela52" ref="A20:E61" totalsRowShown="0" headerRowDxfId="70" dataDxfId="68" headerRowBorderDxfId="69">
  <autoFilter ref="A20:E61" xr:uid="{00000000-0009-0000-0100-000001000000}"/>
  <tableColumns count="5">
    <tableColumn id="1" xr3:uid="{00000000-0010-0000-0000-000001000000}" name="MOVEL" dataDxfId="67"/>
    <tableColumn id="2" xr3:uid="{00000000-0010-0000-0000-000002000000}" name="QTD" dataDxfId="66"/>
    <tableColumn id="3" xr3:uid="{00000000-0010-0000-0000-000003000000}" name="VALOR" dataDxfId="65" dataCellStyle="Moeda"/>
    <tableColumn id="4" xr3:uid="{00000000-0010-0000-0000-000004000000}" name="VOL" dataDxfId="64"/>
    <tableColumn id="5" xr3:uid="{00000000-0010-0000-0000-000005000000}" name="TTm3" dataDxfId="63">
      <calculatedColumnFormula>Tabela52[[#This Row],[QTD]]*Tabela52[[#This Row],[VOL]]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63" displayName="Tabela63" ref="F20:J48" totalsRowShown="0" headerRowDxfId="62" dataDxfId="60" headerRowBorderDxfId="61" tableBorderDxfId="59">
  <autoFilter ref="F20:J48" xr:uid="{00000000-0009-0000-0100-000002000000}"/>
  <tableColumns count="5">
    <tableColumn id="1" xr3:uid="{00000000-0010-0000-0100-000001000000}" name="MOVEL" dataDxfId="58"/>
    <tableColumn id="2" xr3:uid="{00000000-0010-0000-0100-000002000000}" name="QTD" dataDxfId="57"/>
    <tableColumn id="3" xr3:uid="{00000000-0010-0000-0100-000003000000}" name="VALOR" dataDxfId="56" dataCellStyle="Moeda"/>
    <tableColumn id="4" xr3:uid="{00000000-0010-0000-0100-000004000000}" name="VOL" dataDxfId="55"/>
    <tableColumn id="5" xr3:uid="{00000000-0010-0000-0100-000005000000}" name="TTm3" dataDxfId="54">
      <calculatedColumnFormula>Tabela63[[#This Row],[QTD]]*Tabela63[[#This Row],[VOL]]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74" displayName="Tabela74" ref="F50:J72" totalsRowShown="0" headerRowDxfId="53" dataDxfId="51" headerRowBorderDxfId="52" tableBorderDxfId="50">
  <autoFilter ref="F50:J72" xr:uid="{00000000-0009-0000-0100-000003000000}"/>
  <tableColumns count="5">
    <tableColumn id="1" xr3:uid="{00000000-0010-0000-0200-000001000000}" name="MOVEL" dataDxfId="49"/>
    <tableColumn id="2" xr3:uid="{00000000-0010-0000-0200-000002000000}" name="QTD" dataDxfId="48"/>
    <tableColumn id="3" xr3:uid="{00000000-0010-0000-0200-000003000000}" name="VALOR" dataDxfId="47" dataCellStyle="Moeda"/>
    <tableColumn id="4" xr3:uid="{00000000-0010-0000-0200-000004000000}" name="VOL" dataDxfId="46"/>
    <tableColumn id="5" xr3:uid="{00000000-0010-0000-0200-000005000000}" name="TTm3" dataDxfId="45">
      <calculatedColumnFormula>Tabela74[[#This Row],[QTD]]*Tabela74[[#This Row],[VOL]]</calculatedColumn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Tabela1016" displayName="Tabela1016" ref="K20:O51" totalsRowShown="0" headerRowDxfId="44" dataDxfId="42" headerRowBorderDxfId="43" tableBorderDxfId="41">
  <autoFilter ref="K20:O51" xr:uid="{00000000-0009-0000-0100-00000F000000}"/>
  <tableColumns count="5">
    <tableColumn id="1" xr3:uid="{00000000-0010-0000-0300-000001000000}" name="MOVEL" dataDxfId="40"/>
    <tableColumn id="2" xr3:uid="{00000000-0010-0000-0300-000002000000}" name="QTD" dataDxfId="39"/>
    <tableColumn id="3" xr3:uid="{00000000-0010-0000-0300-000003000000}" name="VALOR" dataDxfId="38" dataCellStyle="Vírgula"/>
    <tableColumn id="4" xr3:uid="{00000000-0010-0000-0300-000004000000}" name="VOL" dataDxfId="37"/>
    <tableColumn id="5" xr3:uid="{00000000-0010-0000-0300-000005000000}" name="TTm3" dataDxfId="36">
      <calculatedColumnFormula>L21*N21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4000000}" name="Tabela1117" displayName="Tabela1117" ref="P20:T49" totalsRowShown="0" headerRowDxfId="35" dataDxfId="33" headerRowBorderDxfId="34" tableBorderDxfId="32">
  <autoFilter ref="P20:T49" xr:uid="{00000000-0009-0000-0100-000010000000}"/>
  <tableColumns count="5">
    <tableColumn id="1" xr3:uid="{00000000-0010-0000-0400-000001000000}" name="MOVEL" dataDxfId="31"/>
    <tableColumn id="2" xr3:uid="{00000000-0010-0000-0400-000002000000}" name="QTD" dataDxfId="30"/>
    <tableColumn id="3" xr3:uid="{00000000-0010-0000-0400-000003000000}" name="VALOR" dataDxfId="29" dataCellStyle="Moeda"/>
    <tableColumn id="4" xr3:uid="{00000000-0010-0000-0400-000004000000}" name="VOL" dataDxfId="28"/>
    <tableColumn id="5" xr3:uid="{00000000-0010-0000-0400-000005000000}" name="TTm3" dataDxfId="27">
      <calculatedColumnFormula>Q21*S21</calculatedColumnFormula>
    </tableColumn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Tabela1218" displayName="Tabela1218" ref="P51:T63" totalsRowShown="0" headerRowDxfId="26" dataDxfId="24" headerRowBorderDxfId="25" tableBorderDxfId="23">
  <autoFilter ref="P51:T63" xr:uid="{00000000-0009-0000-0100-000011000000}"/>
  <tableColumns count="5">
    <tableColumn id="1" xr3:uid="{00000000-0010-0000-0500-000001000000}" name="MOVEL" dataDxfId="22"/>
    <tableColumn id="2" xr3:uid="{00000000-0010-0000-0500-000002000000}" name="QTD" dataDxfId="21"/>
    <tableColumn id="3" xr3:uid="{00000000-0010-0000-0500-000003000000}" name="VALOR" dataDxfId="20" dataCellStyle="Vírgula"/>
    <tableColumn id="4" xr3:uid="{00000000-0010-0000-0500-000004000000}" name="VOL" dataDxfId="19"/>
    <tableColumn id="5" xr3:uid="{00000000-0010-0000-0500-000005000000}" name="TTm3" dataDxfId="18">
      <calculatedColumnFormula>Tabela1218[[#This Row],[QTD]]*Tabela1218[[#This Row],[VOL]]</calculatedColumnFormula>
    </tableColumn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Tabela1319" displayName="Tabela1319" ref="P65:T79" totalsRowShown="0" headerRowDxfId="17" dataDxfId="15" headerRowBorderDxfId="16" tableBorderDxfId="14">
  <autoFilter ref="P65:T79" xr:uid="{00000000-0009-0000-0100-000012000000}"/>
  <tableColumns count="5">
    <tableColumn id="1" xr3:uid="{00000000-0010-0000-0600-000001000000}" name="MOVEL" dataDxfId="13"/>
    <tableColumn id="2" xr3:uid="{00000000-0010-0000-0600-000002000000}" name="PÇ" dataDxfId="12"/>
    <tableColumn id="3" xr3:uid="{00000000-0010-0000-0600-000003000000}" name="VALOR" dataDxfId="11" dataCellStyle="Moeda"/>
    <tableColumn id="4" xr3:uid="{00000000-0010-0000-0600-000004000000}" name="VOL" dataDxfId="10"/>
    <tableColumn id="5" xr3:uid="{00000000-0010-0000-0600-000005000000}" name="TTM3" dataDxfId="9">
      <calculatedColumnFormula>Tabela1319[[#This Row],[PÇ]]*Tabela1319[[#This Row],[VOL]]</calculatedColumnFormula>
    </tableColumn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915" displayName="Tabela915" ref="K53:O75" totalsRowShown="0" headerRowDxfId="8" dataDxfId="6" headerRowBorderDxfId="7" tableBorderDxfId="5">
  <autoFilter ref="K53:O75" xr:uid="{00000000-0009-0000-0100-00000E000000}"/>
  <tableColumns count="5">
    <tableColumn id="1" xr3:uid="{00000000-0010-0000-0700-000001000000}" name="MOVEL" dataDxfId="4"/>
    <tableColumn id="2" xr3:uid="{00000000-0010-0000-0700-000002000000}" name="QTD" dataDxfId="3"/>
    <tableColumn id="3" xr3:uid="{00000000-0010-0000-0700-000003000000}" name="VALOR" dataDxfId="2" dataCellStyle="Moeda"/>
    <tableColumn id="4" xr3:uid="{00000000-0010-0000-0700-000004000000}" name="VOL" dataDxfId="1"/>
    <tableColumn id="5" xr3:uid="{00000000-0010-0000-0700-000005000000}" name="TTm3" dataDxfId="0">
      <calculatedColumnFormula>Tabela915[[#This Row],[QTD]]*Tabela915[[#This Row],[VOL]]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8"/>
  <sheetViews>
    <sheetView topLeftCell="A64" zoomScale="115" zoomScaleNormal="115" workbookViewId="0">
      <selection activeCell="H7" sqref="H7"/>
    </sheetView>
  </sheetViews>
  <sheetFormatPr defaultColWidth="9.109375" defaultRowHeight="13.8" x14ac:dyDescent="0.3"/>
  <cols>
    <col min="1" max="1" width="25.6640625" style="13" bestFit="1" customWidth="1"/>
    <col min="2" max="2" width="6.5546875" style="13" customWidth="1"/>
    <col min="3" max="3" width="14.109375" style="49" customWidth="1"/>
    <col min="4" max="4" width="6.88671875" style="13" bestFit="1" customWidth="1"/>
    <col min="5" max="5" width="6.88671875" style="13" customWidth="1"/>
    <col min="6" max="6" width="21.109375" style="13" customWidth="1"/>
    <col min="7" max="7" width="6.5546875" style="13" customWidth="1"/>
    <col min="8" max="8" width="12.88671875" style="49" customWidth="1"/>
    <col min="9" max="9" width="7" style="13" customWidth="1"/>
    <col min="10" max="10" width="10.6640625" style="13" customWidth="1"/>
    <col min="11" max="11" width="28.6640625" style="13" customWidth="1"/>
    <col min="12" max="12" width="6.33203125" style="13" customWidth="1"/>
    <col min="13" max="13" width="11.33203125" style="49" customWidth="1"/>
    <col min="14" max="14" width="6" style="13" customWidth="1"/>
    <col min="15" max="15" width="6.88671875" style="13" customWidth="1"/>
    <col min="16" max="16" width="27.6640625" style="13" customWidth="1"/>
    <col min="17" max="17" width="6.33203125" style="13" customWidth="1"/>
    <col min="18" max="18" width="12.44140625" style="49" customWidth="1"/>
    <col min="19" max="19" width="8.88671875" style="13" customWidth="1"/>
    <col min="20" max="20" width="11.5546875" style="13" bestFit="1" customWidth="1"/>
    <col min="21" max="24" width="2.33203125" style="13" customWidth="1"/>
    <col min="25" max="16384" width="9.109375" style="13"/>
  </cols>
  <sheetData>
    <row r="1" spans="1:20" x14ac:dyDescent="0.3">
      <c r="A1" s="9"/>
      <c r="B1" s="10"/>
      <c r="C1" s="11"/>
      <c r="D1" s="10"/>
      <c r="E1" s="10"/>
      <c r="F1" s="10"/>
      <c r="G1" s="10"/>
      <c r="H1" s="11"/>
      <c r="I1" s="10"/>
      <c r="J1" s="10"/>
      <c r="K1" s="10"/>
      <c r="L1" s="10"/>
      <c r="M1" s="11"/>
      <c r="N1" s="10"/>
      <c r="O1" s="10"/>
      <c r="P1" s="10"/>
      <c r="Q1" s="10"/>
      <c r="R1" s="11"/>
      <c r="S1" s="10"/>
      <c r="T1" s="12"/>
    </row>
    <row r="2" spans="1:20" x14ac:dyDescent="0.3">
      <c r="A2" s="14" t="s">
        <v>0</v>
      </c>
      <c r="B2" s="123"/>
      <c r="C2" s="124"/>
      <c r="D2" s="124"/>
      <c r="E2" s="124"/>
      <c r="F2" s="124"/>
      <c r="G2" s="125"/>
      <c r="H2" s="13"/>
      <c r="I2" s="126"/>
      <c r="J2" s="126"/>
      <c r="K2" s="126"/>
      <c r="M2" s="13"/>
      <c r="R2" s="13"/>
      <c r="T2" s="15"/>
    </row>
    <row r="3" spans="1:20" ht="13.95" customHeight="1" x14ac:dyDescent="0.3">
      <c r="A3" s="16" t="s">
        <v>1</v>
      </c>
      <c r="B3" s="120"/>
      <c r="C3" s="121"/>
      <c r="D3" s="122"/>
      <c r="E3" s="17" t="s">
        <v>2</v>
      </c>
      <c r="F3" s="120"/>
      <c r="G3" s="122"/>
      <c r="H3" s="13"/>
      <c r="M3" s="13"/>
      <c r="R3" s="13"/>
      <c r="T3" s="15"/>
    </row>
    <row r="4" spans="1:20" ht="12.75" customHeight="1" x14ac:dyDescent="0.3">
      <c r="A4" s="18" t="s">
        <v>3</v>
      </c>
      <c r="B4" s="123"/>
      <c r="C4" s="124"/>
      <c r="D4" s="124"/>
      <c r="E4" s="124"/>
      <c r="F4" s="124"/>
      <c r="G4" s="125"/>
      <c r="H4" s="13"/>
      <c r="M4" s="13"/>
      <c r="R4" s="13"/>
      <c r="T4" s="15"/>
    </row>
    <row r="5" spans="1:20" ht="12.75" customHeight="1" x14ac:dyDescent="0.3">
      <c r="A5" s="97" t="s">
        <v>4</v>
      </c>
      <c r="B5" s="119" t="s">
        <v>5</v>
      </c>
      <c r="C5" s="104"/>
      <c r="D5" s="105"/>
      <c r="E5" s="105"/>
      <c r="F5" s="105"/>
      <c r="G5" s="105"/>
      <c r="H5" s="13"/>
      <c r="M5" s="13"/>
      <c r="R5" s="13"/>
      <c r="T5" s="15"/>
    </row>
    <row r="6" spans="1:20" ht="12.75" customHeight="1" x14ac:dyDescent="0.3">
      <c r="A6" s="98"/>
      <c r="B6" s="114" t="s">
        <v>6</v>
      </c>
      <c r="C6" s="101"/>
      <c r="D6" s="102"/>
      <c r="E6" s="102"/>
      <c r="F6" s="102"/>
      <c r="G6" s="102"/>
      <c r="H6" s="13"/>
      <c r="M6" s="13"/>
      <c r="R6" s="13"/>
      <c r="T6" s="15"/>
    </row>
    <row r="7" spans="1:20" ht="12.75" customHeight="1" x14ac:dyDescent="0.3">
      <c r="A7" s="98"/>
      <c r="B7" s="119" t="s">
        <v>7</v>
      </c>
      <c r="C7" s="104"/>
      <c r="D7" s="109"/>
      <c r="E7" s="110"/>
      <c r="F7" s="110"/>
      <c r="G7" s="111"/>
      <c r="H7" s="13"/>
      <c r="M7" s="13"/>
      <c r="R7" s="13"/>
      <c r="T7" s="15"/>
    </row>
    <row r="8" spans="1:20" ht="12.75" customHeight="1" thickBot="1" x14ac:dyDescent="0.35">
      <c r="A8" s="98"/>
      <c r="B8" s="114" t="s">
        <v>8</v>
      </c>
      <c r="C8" s="101"/>
      <c r="D8" s="106"/>
      <c r="E8" s="107"/>
      <c r="F8" s="107"/>
      <c r="G8" s="108"/>
      <c r="H8" s="13"/>
      <c r="M8" s="13"/>
      <c r="R8" s="13"/>
      <c r="T8" s="15"/>
    </row>
    <row r="9" spans="1:20" ht="12.75" customHeight="1" x14ac:dyDescent="0.3">
      <c r="A9" s="98"/>
      <c r="B9" s="119" t="s">
        <v>9</v>
      </c>
      <c r="C9" s="104"/>
      <c r="D9" s="109"/>
      <c r="E9" s="110"/>
      <c r="F9" s="110"/>
      <c r="G9" s="111"/>
      <c r="H9" s="13"/>
      <c r="I9" s="112" t="s">
        <v>10</v>
      </c>
      <c r="J9" s="113"/>
      <c r="K9" s="19">
        <f>SUM(E21:E61,E64:E80,J21:J48,J51:J72,O21:O50,O54:O75,T21:T49,T52:T63,T66:T79)</f>
        <v>0</v>
      </c>
      <c r="M9" s="13"/>
      <c r="R9" s="13"/>
      <c r="T9" s="15"/>
    </row>
    <row r="10" spans="1:20" ht="12.75" customHeight="1" x14ac:dyDescent="0.3">
      <c r="A10" s="99"/>
      <c r="B10" s="114" t="s">
        <v>11</v>
      </c>
      <c r="C10" s="101"/>
      <c r="D10" s="106"/>
      <c r="E10" s="107"/>
      <c r="F10" s="107"/>
      <c r="G10" s="108"/>
      <c r="H10" s="13"/>
      <c r="I10" s="115" t="s">
        <v>12</v>
      </c>
      <c r="J10" s="116"/>
      <c r="K10" s="68">
        <f>SUM(C21:C61,C64:C80,H21:H48,H51:H72,M21:M50,M54:M75,R21:R49,R52:R63,R66:R79)</f>
        <v>0</v>
      </c>
      <c r="M10" s="13"/>
      <c r="R10" s="13"/>
      <c r="T10" s="15"/>
    </row>
    <row r="11" spans="1:20" ht="12.75" customHeight="1" x14ac:dyDescent="0.3">
      <c r="A11" s="20"/>
      <c r="B11" s="21"/>
      <c r="C11" s="21"/>
      <c r="H11" s="13"/>
      <c r="I11" s="117" t="s">
        <v>13</v>
      </c>
      <c r="J11" s="118"/>
      <c r="K11" s="82" t="s">
        <v>14</v>
      </c>
      <c r="M11" s="13"/>
      <c r="R11" s="13"/>
      <c r="T11" s="15"/>
    </row>
    <row r="12" spans="1:20" ht="13.5" customHeight="1" thickBot="1" x14ac:dyDescent="0.35">
      <c r="A12" s="97" t="s">
        <v>15</v>
      </c>
      <c r="B12" s="100" t="s">
        <v>5</v>
      </c>
      <c r="C12" s="101"/>
      <c r="D12" s="102"/>
      <c r="E12" s="102"/>
      <c r="F12" s="102"/>
      <c r="G12" s="102"/>
      <c r="H12" s="13"/>
      <c r="I12" s="22"/>
      <c r="J12" s="23"/>
      <c r="K12" s="24"/>
      <c r="M12" s="13"/>
      <c r="R12" s="13"/>
      <c r="T12" s="15"/>
    </row>
    <row r="13" spans="1:20" x14ac:dyDescent="0.3">
      <c r="A13" s="98"/>
      <c r="B13" s="103" t="s">
        <v>6</v>
      </c>
      <c r="C13" s="104"/>
      <c r="D13" s="105"/>
      <c r="E13" s="105"/>
      <c r="F13" s="105"/>
      <c r="G13" s="105"/>
      <c r="H13" s="13"/>
      <c r="I13" s="25"/>
      <c r="J13" s="25"/>
      <c r="K13" s="25"/>
      <c r="M13" s="13"/>
      <c r="R13" s="13"/>
      <c r="T13" s="15"/>
    </row>
    <row r="14" spans="1:20" x14ac:dyDescent="0.3">
      <c r="A14" s="98"/>
      <c r="B14" s="100" t="s">
        <v>7</v>
      </c>
      <c r="C14" s="101"/>
      <c r="D14" s="106"/>
      <c r="E14" s="107"/>
      <c r="F14" s="107"/>
      <c r="G14" s="108"/>
      <c r="H14" s="13"/>
      <c r="M14" s="13"/>
      <c r="R14" s="13"/>
      <c r="T14" s="15"/>
    </row>
    <row r="15" spans="1:20" x14ac:dyDescent="0.3">
      <c r="A15" s="98"/>
      <c r="B15" s="103" t="s">
        <v>8</v>
      </c>
      <c r="C15" s="104"/>
      <c r="D15" s="109"/>
      <c r="E15" s="110"/>
      <c r="F15" s="110"/>
      <c r="G15" s="111"/>
      <c r="H15" s="13"/>
      <c r="M15" s="13"/>
      <c r="R15" s="13"/>
      <c r="T15" s="15"/>
    </row>
    <row r="16" spans="1:20" x14ac:dyDescent="0.3">
      <c r="A16" s="98"/>
      <c r="B16" s="100" t="s">
        <v>9</v>
      </c>
      <c r="C16" s="101"/>
      <c r="D16" s="102"/>
      <c r="E16" s="102"/>
      <c r="F16" s="102"/>
      <c r="G16" s="102"/>
      <c r="H16" s="13"/>
      <c r="M16" s="13"/>
      <c r="R16" s="13"/>
      <c r="T16" s="15"/>
    </row>
    <row r="17" spans="1:20" x14ac:dyDescent="0.3">
      <c r="A17" s="99"/>
      <c r="B17" s="103" t="s">
        <v>11</v>
      </c>
      <c r="C17" s="104"/>
      <c r="D17" s="105"/>
      <c r="E17" s="105"/>
      <c r="F17" s="105"/>
      <c r="G17" s="105"/>
      <c r="H17" s="13"/>
      <c r="M17" s="13"/>
      <c r="R17" s="13"/>
      <c r="T17" s="15"/>
    </row>
    <row r="18" spans="1:20" x14ac:dyDescent="0.3">
      <c r="A18" s="20"/>
      <c r="C18" s="13"/>
      <c r="H18" s="13"/>
      <c r="M18" s="13"/>
      <c r="R18" s="13"/>
      <c r="T18" s="15"/>
    </row>
    <row r="19" spans="1:20" x14ac:dyDescent="0.3">
      <c r="A19" s="96" t="s">
        <v>16</v>
      </c>
      <c r="B19" s="94"/>
      <c r="C19" s="94"/>
      <c r="D19" s="94"/>
      <c r="E19" s="94"/>
      <c r="F19" s="94" t="s">
        <v>17</v>
      </c>
      <c r="G19" s="94"/>
      <c r="H19" s="94"/>
      <c r="I19" s="94"/>
      <c r="J19" s="94"/>
      <c r="K19" s="94" t="s">
        <v>18</v>
      </c>
      <c r="L19" s="94"/>
      <c r="M19" s="94"/>
      <c r="N19" s="94"/>
      <c r="O19" s="94"/>
      <c r="P19" s="94" t="s">
        <v>19</v>
      </c>
      <c r="Q19" s="94"/>
      <c r="R19" s="94"/>
      <c r="S19" s="94"/>
      <c r="T19" s="95"/>
    </row>
    <row r="20" spans="1:20" x14ac:dyDescent="0.3">
      <c r="A20" s="26" t="s">
        <v>20</v>
      </c>
      <c r="B20" s="27" t="s">
        <v>21</v>
      </c>
      <c r="C20" s="28" t="s">
        <v>22</v>
      </c>
      <c r="D20" s="29" t="s">
        <v>23</v>
      </c>
      <c r="E20" s="29" t="s">
        <v>24</v>
      </c>
      <c r="F20" s="30" t="s">
        <v>20</v>
      </c>
      <c r="G20" s="30" t="s">
        <v>21</v>
      </c>
      <c r="H20" s="31" t="s">
        <v>22</v>
      </c>
      <c r="I20" s="30" t="s">
        <v>23</v>
      </c>
      <c r="J20" s="30" t="s">
        <v>24</v>
      </c>
      <c r="K20" s="30" t="s">
        <v>20</v>
      </c>
      <c r="L20" s="30" t="s">
        <v>21</v>
      </c>
      <c r="M20" s="31" t="s">
        <v>22</v>
      </c>
      <c r="N20" s="30" t="s">
        <v>23</v>
      </c>
      <c r="O20" s="30" t="s">
        <v>24</v>
      </c>
      <c r="P20" s="29" t="s">
        <v>20</v>
      </c>
      <c r="Q20" s="29" t="s">
        <v>21</v>
      </c>
      <c r="R20" s="28" t="s">
        <v>22</v>
      </c>
      <c r="S20" s="29" t="s">
        <v>23</v>
      </c>
      <c r="T20" s="69" t="s">
        <v>24</v>
      </c>
    </row>
    <row r="21" spans="1:20" x14ac:dyDescent="0.3">
      <c r="A21" s="33" t="s">
        <v>25</v>
      </c>
      <c r="B21" s="1"/>
      <c r="C21" s="2"/>
      <c r="D21" s="34">
        <v>0.4</v>
      </c>
      <c r="E21" s="35">
        <f>Tabela52[[#This Row],[QTD]]*Tabela52[[#This Row],[VOL]]</f>
        <v>0</v>
      </c>
      <c r="F21" s="29" t="s">
        <v>26</v>
      </c>
      <c r="G21" s="4"/>
      <c r="H21" s="2"/>
      <c r="I21" s="37">
        <v>0.4</v>
      </c>
      <c r="J21" s="37">
        <f>Tabela63[[#This Row],[QTD]]*Tabela63[[#This Row],[VOL]]</f>
        <v>0</v>
      </c>
      <c r="K21" s="29" t="s">
        <v>27</v>
      </c>
      <c r="L21" s="4"/>
      <c r="M21" s="6"/>
      <c r="N21" s="37">
        <v>1</v>
      </c>
      <c r="O21" s="37">
        <f>Tabela1016[[#This Row],[QTD]]*Tabela1016[[#This Row],[VOL]]</f>
        <v>0</v>
      </c>
      <c r="P21" s="70" t="s">
        <v>28</v>
      </c>
      <c r="Q21" s="1"/>
      <c r="R21" s="2"/>
      <c r="S21" s="34">
        <v>0.5</v>
      </c>
      <c r="T21" s="71">
        <f>Tabela1117[[#This Row],[QTD]]*Tabela1117[[#This Row],[VOL]]</f>
        <v>0</v>
      </c>
    </row>
    <row r="22" spans="1:20" x14ac:dyDescent="0.3">
      <c r="A22" s="26" t="s">
        <v>29</v>
      </c>
      <c r="B22" s="4"/>
      <c r="C22" s="7"/>
      <c r="D22" s="37">
        <v>0.2</v>
      </c>
      <c r="E22" s="35">
        <f>Tabela52[[#This Row],[QTD]]*Tabela52[[#This Row],[VOL]]</f>
        <v>0</v>
      </c>
      <c r="F22" s="29" t="s">
        <v>30</v>
      </c>
      <c r="G22" s="4"/>
      <c r="H22" s="7"/>
      <c r="I22" s="37">
        <v>0.6</v>
      </c>
      <c r="J22" s="37">
        <f>Tabela63[[#This Row],[QTD]]*Tabela63[[#This Row],[VOL]]</f>
        <v>0</v>
      </c>
      <c r="K22" s="29" t="s">
        <v>31</v>
      </c>
      <c r="L22" s="4"/>
      <c r="M22" s="8"/>
      <c r="N22" s="37">
        <v>2</v>
      </c>
      <c r="O22" s="37">
        <f>Tabela1016[[#This Row],[QTD]]*Tabela1016[[#This Row],[VOL]]</f>
        <v>0</v>
      </c>
      <c r="P22" s="84" t="s">
        <v>32</v>
      </c>
      <c r="Q22" s="4"/>
      <c r="R22" s="7"/>
      <c r="S22" s="37">
        <v>0.5</v>
      </c>
      <c r="T22" s="71">
        <f>Tabela1117[[#This Row],[QTD]]*Tabela1117[[#This Row],[VOL]]</f>
        <v>0</v>
      </c>
    </row>
    <row r="23" spans="1:20" x14ac:dyDescent="0.3">
      <c r="A23" s="26" t="s">
        <v>33</v>
      </c>
      <c r="B23" s="4"/>
      <c r="C23" s="7"/>
      <c r="D23" s="37">
        <v>0.02</v>
      </c>
      <c r="E23" s="35">
        <f>Tabela52[[#This Row],[QTD]]*Tabela52[[#This Row],[VOL]]</f>
        <v>0</v>
      </c>
      <c r="F23" s="29" t="s">
        <v>34</v>
      </c>
      <c r="G23" s="4"/>
      <c r="H23" s="7"/>
      <c r="I23" s="37">
        <v>0.5</v>
      </c>
      <c r="J23" s="37">
        <f>Tabela63[[#This Row],[QTD]]*Tabela63[[#This Row],[VOL]]</f>
        <v>0</v>
      </c>
      <c r="K23" s="29" t="s">
        <v>35</v>
      </c>
      <c r="L23" s="4"/>
      <c r="M23" s="8"/>
      <c r="N23" s="37">
        <v>1</v>
      </c>
      <c r="O23" s="37">
        <f>Tabela1016[[#This Row],[QTD]]*Tabela1016[[#This Row],[VOL]]</f>
        <v>0</v>
      </c>
      <c r="P23" s="84" t="s">
        <v>36</v>
      </c>
      <c r="Q23" s="4"/>
      <c r="R23" s="7"/>
      <c r="S23" s="37">
        <v>0.02</v>
      </c>
      <c r="T23" s="71">
        <f>Tabela1117[[#This Row],[QTD]]*Tabela1117[[#This Row],[VOL]]</f>
        <v>0</v>
      </c>
    </row>
    <row r="24" spans="1:20" x14ac:dyDescent="0.3">
      <c r="A24" s="26" t="s">
        <v>37</v>
      </c>
      <c r="B24" s="4"/>
      <c r="C24" s="7"/>
      <c r="D24" s="37">
        <v>0.3</v>
      </c>
      <c r="E24" s="35">
        <f>Tabela52[[#This Row],[QTD]]*Tabela52[[#This Row],[VOL]]</f>
        <v>0</v>
      </c>
      <c r="F24" s="29" t="s">
        <v>38</v>
      </c>
      <c r="G24" s="4"/>
      <c r="H24" s="7"/>
      <c r="I24" s="37">
        <v>0.6</v>
      </c>
      <c r="J24" s="37">
        <f>Tabela63[[#This Row],[QTD]]*Tabela63[[#This Row],[VOL]]</f>
        <v>0</v>
      </c>
      <c r="K24" s="29" t="s">
        <v>39</v>
      </c>
      <c r="L24" s="4"/>
      <c r="M24" s="8"/>
      <c r="N24" s="37">
        <v>1</v>
      </c>
      <c r="O24" s="37">
        <f>Tabela1016[[#This Row],[QTD]]*Tabela1016[[#This Row],[VOL]]</f>
        <v>0</v>
      </c>
      <c r="P24" s="84" t="s">
        <v>40</v>
      </c>
      <c r="Q24" s="4"/>
      <c r="R24" s="7"/>
      <c r="S24" s="37">
        <v>0.3</v>
      </c>
      <c r="T24" s="71">
        <f>Tabela1117[[#This Row],[QTD]]*Tabela1117[[#This Row],[VOL]]</f>
        <v>0</v>
      </c>
    </row>
    <row r="25" spans="1:20" x14ac:dyDescent="0.3">
      <c r="A25" s="26" t="s">
        <v>41</v>
      </c>
      <c r="B25" s="4"/>
      <c r="C25" s="7"/>
      <c r="D25" s="37">
        <v>0.8</v>
      </c>
      <c r="E25" s="35">
        <f>Tabela52[[#This Row],[QTD]]*Tabela52[[#This Row],[VOL]]</f>
        <v>0</v>
      </c>
      <c r="F25" s="29" t="s">
        <v>42</v>
      </c>
      <c r="G25" s="4"/>
      <c r="H25" s="7"/>
      <c r="I25" s="37">
        <v>0.3</v>
      </c>
      <c r="J25" s="37">
        <f>Tabela63[[#This Row],[QTD]]*Tabela63[[#This Row],[VOL]]</f>
        <v>0</v>
      </c>
      <c r="K25" s="29" t="s">
        <v>43</v>
      </c>
      <c r="L25" s="4"/>
      <c r="M25" s="8"/>
      <c r="N25" s="37">
        <v>0.4</v>
      </c>
      <c r="O25" s="37">
        <f>Tabela1016[[#This Row],[QTD]]*Tabela1016[[#This Row],[VOL]]</f>
        <v>0</v>
      </c>
      <c r="P25" s="84" t="s">
        <v>44</v>
      </c>
      <c r="Q25" s="4"/>
      <c r="R25" s="7"/>
      <c r="S25" s="37">
        <v>0.6</v>
      </c>
      <c r="T25" s="71">
        <f>Tabela1117[[#This Row],[QTD]]*Tabela1117[[#This Row],[VOL]]</f>
        <v>0</v>
      </c>
    </row>
    <row r="26" spans="1:20" x14ac:dyDescent="0.3">
      <c r="A26" s="26" t="s">
        <v>45</v>
      </c>
      <c r="B26" s="4"/>
      <c r="C26" s="7"/>
      <c r="D26" s="37">
        <v>1.6</v>
      </c>
      <c r="E26" s="35">
        <f>Tabela52[[#This Row],[QTD]]*Tabela52[[#This Row],[VOL]]</f>
        <v>0</v>
      </c>
      <c r="F26" s="29" t="s">
        <v>46</v>
      </c>
      <c r="G26" s="4"/>
      <c r="H26" s="7"/>
      <c r="I26" s="37">
        <v>0.4</v>
      </c>
      <c r="J26" s="37">
        <f>Tabela63[[#This Row],[QTD]]*Tabela63[[#This Row],[VOL]]</f>
        <v>0</v>
      </c>
      <c r="K26" s="29" t="s">
        <v>47</v>
      </c>
      <c r="L26" s="4"/>
      <c r="M26" s="8"/>
      <c r="N26" s="37">
        <v>0.6</v>
      </c>
      <c r="O26" s="37">
        <f>Tabela1016[[#This Row],[QTD]]*Tabela1016[[#This Row],[VOL]]</f>
        <v>0</v>
      </c>
      <c r="P26" s="84" t="s">
        <v>48</v>
      </c>
      <c r="Q26" s="4"/>
      <c r="R26" s="7"/>
      <c r="S26" s="37">
        <v>0.01</v>
      </c>
      <c r="T26" s="71">
        <f>Tabela1117[[#This Row],[QTD]]*Tabela1117[[#This Row],[VOL]]</f>
        <v>0</v>
      </c>
    </row>
    <row r="27" spans="1:20" x14ac:dyDescent="0.3">
      <c r="A27" s="26" t="s">
        <v>49</v>
      </c>
      <c r="B27" s="4"/>
      <c r="C27" s="7"/>
      <c r="D27" s="37">
        <v>2.4</v>
      </c>
      <c r="E27" s="35">
        <f>Tabela52[[#This Row],[QTD]]*Tabela52[[#This Row],[VOL]]</f>
        <v>0</v>
      </c>
      <c r="F27" s="29" t="s">
        <v>50</v>
      </c>
      <c r="G27" s="4"/>
      <c r="H27" s="7"/>
      <c r="I27" s="37">
        <v>0.02</v>
      </c>
      <c r="J27" s="37">
        <f>Tabela63[[#This Row],[QTD]]*Tabela63[[#This Row],[VOL]]</f>
        <v>0</v>
      </c>
      <c r="K27" s="29" t="s">
        <v>51</v>
      </c>
      <c r="L27" s="4"/>
      <c r="M27" s="8"/>
      <c r="N27" s="37">
        <v>0.2</v>
      </c>
      <c r="O27" s="37">
        <f>Tabela1016[[#This Row],[QTD]]*Tabela1016[[#This Row],[VOL]]</f>
        <v>0</v>
      </c>
      <c r="P27" s="84" t="s">
        <v>52</v>
      </c>
      <c r="Q27" s="4"/>
      <c r="R27" s="7"/>
      <c r="S27" s="37">
        <v>0.02</v>
      </c>
      <c r="T27" s="71">
        <f>Tabela1117[[#This Row],[QTD]]*Tabela1117[[#This Row],[VOL]]</f>
        <v>0</v>
      </c>
    </row>
    <row r="28" spans="1:20" x14ac:dyDescent="0.3">
      <c r="A28" s="26" t="s">
        <v>51</v>
      </c>
      <c r="B28" s="4"/>
      <c r="C28" s="7"/>
      <c r="D28" s="37">
        <v>0.2</v>
      </c>
      <c r="E28" s="35">
        <f>Tabela52[[#This Row],[QTD]]*Tabela52[[#This Row],[VOL]]</f>
        <v>0</v>
      </c>
      <c r="F28" s="29" t="s">
        <v>53</v>
      </c>
      <c r="G28" s="4"/>
      <c r="H28" s="7"/>
      <c r="I28" s="37">
        <v>0.4</v>
      </c>
      <c r="J28" s="37">
        <f>Tabela63[[#This Row],[QTD]]*Tabela63[[#This Row],[VOL]]</f>
        <v>0</v>
      </c>
      <c r="K28" s="29" t="s">
        <v>54</v>
      </c>
      <c r="L28" s="4"/>
      <c r="M28" s="8"/>
      <c r="N28" s="37">
        <v>0.03</v>
      </c>
      <c r="O28" s="37">
        <f>Tabela1016[[#This Row],[QTD]]*Tabela1016[[#This Row],[VOL]]</f>
        <v>0</v>
      </c>
      <c r="P28" s="84" t="s">
        <v>55</v>
      </c>
      <c r="Q28" s="4"/>
      <c r="R28" s="7"/>
      <c r="S28" s="37">
        <v>0.1</v>
      </c>
      <c r="T28" s="71">
        <f>Tabela1117[[#This Row],[QTD]]*Tabela1117[[#This Row],[VOL]]</f>
        <v>0</v>
      </c>
    </row>
    <row r="29" spans="1:20" x14ac:dyDescent="0.3">
      <c r="A29" s="26" t="s">
        <v>56</v>
      </c>
      <c r="B29" s="4"/>
      <c r="C29" s="7"/>
      <c r="D29" s="37">
        <v>1.8</v>
      </c>
      <c r="E29" s="35">
        <f>Tabela52[[#This Row],[QTD]]*Tabela52[[#This Row],[VOL]]</f>
        <v>0</v>
      </c>
      <c r="F29" s="29" t="s">
        <v>57</v>
      </c>
      <c r="G29" s="4"/>
      <c r="H29" s="7"/>
      <c r="I29" s="37">
        <v>0.8</v>
      </c>
      <c r="J29" s="37">
        <f>Tabela63[[#This Row],[QTD]]*Tabela63[[#This Row],[VOL]]</f>
        <v>0</v>
      </c>
      <c r="K29" s="29" t="s">
        <v>58</v>
      </c>
      <c r="L29" s="4"/>
      <c r="M29" s="8"/>
      <c r="N29" s="37">
        <v>0.2</v>
      </c>
      <c r="O29" s="37">
        <f>Tabela1016[[#This Row],[QTD]]*Tabela1016[[#This Row],[VOL]]</f>
        <v>0</v>
      </c>
      <c r="P29" s="84" t="s">
        <v>59</v>
      </c>
      <c r="Q29" s="4"/>
      <c r="R29" s="7"/>
      <c r="S29" s="37">
        <v>0.6</v>
      </c>
      <c r="T29" s="71">
        <f>Tabela1117[[#This Row],[QTD]]*Tabela1117[[#This Row],[VOL]]</f>
        <v>0</v>
      </c>
    </row>
    <row r="30" spans="1:20" x14ac:dyDescent="0.3">
      <c r="A30" s="26" t="s">
        <v>60</v>
      </c>
      <c r="B30" s="4"/>
      <c r="C30" s="7"/>
      <c r="D30" s="37">
        <v>1</v>
      </c>
      <c r="E30" s="35">
        <f>Tabela52[[#This Row],[QTD]]*Tabela52[[#This Row],[VOL]]</f>
        <v>0</v>
      </c>
      <c r="F30" s="29" t="s">
        <v>61</v>
      </c>
      <c r="G30" s="4"/>
      <c r="H30" s="7"/>
      <c r="I30" s="37">
        <v>0.4</v>
      </c>
      <c r="J30" s="37">
        <f>Tabela63[[#This Row],[QTD]]*Tabela63[[#This Row],[VOL]]</f>
        <v>0</v>
      </c>
      <c r="K30" s="29" t="s">
        <v>62</v>
      </c>
      <c r="L30" s="4"/>
      <c r="M30" s="8"/>
      <c r="N30" s="37">
        <v>0.2</v>
      </c>
      <c r="O30" s="37">
        <f>Tabela1016[[#This Row],[QTD]]*Tabela1016[[#This Row],[VOL]]</f>
        <v>0</v>
      </c>
      <c r="P30" s="84" t="s">
        <v>63</v>
      </c>
      <c r="Q30" s="4"/>
      <c r="R30" s="7"/>
      <c r="S30" s="37">
        <v>0.4</v>
      </c>
      <c r="T30" s="71">
        <f>Tabela1117[[#This Row],[QTD]]*Tabela1117[[#This Row],[VOL]]</f>
        <v>0</v>
      </c>
    </row>
    <row r="31" spans="1:20" x14ac:dyDescent="0.3">
      <c r="A31" s="26" t="s">
        <v>64</v>
      </c>
      <c r="B31" s="4"/>
      <c r="C31" s="7"/>
      <c r="D31" s="37">
        <v>0.6</v>
      </c>
      <c r="E31" s="35">
        <f>Tabela52[[#This Row],[QTD]]*Tabela52[[#This Row],[VOL]]</f>
        <v>0</v>
      </c>
      <c r="F31" s="29" t="s">
        <v>65</v>
      </c>
      <c r="G31" s="4"/>
      <c r="H31" s="7"/>
      <c r="I31" s="37">
        <v>0.8</v>
      </c>
      <c r="J31" s="37">
        <f>Tabela63[[#This Row],[QTD]]*Tabela63[[#This Row],[VOL]]</f>
        <v>0</v>
      </c>
      <c r="K31" s="29" t="s">
        <v>66</v>
      </c>
      <c r="L31" s="4"/>
      <c r="M31" s="8"/>
      <c r="N31" s="37">
        <v>0.25</v>
      </c>
      <c r="O31" s="37">
        <f>Tabela1016[[#This Row],[QTD]]*Tabela1016[[#This Row],[VOL]]</f>
        <v>0</v>
      </c>
      <c r="P31" s="84" t="s">
        <v>67</v>
      </c>
      <c r="Q31" s="4"/>
      <c r="R31" s="7"/>
      <c r="S31" s="37">
        <v>0.2</v>
      </c>
      <c r="T31" s="71">
        <f>Tabela1117[[#This Row],[QTD]]*Tabela1117[[#This Row],[VOL]]</f>
        <v>0</v>
      </c>
    </row>
    <row r="32" spans="1:20" x14ac:dyDescent="0.3">
      <c r="A32" s="26" t="s">
        <v>68</v>
      </c>
      <c r="B32" s="4"/>
      <c r="C32" s="7"/>
      <c r="D32" s="37">
        <v>0.4</v>
      </c>
      <c r="E32" s="35">
        <f>Tabela52[[#This Row],[QTD]]*Tabela52[[#This Row],[VOL]]</f>
        <v>0</v>
      </c>
      <c r="F32" s="29" t="s">
        <v>69</v>
      </c>
      <c r="G32" s="4"/>
      <c r="H32" s="7"/>
      <c r="I32" s="37">
        <v>1</v>
      </c>
      <c r="J32" s="37">
        <f>Tabela63[[#This Row],[QTD]]*Tabela63[[#This Row],[VOL]]</f>
        <v>0</v>
      </c>
      <c r="K32" s="29" t="s">
        <v>70</v>
      </c>
      <c r="L32" s="4"/>
      <c r="M32" s="8"/>
      <c r="N32" s="37">
        <v>0.3</v>
      </c>
      <c r="O32" s="37">
        <f>Tabela1016[[#This Row],[QTD]]*Tabela1016[[#This Row],[VOL]]</f>
        <v>0</v>
      </c>
      <c r="P32" s="84" t="s">
        <v>71</v>
      </c>
      <c r="Q32" s="4"/>
      <c r="R32" s="7"/>
      <c r="S32" s="37">
        <v>0.1</v>
      </c>
      <c r="T32" s="71">
        <f>Tabela1117[[#This Row],[QTD]]*Tabela1117[[#This Row],[VOL]]</f>
        <v>0</v>
      </c>
    </row>
    <row r="33" spans="1:20" x14ac:dyDescent="0.3">
      <c r="A33" s="26" t="s">
        <v>72</v>
      </c>
      <c r="B33" s="4"/>
      <c r="C33" s="7"/>
      <c r="D33" s="37">
        <v>0.5</v>
      </c>
      <c r="E33" s="35">
        <f>Tabela52[[#This Row],[QTD]]*Tabela52[[#This Row],[VOL]]</f>
        <v>0</v>
      </c>
      <c r="F33" s="29" t="s">
        <v>73</v>
      </c>
      <c r="G33" s="4"/>
      <c r="H33" s="7"/>
      <c r="I33" s="37">
        <v>1.9</v>
      </c>
      <c r="J33" s="37">
        <f>Tabela63[[#This Row],[QTD]]*Tabela63[[#This Row],[VOL]]</f>
        <v>0</v>
      </c>
      <c r="K33" s="29" t="s">
        <v>74</v>
      </c>
      <c r="L33" s="4"/>
      <c r="M33" s="8"/>
      <c r="N33" s="37">
        <v>0.3</v>
      </c>
      <c r="O33" s="37">
        <f>Tabela1016[[#This Row],[QTD]]*Tabela1016[[#This Row],[VOL]]</f>
        <v>0</v>
      </c>
      <c r="P33" s="84" t="s">
        <v>75</v>
      </c>
      <c r="Q33" s="4"/>
      <c r="R33" s="7"/>
      <c r="S33" s="37">
        <v>0.4</v>
      </c>
      <c r="T33" s="71">
        <f>Tabela1117[[#This Row],[QTD]]*Tabela1117[[#This Row],[VOL]]</f>
        <v>0</v>
      </c>
    </row>
    <row r="34" spans="1:20" x14ac:dyDescent="0.3">
      <c r="A34" s="26" t="s">
        <v>76</v>
      </c>
      <c r="B34" s="4"/>
      <c r="C34" s="7"/>
      <c r="D34" s="37">
        <v>0.4</v>
      </c>
      <c r="E34" s="35">
        <f>Tabela52[[#This Row],[QTD]]*Tabela52[[#This Row],[VOL]]</f>
        <v>0</v>
      </c>
      <c r="F34" s="29" t="s">
        <v>77</v>
      </c>
      <c r="G34" s="4"/>
      <c r="H34" s="7"/>
      <c r="I34" s="37">
        <v>2.2999999999999998</v>
      </c>
      <c r="J34" s="37">
        <f>Tabela63[[#This Row],[QTD]]*Tabela63[[#This Row],[VOL]]</f>
        <v>0</v>
      </c>
      <c r="K34" s="29" t="s">
        <v>78</v>
      </c>
      <c r="L34" s="4"/>
      <c r="M34" s="8"/>
      <c r="N34" s="37">
        <v>0.2</v>
      </c>
      <c r="O34" s="37">
        <f>Tabela1016[[#This Row],[QTD]]*Tabela1016[[#This Row],[VOL]]</f>
        <v>0</v>
      </c>
      <c r="P34" s="84" t="s">
        <v>79</v>
      </c>
      <c r="Q34" s="4"/>
      <c r="R34" s="7"/>
      <c r="S34" s="37">
        <v>0.6</v>
      </c>
      <c r="T34" s="71">
        <f>Tabela1117[[#This Row],[QTD]]*Tabela1117[[#This Row],[VOL]]</f>
        <v>0</v>
      </c>
    </row>
    <row r="35" spans="1:20" x14ac:dyDescent="0.3">
      <c r="A35" s="26" t="s">
        <v>80</v>
      </c>
      <c r="B35" s="4"/>
      <c r="C35" s="7"/>
      <c r="D35" s="37">
        <v>1.5</v>
      </c>
      <c r="E35" s="35">
        <f>Tabela52[[#This Row],[QTD]]*Tabela52[[#This Row],[VOL]]</f>
        <v>0</v>
      </c>
      <c r="F35" s="29" t="s">
        <v>81</v>
      </c>
      <c r="G35" s="4"/>
      <c r="H35" s="7"/>
      <c r="I35" s="37">
        <v>0.6</v>
      </c>
      <c r="J35" s="37">
        <f>Tabela63[[#This Row],[QTD]]*Tabela63[[#This Row],[VOL]]</f>
        <v>0</v>
      </c>
      <c r="K35" s="29" t="s">
        <v>82</v>
      </c>
      <c r="L35" s="4"/>
      <c r="M35" s="8"/>
      <c r="N35" s="37">
        <v>0.5</v>
      </c>
      <c r="O35" s="37">
        <f>Tabela1016[[#This Row],[QTD]]*Tabela1016[[#This Row],[VOL]]</f>
        <v>0</v>
      </c>
      <c r="P35" s="84" t="s">
        <v>83</v>
      </c>
      <c r="Q35" s="4"/>
      <c r="R35" s="7"/>
      <c r="S35" s="37">
        <v>0.6</v>
      </c>
      <c r="T35" s="71">
        <f>Tabela1117[[#This Row],[QTD]]*Tabela1117[[#This Row],[VOL]]</f>
        <v>0</v>
      </c>
    </row>
    <row r="36" spans="1:20" x14ac:dyDescent="0.3">
      <c r="A36" s="26" t="s">
        <v>84</v>
      </c>
      <c r="B36" s="4"/>
      <c r="C36" s="7"/>
      <c r="D36" s="37">
        <v>0.9</v>
      </c>
      <c r="E36" s="35">
        <f>Tabela52[[#This Row],[QTD]]*Tabela52[[#This Row],[VOL]]</f>
        <v>0</v>
      </c>
      <c r="F36" s="29" t="s">
        <v>85</v>
      </c>
      <c r="G36" s="4"/>
      <c r="H36" s="7"/>
      <c r="I36" s="37">
        <v>2</v>
      </c>
      <c r="J36" s="37">
        <f>Tabela63[[#This Row],[QTD]]*Tabela63[[#This Row],[VOL]]</f>
        <v>0</v>
      </c>
      <c r="K36" s="29" t="s">
        <v>86</v>
      </c>
      <c r="L36" s="4"/>
      <c r="M36" s="8"/>
      <c r="N36" s="37">
        <v>0.8</v>
      </c>
      <c r="O36" s="37">
        <f>Tabela1016[[#This Row],[QTD]]*Tabela1016[[#This Row],[VOL]]</f>
        <v>0</v>
      </c>
      <c r="P36" s="84" t="s">
        <v>87</v>
      </c>
      <c r="Q36" s="4"/>
      <c r="R36" s="7"/>
      <c r="S36" s="37">
        <v>5.0000000000000001E-3</v>
      </c>
      <c r="T36" s="71">
        <f>Tabela1117[[#This Row],[QTD]]*Tabela1117[[#This Row],[VOL]]</f>
        <v>0</v>
      </c>
    </row>
    <row r="37" spans="1:20" x14ac:dyDescent="0.3">
      <c r="A37" s="26" t="s">
        <v>88</v>
      </c>
      <c r="B37" s="4"/>
      <c r="C37" s="7"/>
      <c r="D37" s="37">
        <v>2</v>
      </c>
      <c r="E37" s="35">
        <f>Tabela52[[#This Row],[QTD]]*Tabela52[[#This Row],[VOL]]</f>
        <v>0</v>
      </c>
      <c r="F37" s="29" t="s">
        <v>89</v>
      </c>
      <c r="G37" s="4"/>
      <c r="H37" s="7"/>
      <c r="I37" s="37">
        <v>1.6</v>
      </c>
      <c r="J37" s="37">
        <f>Tabela63[[#This Row],[QTD]]*Tabela63[[#This Row],[VOL]]</f>
        <v>0</v>
      </c>
      <c r="K37" s="29" t="s">
        <v>90</v>
      </c>
      <c r="L37" s="4"/>
      <c r="M37" s="8"/>
      <c r="N37" s="37">
        <v>0.3</v>
      </c>
      <c r="O37" s="37">
        <f>Tabela1016[[#This Row],[QTD]]*Tabela1016[[#This Row],[VOL]]</f>
        <v>0</v>
      </c>
      <c r="P37" s="84" t="s">
        <v>91</v>
      </c>
      <c r="Q37" s="4"/>
      <c r="R37" s="7"/>
      <c r="S37" s="37">
        <v>1</v>
      </c>
      <c r="T37" s="71">
        <f>Tabela1117[[#This Row],[QTD]]*Tabela1117[[#This Row],[VOL]]</f>
        <v>0</v>
      </c>
    </row>
    <row r="38" spans="1:20" x14ac:dyDescent="0.3">
      <c r="A38" s="26" t="s">
        <v>92</v>
      </c>
      <c r="B38" s="4"/>
      <c r="C38" s="7"/>
      <c r="D38" s="37">
        <v>1.5</v>
      </c>
      <c r="E38" s="35">
        <f>Tabela52[[#This Row],[QTD]]*Tabela52[[#This Row],[VOL]]</f>
        <v>0</v>
      </c>
      <c r="F38" s="29" t="s">
        <v>93</v>
      </c>
      <c r="G38" s="4"/>
      <c r="H38" s="7"/>
      <c r="I38" s="37">
        <v>2.5</v>
      </c>
      <c r="J38" s="37">
        <f>Tabela63[[#This Row],[QTD]]*Tabela63[[#This Row],[VOL]]</f>
        <v>0</v>
      </c>
      <c r="K38" s="29" t="s">
        <v>94</v>
      </c>
      <c r="L38" s="4"/>
      <c r="M38" s="8"/>
      <c r="N38" s="37">
        <v>1</v>
      </c>
      <c r="O38" s="37">
        <f>Tabela1016[[#This Row],[QTD]]*Tabela1016[[#This Row],[VOL]]</f>
        <v>0</v>
      </c>
      <c r="P38" s="84" t="s">
        <v>95</v>
      </c>
      <c r="Q38" s="4"/>
      <c r="R38" s="7"/>
      <c r="S38" s="37">
        <v>1</v>
      </c>
      <c r="T38" s="71">
        <f>Tabela1117[[#This Row],[QTD]]*Tabela1117[[#This Row],[VOL]]</f>
        <v>0</v>
      </c>
    </row>
    <row r="39" spans="1:20" x14ac:dyDescent="0.3">
      <c r="A39" s="26" t="s">
        <v>96</v>
      </c>
      <c r="B39" s="4"/>
      <c r="C39" s="7"/>
      <c r="D39" s="37">
        <v>0.6</v>
      </c>
      <c r="E39" s="35">
        <f>Tabela52[[#This Row],[QTD]]*Tabela52[[#This Row],[VOL]]</f>
        <v>0</v>
      </c>
      <c r="F39" s="29" t="s">
        <v>97</v>
      </c>
      <c r="G39" s="4"/>
      <c r="H39" s="7"/>
      <c r="I39" s="37">
        <v>2</v>
      </c>
      <c r="J39" s="37">
        <f>Tabela63[[#This Row],[QTD]]*Tabela63[[#This Row],[VOL]]</f>
        <v>0</v>
      </c>
      <c r="K39" s="29" t="s">
        <v>98</v>
      </c>
      <c r="L39" s="4"/>
      <c r="M39" s="8"/>
      <c r="N39" s="37">
        <v>1</v>
      </c>
      <c r="O39" s="37">
        <f>Tabela1016[[#This Row],[QTD]]*Tabela1016[[#This Row],[VOL]]</f>
        <v>0</v>
      </c>
      <c r="P39" s="84" t="s">
        <v>99</v>
      </c>
      <c r="Q39" s="4"/>
      <c r="R39" s="7"/>
      <c r="S39" s="37">
        <v>1</v>
      </c>
      <c r="T39" s="71">
        <f>Tabela1117[[#This Row],[QTD]]*Tabela1117[[#This Row],[VOL]]</f>
        <v>0</v>
      </c>
    </row>
    <row r="40" spans="1:20" x14ac:dyDescent="0.3">
      <c r="A40" s="26" t="s">
        <v>100</v>
      </c>
      <c r="B40" s="4"/>
      <c r="C40" s="7"/>
      <c r="D40" s="37">
        <v>0.4</v>
      </c>
      <c r="E40" s="35">
        <f>Tabela52[[#This Row],[QTD]]*Tabela52[[#This Row],[VOL]]</f>
        <v>0</v>
      </c>
      <c r="F40" s="29" t="s">
        <v>101</v>
      </c>
      <c r="G40" s="4"/>
      <c r="H40" s="7"/>
      <c r="I40" s="37">
        <v>3.5</v>
      </c>
      <c r="J40" s="37">
        <f>Tabela63[[#This Row],[QTD]]*Tabela63[[#This Row],[VOL]]</f>
        <v>0</v>
      </c>
      <c r="K40" s="29" t="s">
        <v>102</v>
      </c>
      <c r="L40" s="4"/>
      <c r="M40" s="8"/>
      <c r="N40" s="37">
        <v>0.2</v>
      </c>
      <c r="O40" s="37">
        <f>Tabela1016[[#This Row],[QTD]]*Tabela1016[[#This Row],[VOL]]</f>
        <v>0</v>
      </c>
      <c r="P40" s="84" t="s">
        <v>103</v>
      </c>
      <c r="Q40" s="4"/>
      <c r="R40" s="7"/>
      <c r="S40" s="37">
        <v>0.3</v>
      </c>
      <c r="T40" s="71">
        <f>Tabela1117[[#This Row],[QTD]]*Tabela1117[[#This Row],[VOL]]</f>
        <v>0</v>
      </c>
    </row>
    <row r="41" spans="1:20" x14ac:dyDescent="0.3">
      <c r="A41" s="26" t="s">
        <v>104</v>
      </c>
      <c r="B41" s="4"/>
      <c r="C41" s="7"/>
      <c r="D41" s="37">
        <v>0.2</v>
      </c>
      <c r="E41" s="35">
        <f>Tabela52[[#This Row],[QTD]]*Tabela52[[#This Row],[VOL]]</f>
        <v>0</v>
      </c>
      <c r="F41" s="29" t="s">
        <v>105</v>
      </c>
      <c r="G41" s="4"/>
      <c r="H41" s="7"/>
      <c r="I41" s="37">
        <v>3</v>
      </c>
      <c r="J41" s="37">
        <f>Tabela63[[#This Row],[QTD]]*Tabela63[[#This Row],[VOL]]</f>
        <v>0</v>
      </c>
      <c r="K41" s="29" t="s">
        <v>106</v>
      </c>
      <c r="L41" s="4"/>
      <c r="M41" s="8"/>
      <c r="N41" s="37">
        <v>1.3</v>
      </c>
      <c r="O41" s="37">
        <f>Tabela1016[[#This Row],[QTD]]*Tabela1016[[#This Row],[VOL]]</f>
        <v>0</v>
      </c>
      <c r="P41" s="84" t="s">
        <v>107</v>
      </c>
      <c r="Q41" s="4"/>
      <c r="R41" s="7"/>
      <c r="S41" s="37">
        <v>0.3</v>
      </c>
      <c r="T41" s="71">
        <f>Tabela1117[[#This Row],[QTD]]*Tabela1117[[#This Row],[VOL]]</f>
        <v>0</v>
      </c>
    </row>
    <row r="42" spans="1:20" x14ac:dyDescent="0.3">
      <c r="A42" s="26" t="s">
        <v>108</v>
      </c>
      <c r="B42" s="4"/>
      <c r="C42" s="7"/>
      <c r="D42" s="37">
        <v>3.2</v>
      </c>
      <c r="E42" s="35">
        <f>Tabela52[[#This Row],[QTD]]*Tabela52[[#This Row],[VOL]]</f>
        <v>0</v>
      </c>
      <c r="F42" s="29" t="s">
        <v>109</v>
      </c>
      <c r="G42" s="4"/>
      <c r="H42" s="7"/>
      <c r="I42" s="37">
        <v>4.5</v>
      </c>
      <c r="J42" s="37">
        <f>Tabela63[[#This Row],[QTD]]*Tabela63[[#This Row],[VOL]]</f>
        <v>0</v>
      </c>
      <c r="K42" s="29" t="s">
        <v>110</v>
      </c>
      <c r="L42" s="4"/>
      <c r="M42" s="8"/>
      <c r="N42" s="37">
        <v>1</v>
      </c>
      <c r="O42" s="37">
        <f>Tabela1016[[#This Row],[QTD]]*Tabela1016[[#This Row],[VOL]]</f>
        <v>0</v>
      </c>
      <c r="P42" s="84" t="s">
        <v>111</v>
      </c>
      <c r="Q42" s="4"/>
      <c r="R42" s="7"/>
      <c r="S42" s="37">
        <v>0.1</v>
      </c>
      <c r="T42" s="71">
        <f>Tabela1117[[#This Row],[QTD]]*Tabela1117[[#This Row],[VOL]]</f>
        <v>0</v>
      </c>
    </row>
    <row r="43" spans="1:20" x14ac:dyDescent="0.3">
      <c r="A43" s="26" t="s">
        <v>112</v>
      </c>
      <c r="B43" s="4"/>
      <c r="C43" s="7"/>
      <c r="D43" s="37">
        <v>2.8</v>
      </c>
      <c r="E43" s="35">
        <f>Tabela52[[#This Row],[QTD]]*Tabela52[[#This Row],[VOL]]</f>
        <v>0</v>
      </c>
      <c r="F43" s="29" t="s">
        <v>113</v>
      </c>
      <c r="G43" s="4"/>
      <c r="H43" s="7"/>
      <c r="I43" s="37">
        <v>4</v>
      </c>
      <c r="J43" s="37">
        <f>Tabela63[[#This Row],[QTD]]*Tabela63[[#This Row],[VOL]]</f>
        <v>0</v>
      </c>
      <c r="K43" s="29" t="s">
        <v>114</v>
      </c>
      <c r="L43" s="4"/>
      <c r="M43" s="8"/>
      <c r="N43" s="37">
        <v>0.7</v>
      </c>
      <c r="O43" s="37">
        <f>Tabela1016[[#This Row],[QTD]]*Tabela1016[[#This Row],[VOL]]</f>
        <v>0</v>
      </c>
      <c r="P43" s="84" t="s">
        <v>115</v>
      </c>
      <c r="Q43" s="4"/>
      <c r="R43" s="7"/>
      <c r="S43" s="37">
        <v>0.25</v>
      </c>
      <c r="T43" s="71">
        <f>Tabela1117[[#This Row],[QTD]]*Tabela1117[[#This Row],[VOL]]</f>
        <v>0</v>
      </c>
    </row>
    <row r="44" spans="1:20" x14ac:dyDescent="0.3">
      <c r="A44" s="26" t="s">
        <v>116</v>
      </c>
      <c r="B44" s="4"/>
      <c r="C44" s="7"/>
      <c r="D44" s="37">
        <v>2.4</v>
      </c>
      <c r="E44" s="35">
        <f>Tabela52[[#This Row],[QTD]]*Tabela52[[#This Row],[VOL]]</f>
        <v>0</v>
      </c>
      <c r="F44" s="29" t="s">
        <v>117</v>
      </c>
      <c r="G44" s="4"/>
      <c r="H44" s="7"/>
      <c r="I44" s="37">
        <v>0.4</v>
      </c>
      <c r="J44" s="37">
        <f>Tabela63[[#This Row],[QTD]]*Tabela63[[#This Row],[VOL]]</f>
        <v>0</v>
      </c>
      <c r="K44" s="29" t="s">
        <v>118</v>
      </c>
      <c r="L44" s="4"/>
      <c r="M44" s="8"/>
      <c r="N44" s="37">
        <v>0.4</v>
      </c>
      <c r="O44" s="37">
        <f>Tabela1016[[#This Row],[QTD]]*Tabela1016[[#This Row],[VOL]]</f>
        <v>0</v>
      </c>
      <c r="P44" s="84" t="s">
        <v>119</v>
      </c>
      <c r="Q44" s="4"/>
      <c r="R44" s="7"/>
      <c r="S44" s="37">
        <v>0.35</v>
      </c>
      <c r="T44" s="71">
        <f>Tabela1117[[#This Row],[QTD]]*Tabela1117[[#This Row],[VOL]]</f>
        <v>0</v>
      </c>
    </row>
    <row r="45" spans="1:20" x14ac:dyDescent="0.3">
      <c r="A45" s="26" t="s">
        <v>120</v>
      </c>
      <c r="B45" s="4"/>
      <c r="C45" s="7"/>
      <c r="D45" s="37">
        <v>2</v>
      </c>
      <c r="E45" s="35">
        <f>Tabela52[[#This Row],[QTD]]*Tabela52[[#This Row],[VOL]]</f>
        <v>0</v>
      </c>
      <c r="F45" s="29" t="s">
        <v>121</v>
      </c>
      <c r="G45" s="4"/>
      <c r="H45" s="7"/>
      <c r="I45" s="37">
        <v>1.2</v>
      </c>
      <c r="J45" s="37">
        <f>Tabela63[[#This Row],[QTD]]*Tabela63[[#This Row],[VOL]]</f>
        <v>0</v>
      </c>
      <c r="K45" s="29" t="s">
        <v>122</v>
      </c>
      <c r="L45" s="4"/>
      <c r="M45" s="8"/>
      <c r="N45" s="37">
        <v>0.1</v>
      </c>
      <c r="O45" s="37">
        <f>Tabela1016[[#This Row],[QTD]]*Tabela1016[[#This Row],[VOL]]</f>
        <v>0</v>
      </c>
      <c r="P45" s="84" t="s">
        <v>123</v>
      </c>
      <c r="Q45" s="4"/>
      <c r="R45" s="7"/>
      <c r="S45" s="37">
        <v>0.6</v>
      </c>
      <c r="T45" s="71">
        <f>Tabela1117[[#This Row],[QTD]]*Tabela1117[[#This Row],[VOL]]</f>
        <v>0</v>
      </c>
    </row>
    <row r="46" spans="1:20" x14ac:dyDescent="0.3">
      <c r="A46" s="26" t="s">
        <v>124</v>
      </c>
      <c r="B46" s="4"/>
      <c r="C46" s="7"/>
      <c r="D46" s="37">
        <v>0.4</v>
      </c>
      <c r="E46" s="35">
        <f>Tabela52[[#This Row],[QTD]]*Tabela52[[#This Row],[VOL]]</f>
        <v>0</v>
      </c>
      <c r="F46" s="29" t="s">
        <v>125</v>
      </c>
      <c r="G46" s="4"/>
      <c r="H46" s="7"/>
      <c r="I46" s="37">
        <v>0.3</v>
      </c>
      <c r="J46" s="37">
        <f>Tabela63[[#This Row],[QTD]]*Tabela63[[#This Row],[VOL]]</f>
        <v>0</v>
      </c>
      <c r="K46" s="29" t="s">
        <v>126</v>
      </c>
      <c r="L46" s="4"/>
      <c r="M46" s="8"/>
      <c r="N46" s="37">
        <v>1.5</v>
      </c>
      <c r="O46" s="37">
        <f>Tabela1016[[#This Row],[QTD]]*Tabela1016[[#This Row],[VOL]]</f>
        <v>0</v>
      </c>
      <c r="P46" s="84" t="s">
        <v>127</v>
      </c>
      <c r="Q46" s="4"/>
      <c r="R46" s="7"/>
      <c r="S46" s="37">
        <v>0.3</v>
      </c>
      <c r="T46" s="71">
        <f>Tabela1117[[#This Row],[QTD]]*Tabela1117[[#This Row],[VOL]]</f>
        <v>0</v>
      </c>
    </row>
    <row r="47" spans="1:20" x14ac:dyDescent="0.3">
      <c r="A47" s="26" t="s">
        <v>128</v>
      </c>
      <c r="B47" s="4"/>
      <c r="C47" s="7"/>
      <c r="D47" s="37">
        <v>0.3</v>
      </c>
      <c r="E47" s="35">
        <f>Tabela52[[#This Row],[QTD]]*Tabela52[[#This Row],[VOL]]</f>
        <v>0</v>
      </c>
      <c r="F47" s="29" t="s">
        <v>129</v>
      </c>
      <c r="G47" s="4"/>
      <c r="H47" s="7"/>
      <c r="I47" s="37">
        <v>0.8</v>
      </c>
      <c r="J47" s="37">
        <f>Tabela63[[#This Row],[QTD]]*Tabela63[[#This Row],[VOL]]</f>
        <v>0</v>
      </c>
      <c r="K47" s="29" t="s">
        <v>130</v>
      </c>
      <c r="L47" s="4"/>
      <c r="M47" s="8"/>
      <c r="N47" s="37">
        <v>2</v>
      </c>
      <c r="O47" s="37">
        <f>Tabela1016[[#This Row],[QTD]]*Tabela1016[[#This Row],[VOL]]</f>
        <v>0</v>
      </c>
      <c r="P47" s="84" t="s">
        <v>131</v>
      </c>
      <c r="Q47" s="4"/>
      <c r="R47" s="7"/>
      <c r="S47" s="37">
        <v>0.1</v>
      </c>
      <c r="T47" s="71">
        <f>Tabela1117[[#This Row],[QTD]]*Tabela1117[[#This Row],[VOL]]</f>
        <v>0</v>
      </c>
    </row>
    <row r="48" spans="1:20" x14ac:dyDescent="0.3">
      <c r="A48" s="26" t="s">
        <v>132</v>
      </c>
      <c r="B48" s="4"/>
      <c r="C48" s="7"/>
      <c r="D48" s="37">
        <v>0.9</v>
      </c>
      <c r="E48" s="35">
        <f>Tabela52[[#This Row],[QTD]]*Tabela52[[#This Row],[VOL]]</f>
        <v>0</v>
      </c>
      <c r="F48" s="3"/>
      <c r="G48" s="4"/>
      <c r="H48" s="7"/>
      <c r="I48" s="5"/>
      <c r="J48" s="37">
        <f>Tabela63[[#This Row],[QTD]]*Tabela63[[#This Row],[VOL]]</f>
        <v>0</v>
      </c>
      <c r="K48" s="29" t="s">
        <v>133</v>
      </c>
      <c r="L48" s="4"/>
      <c r="M48" s="8"/>
      <c r="N48" s="37">
        <v>0.3</v>
      </c>
      <c r="O48" s="37">
        <f>Tabela1016[[#This Row],[QTD]]*Tabela1016[[#This Row],[VOL]]</f>
        <v>0</v>
      </c>
      <c r="P48" s="84" t="s">
        <v>134</v>
      </c>
      <c r="Q48" s="4"/>
      <c r="R48" s="7"/>
      <c r="S48" s="37">
        <v>0.35</v>
      </c>
      <c r="T48" s="71">
        <f>Tabela1117[[#This Row],[QTD]]*Tabela1117[[#This Row],[VOL]]</f>
        <v>0</v>
      </c>
    </row>
    <row r="49" spans="1:20" x14ac:dyDescent="0.3">
      <c r="A49" s="26" t="s">
        <v>135</v>
      </c>
      <c r="B49" s="4"/>
      <c r="C49" s="7"/>
      <c r="D49" s="37">
        <v>1.5</v>
      </c>
      <c r="E49" s="35">
        <f>Tabela52[[#This Row],[QTD]]*Tabela52[[#This Row],[VOL]]</f>
        <v>0</v>
      </c>
      <c r="F49" s="133" t="s">
        <v>136</v>
      </c>
      <c r="G49" s="134"/>
      <c r="H49" s="134"/>
      <c r="I49" s="134"/>
      <c r="J49" s="135"/>
      <c r="K49" s="29" t="s">
        <v>137</v>
      </c>
      <c r="L49" s="4"/>
      <c r="M49" s="8"/>
      <c r="N49" s="37">
        <v>0.3</v>
      </c>
      <c r="O49" s="37">
        <f>Tabela1016[[#This Row],[QTD]]*Tabela1016[[#This Row],[VOL]]</f>
        <v>0</v>
      </c>
      <c r="P49" s="85"/>
      <c r="Q49" s="86"/>
      <c r="R49" s="87"/>
      <c r="S49" s="88"/>
      <c r="T49" s="72"/>
    </row>
    <row r="50" spans="1:20" x14ac:dyDescent="0.3">
      <c r="A50" s="26" t="s">
        <v>138</v>
      </c>
      <c r="B50" s="4"/>
      <c r="C50" s="7"/>
      <c r="D50" s="37">
        <v>4.5</v>
      </c>
      <c r="E50" s="35">
        <f>Tabela52[[#This Row],[QTD]]*Tabela52[[#This Row],[VOL]]</f>
        <v>0</v>
      </c>
      <c r="F50" s="30" t="s">
        <v>20</v>
      </c>
      <c r="G50" s="30" t="s">
        <v>21</v>
      </c>
      <c r="H50" s="31" t="s">
        <v>22</v>
      </c>
      <c r="I50" s="30" t="s">
        <v>23</v>
      </c>
      <c r="J50" s="30" t="s">
        <v>24</v>
      </c>
      <c r="K50" s="29" t="s">
        <v>139</v>
      </c>
      <c r="L50" s="4"/>
      <c r="M50" s="8"/>
      <c r="N50" s="37">
        <v>0.01</v>
      </c>
      <c r="O50" s="37">
        <f>Tabela1016[[#This Row],[QTD]]*Tabela1016[[#This Row],[VOL]]</f>
        <v>0</v>
      </c>
      <c r="P50" s="137" t="s">
        <v>140</v>
      </c>
      <c r="Q50" s="137"/>
      <c r="R50" s="137"/>
      <c r="S50" s="137"/>
      <c r="T50" s="139"/>
    </row>
    <row r="51" spans="1:20" x14ac:dyDescent="0.3">
      <c r="A51" s="26" t="s">
        <v>141</v>
      </c>
      <c r="B51" s="4"/>
      <c r="C51" s="7"/>
      <c r="D51" s="37">
        <v>0.2</v>
      </c>
      <c r="E51" s="35">
        <f>Tabela52[[#This Row],[QTD]]*Tabela52[[#This Row],[VOL]]</f>
        <v>0</v>
      </c>
      <c r="F51" s="29" t="s">
        <v>142</v>
      </c>
      <c r="G51" s="4"/>
      <c r="H51" s="7"/>
      <c r="I51" s="37">
        <v>0.15</v>
      </c>
      <c r="J51" s="37">
        <f>Tabela74[[#This Row],[QTD]]*Tabela74[[#This Row],[VOL]]</f>
        <v>0</v>
      </c>
      <c r="K51" s="3"/>
      <c r="L51" s="4"/>
      <c r="M51" s="8"/>
      <c r="N51" s="5"/>
      <c r="O51" s="37"/>
      <c r="P51" s="40" t="s">
        <v>20</v>
      </c>
      <c r="Q51" s="30" t="s">
        <v>21</v>
      </c>
      <c r="R51" s="31" t="s">
        <v>22</v>
      </c>
      <c r="S51" s="30" t="s">
        <v>23</v>
      </c>
      <c r="T51" s="32" t="s">
        <v>24</v>
      </c>
    </row>
    <row r="52" spans="1:20" x14ac:dyDescent="0.3">
      <c r="A52" s="26" t="s">
        <v>143</v>
      </c>
      <c r="B52" s="4"/>
      <c r="C52" s="7"/>
      <c r="D52" s="37">
        <v>0.3</v>
      </c>
      <c r="E52" s="35">
        <f>Tabela52[[#This Row],[QTD]]*Tabela52[[#This Row],[VOL]]</f>
        <v>0</v>
      </c>
      <c r="F52" s="29" t="s">
        <v>144</v>
      </c>
      <c r="G52" s="4"/>
      <c r="H52" s="7"/>
      <c r="I52" s="37">
        <v>0.1</v>
      </c>
      <c r="J52" s="37">
        <f>Tabela74[[#This Row],[QTD]]*Tabela74[[#This Row],[VOL]]</f>
        <v>0</v>
      </c>
      <c r="K52" s="136" t="s">
        <v>145</v>
      </c>
      <c r="L52" s="137"/>
      <c r="M52" s="137"/>
      <c r="N52" s="137"/>
      <c r="O52" s="138"/>
      <c r="P52" s="29" t="s">
        <v>146</v>
      </c>
      <c r="Q52" s="4"/>
      <c r="R52" s="8"/>
      <c r="S52" s="37">
        <v>0.4</v>
      </c>
      <c r="T52" s="39">
        <f>Tabela1218[[#This Row],[QTD]]*Tabela1218[[#This Row],[VOL]]</f>
        <v>0</v>
      </c>
    </row>
    <row r="53" spans="1:20" x14ac:dyDescent="0.3">
      <c r="A53" s="26" t="s">
        <v>147</v>
      </c>
      <c r="B53" s="4"/>
      <c r="C53" s="7"/>
      <c r="D53" s="37">
        <v>0.8</v>
      </c>
      <c r="E53" s="35">
        <f>Tabela52[[#This Row],[QTD]]*Tabela52[[#This Row],[VOL]]</f>
        <v>0</v>
      </c>
      <c r="F53" s="29" t="s">
        <v>148</v>
      </c>
      <c r="G53" s="4"/>
      <c r="H53" s="7"/>
      <c r="I53" s="37">
        <v>0.03</v>
      </c>
      <c r="J53" s="37">
        <f>Tabela74[[#This Row],[QTD]]*Tabela74[[#This Row],[VOL]]</f>
        <v>0</v>
      </c>
      <c r="K53" s="30" t="s">
        <v>20</v>
      </c>
      <c r="L53" s="30" t="s">
        <v>21</v>
      </c>
      <c r="M53" s="31" t="s">
        <v>22</v>
      </c>
      <c r="N53" s="30" t="s">
        <v>23</v>
      </c>
      <c r="O53" s="30" t="s">
        <v>24</v>
      </c>
      <c r="P53" s="29" t="s">
        <v>149</v>
      </c>
      <c r="Q53" s="4"/>
      <c r="R53" s="8"/>
      <c r="S53" s="37">
        <v>0.4</v>
      </c>
      <c r="T53" s="39">
        <f>Tabela1218[[#This Row],[QTD]]*Tabela1218[[#This Row],[VOL]]</f>
        <v>0</v>
      </c>
    </row>
    <row r="54" spans="1:20" x14ac:dyDescent="0.3">
      <c r="A54" s="26" t="s">
        <v>150</v>
      </c>
      <c r="B54" s="4"/>
      <c r="C54" s="7"/>
      <c r="D54" s="37">
        <v>1</v>
      </c>
      <c r="E54" s="35">
        <f>Tabela52[[#This Row],[QTD]]*Tabela52[[#This Row],[VOL]]</f>
        <v>0</v>
      </c>
      <c r="F54" s="29" t="s">
        <v>151</v>
      </c>
      <c r="G54" s="4"/>
      <c r="H54" s="7"/>
      <c r="I54" s="37">
        <v>0.03</v>
      </c>
      <c r="J54" s="37">
        <f>Tabela74[[#This Row],[QTD]]*Tabela74[[#This Row],[VOL]]</f>
        <v>0</v>
      </c>
      <c r="K54" s="29" t="s">
        <v>152</v>
      </c>
      <c r="L54" s="4"/>
      <c r="M54" s="7"/>
      <c r="N54" s="37">
        <v>1</v>
      </c>
      <c r="O54" s="37">
        <f>Tabela915[[#This Row],[QTD]]*Tabela915[[#This Row],[VOL]]</f>
        <v>0</v>
      </c>
      <c r="P54" s="29" t="s">
        <v>153</v>
      </c>
      <c r="Q54" s="4"/>
      <c r="R54" s="8"/>
      <c r="S54" s="37">
        <v>0.4</v>
      </c>
      <c r="T54" s="39">
        <f>Tabela1218[[#This Row],[QTD]]*Tabela1218[[#This Row],[VOL]]</f>
        <v>0</v>
      </c>
    </row>
    <row r="55" spans="1:20" x14ac:dyDescent="0.3">
      <c r="A55" s="26" t="s">
        <v>154</v>
      </c>
      <c r="B55" s="4"/>
      <c r="C55" s="7"/>
      <c r="D55" s="37">
        <v>0.8</v>
      </c>
      <c r="E55" s="35">
        <f>Tabela52[[#This Row],[QTD]]*Tabela52[[#This Row],[VOL]]</f>
        <v>0</v>
      </c>
      <c r="F55" s="29" t="s">
        <v>155</v>
      </c>
      <c r="G55" s="4"/>
      <c r="H55" s="7"/>
      <c r="I55" s="37">
        <v>0.06</v>
      </c>
      <c r="J55" s="37">
        <f>Tabela74[[#This Row],[QTD]]*Tabela74[[#This Row],[VOL]]</f>
        <v>0</v>
      </c>
      <c r="K55" s="29" t="s">
        <v>156</v>
      </c>
      <c r="L55" s="4"/>
      <c r="M55" s="7"/>
      <c r="N55" s="37">
        <v>0.2</v>
      </c>
      <c r="O55" s="37">
        <f>Tabela915[[#This Row],[QTD]]*Tabela915[[#This Row],[VOL]]</f>
        <v>0</v>
      </c>
      <c r="P55" s="29" t="s">
        <v>157</v>
      </c>
      <c r="Q55" s="4"/>
      <c r="R55" s="8"/>
      <c r="S55" s="37">
        <v>0.8</v>
      </c>
      <c r="T55" s="39">
        <f>Tabela1218[[#This Row],[QTD]]*Tabela1218[[#This Row],[VOL]]</f>
        <v>0</v>
      </c>
    </row>
    <row r="56" spans="1:20" x14ac:dyDescent="0.3">
      <c r="A56" s="26" t="s">
        <v>158</v>
      </c>
      <c r="B56" s="4"/>
      <c r="C56" s="7"/>
      <c r="D56" s="37">
        <v>1.6</v>
      </c>
      <c r="E56" s="35">
        <f>Tabela52[[#This Row],[QTD]]*Tabela52[[#This Row],[VOL]]</f>
        <v>0</v>
      </c>
      <c r="F56" s="29" t="s">
        <v>159</v>
      </c>
      <c r="G56" s="4"/>
      <c r="H56" s="7"/>
      <c r="I56" s="37">
        <v>0.3</v>
      </c>
      <c r="J56" s="37">
        <f>Tabela74[[#This Row],[QTD]]*Tabela74[[#This Row],[VOL]]</f>
        <v>0</v>
      </c>
      <c r="K56" s="29" t="s">
        <v>35</v>
      </c>
      <c r="L56" s="4"/>
      <c r="M56" s="7"/>
      <c r="N56" s="37">
        <v>0.6</v>
      </c>
      <c r="O56" s="37">
        <f>Tabela915[[#This Row],[QTD]]*Tabela915[[#This Row],[VOL]]</f>
        <v>0</v>
      </c>
      <c r="P56" s="29" t="s">
        <v>160</v>
      </c>
      <c r="Q56" s="4"/>
      <c r="R56" s="8"/>
      <c r="S56" s="37">
        <v>0.35</v>
      </c>
      <c r="T56" s="39">
        <f>Tabela1218[[#This Row],[QTD]]*Tabela1218[[#This Row],[VOL]]</f>
        <v>0</v>
      </c>
    </row>
    <row r="57" spans="1:20" x14ac:dyDescent="0.3">
      <c r="A57" s="26" t="s">
        <v>161</v>
      </c>
      <c r="B57" s="4"/>
      <c r="C57" s="7"/>
      <c r="D57" s="37">
        <v>2.4</v>
      </c>
      <c r="E57" s="35">
        <f>Tabela52[[#This Row],[QTD]]*Tabela52[[#This Row],[VOL]]</f>
        <v>0</v>
      </c>
      <c r="F57" s="29" t="s">
        <v>162</v>
      </c>
      <c r="G57" s="4"/>
      <c r="H57" s="7"/>
      <c r="I57" s="37">
        <v>0.2</v>
      </c>
      <c r="J57" s="37">
        <f>Tabela74[[#This Row],[QTD]]*Tabela74[[#This Row],[VOL]]</f>
        <v>0</v>
      </c>
      <c r="K57" s="29" t="s">
        <v>163</v>
      </c>
      <c r="L57" s="4"/>
      <c r="M57" s="7"/>
      <c r="N57" s="37">
        <v>0.01</v>
      </c>
      <c r="O57" s="37">
        <f>Tabela915[[#This Row],[QTD]]*Tabela915[[#This Row],[VOL]]</f>
        <v>0</v>
      </c>
      <c r="P57" s="29" t="s">
        <v>164</v>
      </c>
      <c r="Q57" s="4"/>
      <c r="R57" s="8"/>
      <c r="S57" s="37">
        <v>0.35</v>
      </c>
      <c r="T57" s="39">
        <f>Tabela1218[[#This Row],[QTD]]*Tabela1218[[#This Row],[VOL]]</f>
        <v>0</v>
      </c>
    </row>
    <row r="58" spans="1:20" x14ac:dyDescent="0.3">
      <c r="A58" s="26" t="s">
        <v>165</v>
      </c>
      <c r="B58" s="4"/>
      <c r="C58" s="7"/>
      <c r="D58" s="37">
        <v>3.2</v>
      </c>
      <c r="E58" s="35">
        <f>Tabela52[[#This Row],[QTD]]*Tabela52[[#This Row],[VOL]]</f>
        <v>0</v>
      </c>
      <c r="F58" s="29" t="s">
        <v>166</v>
      </c>
      <c r="G58" s="4"/>
      <c r="H58" s="7"/>
      <c r="I58" s="37">
        <v>0.35</v>
      </c>
      <c r="J58" s="37">
        <f>Tabela74[[#This Row],[QTD]]*Tabela74[[#This Row],[VOL]]</f>
        <v>0</v>
      </c>
      <c r="K58" s="29" t="s">
        <v>167</v>
      </c>
      <c r="L58" s="4"/>
      <c r="M58" s="7"/>
      <c r="N58" s="37">
        <v>0.2</v>
      </c>
      <c r="O58" s="37">
        <f>Tabela915[[#This Row],[QTD]]*Tabela915[[#This Row],[VOL]]</f>
        <v>0</v>
      </c>
      <c r="P58" s="29" t="s">
        <v>168</v>
      </c>
      <c r="Q58" s="4"/>
      <c r="R58" s="8"/>
      <c r="S58" s="37">
        <v>0.4</v>
      </c>
      <c r="T58" s="39">
        <f>Tabela1218[[#This Row],[QTD]]*Tabela1218[[#This Row],[VOL]]</f>
        <v>0</v>
      </c>
    </row>
    <row r="59" spans="1:20" x14ac:dyDescent="0.3">
      <c r="A59" s="26" t="s">
        <v>169</v>
      </c>
      <c r="B59" s="4"/>
      <c r="C59" s="7"/>
      <c r="D59" s="37">
        <v>2</v>
      </c>
      <c r="E59" s="35">
        <f>Tabela52[[#This Row],[QTD]]*Tabela52[[#This Row],[VOL]]</f>
        <v>0</v>
      </c>
      <c r="F59" s="29" t="s">
        <v>170</v>
      </c>
      <c r="G59" s="4"/>
      <c r="H59" s="7"/>
      <c r="I59" s="37">
        <v>0.25</v>
      </c>
      <c r="J59" s="37">
        <f>Tabela74[[#This Row],[QTD]]*Tabela74[[#This Row],[VOL]]</f>
        <v>0</v>
      </c>
      <c r="K59" s="29" t="s">
        <v>171</v>
      </c>
      <c r="L59" s="4"/>
      <c r="M59" s="7"/>
      <c r="N59" s="37">
        <v>0.05</v>
      </c>
      <c r="O59" s="37">
        <f>Tabela915[[#This Row],[QTD]]*Tabela915[[#This Row],[VOL]]</f>
        <v>0</v>
      </c>
      <c r="P59" s="29" t="s">
        <v>172</v>
      </c>
      <c r="Q59" s="4"/>
      <c r="R59" s="8"/>
      <c r="S59" s="37">
        <v>0.5</v>
      </c>
      <c r="T59" s="39">
        <f>Tabela1218[[#This Row],[QTD]]*Tabela1218[[#This Row],[VOL]]</f>
        <v>0</v>
      </c>
    </row>
    <row r="60" spans="1:20" x14ac:dyDescent="0.3">
      <c r="A60" s="26" t="s">
        <v>173</v>
      </c>
      <c r="B60" s="4"/>
      <c r="C60" s="7"/>
      <c r="D60" s="37">
        <v>3</v>
      </c>
      <c r="E60" s="35">
        <f>Tabela52[[#This Row],[QTD]]*Tabela52[[#This Row],[VOL]]</f>
        <v>0</v>
      </c>
      <c r="F60" s="29" t="s">
        <v>174</v>
      </c>
      <c r="G60" s="4"/>
      <c r="H60" s="7"/>
      <c r="I60" s="37">
        <v>0.2</v>
      </c>
      <c r="J60" s="37">
        <f>Tabela74[[#This Row],[QTD]]*Tabela74[[#This Row],[VOL]]</f>
        <v>0</v>
      </c>
      <c r="K60" s="29" t="s">
        <v>175</v>
      </c>
      <c r="L60" s="4"/>
      <c r="M60" s="7"/>
      <c r="N60" s="37">
        <v>0.6</v>
      </c>
      <c r="O60" s="37">
        <f>Tabela915[[#This Row],[QTD]]*Tabela915[[#This Row],[VOL]]</f>
        <v>0</v>
      </c>
      <c r="P60" s="29" t="s">
        <v>176</v>
      </c>
      <c r="Q60" s="4"/>
      <c r="R60" s="8"/>
      <c r="S60" s="37">
        <v>0.4</v>
      </c>
      <c r="T60" s="39">
        <f>Tabela1218[[#This Row],[QTD]]*Tabela1218[[#This Row],[VOL]]</f>
        <v>0</v>
      </c>
    </row>
    <row r="61" spans="1:20" x14ac:dyDescent="0.3">
      <c r="A61" s="89"/>
      <c r="B61" s="86"/>
      <c r="C61" s="87"/>
      <c r="D61" s="88"/>
      <c r="E61" s="35">
        <f>Tabela52[[#This Row],[QTD]]*Tabela52[[#This Row],[VOL]]</f>
        <v>0</v>
      </c>
      <c r="F61" s="29" t="s">
        <v>177</v>
      </c>
      <c r="G61" s="4"/>
      <c r="H61" s="7"/>
      <c r="I61" s="37">
        <v>0.01</v>
      </c>
      <c r="J61" s="37">
        <f>Tabela74[[#This Row],[QTD]]*Tabela74[[#This Row],[VOL]]</f>
        <v>0</v>
      </c>
      <c r="K61" s="29" t="s">
        <v>178</v>
      </c>
      <c r="L61" s="4"/>
      <c r="M61" s="7"/>
      <c r="N61" s="37">
        <v>0.3</v>
      </c>
      <c r="O61" s="37">
        <f>Tabela915[[#This Row],[QTD]]*Tabela915[[#This Row],[VOL]]</f>
        <v>0</v>
      </c>
      <c r="P61" s="29" t="s">
        <v>179</v>
      </c>
      <c r="Q61" s="4"/>
      <c r="R61" s="8"/>
      <c r="S61" s="37">
        <v>0.8</v>
      </c>
      <c r="T61" s="39">
        <f>Tabela1218[[#This Row],[QTD]]*Tabela1218[[#This Row],[VOL]]</f>
        <v>0</v>
      </c>
    </row>
    <row r="62" spans="1:20" x14ac:dyDescent="0.3">
      <c r="A62" s="130" t="s">
        <v>180</v>
      </c>
      <c r="B62" s="131"/>
      <c r="C62" s="131"/>
      <c r="D62" s="131"/>
      <c r="E62" s="132"/>
      <c r="F62" s="29" t="s">
        <v>181</v>
      </c>
      <c r="G62" s="4"/>
      <c r="H62" s="7"/>
      <c r="I62" s="37">
        <v>0.05</v>
      </c>
      <c r="J62" s="37">
        <f>Tabela74[[#This Row],[QTD]]*Tabela74[[#This Row],[VOL]]</f>
        <v>0</v>
      </c>
      <c r="K62" s="29" t="s">
        <v>182</v>
      </c>
      <c r="L62" s="4"/>
      <c r="M62" s="7"/>
      <c r="N62" s="37">
        <v>0.05</v>
      </c>
      <c r="O62" s="37">
        <f>Tabela915[[#This Row],[QTD]]*Tabela915[[#This Row],[VOL]]</f>
        <v>0</v>
      </c>
      <c r="P62" s="29" t="s">
        <v>183</v>
      </c>
      <c r="Q62" s="4"/>
      <c r="R62" s="8"/>
      <c r="S62" s="37">
        <v>0.02</v>
      </c>
      <c r="T62" s="39">
        <f>Tabela1218[[#This Row],[QTD]]*Tabela1218[[#This Row],[VOL]]</f>
        <v>0</v>
      </c>
    </row>
    <row r="63" spans="1:20" x14ac:dyDescent="0.3">
      <c r="A63" s="58" t="s">
        <v>20</v>
      </c>
      <c r="B63" s="50" t="s">
        <v>21</v>
      </c>
      <c r="C63" s="57" t="s">
        <v>22</v>
      </c>
      <c r="D63" s="59" t="s">
        <v>23</v>
      </c>
      <c r="E63" s="60" t="s">
        <v>24</v>
      </c>
      <c r="F63" s="29" t="s">
        <v>184</v>
      </c>
      <c r="G63" s="4"/>
      <c r="H63" s="7"/>
      <c r="I63" s="37">
        <v>0.2</v>
      </c>
      <c r="J63" s="37">
        <f>Tabela74[[#This Row],[QTD]]*Tabela74[[#This Row],[VOL]]</f>
        <v>0</v>
      </c>
      <c r="K63" s="29" t="s">
        <v>185</v>
      </c>
      <c r="L63" s="4"/>
      <c r="M63" s="7"/>
      <c r="N63" s="37">
        <v>0.02</v>
      </c>
      <c r="O63" s="37">
        <f>Tabela915[[#This Row],[QTD]]*Tabela915[[#This Row],[VOL]]</f>
        <v>0</v>
      </c>
      <c r="P63" s="3"/>
      <c r="Q63" s="4"/>
      <c r="R63" s="8"/>
      <c r="S63" s="5">
        <v>0</v>
      </c>
      <c r="T63" s="39">
        <f>Tabela1218[[#This Row],[QTD]]*Tabela1218[[#This Row],[VOL]]</f>
        <v>0</v>
      </c>
    </row>
    <row r="64" spans="1:20" x14ac:dyDescent="0.3">
      <c r="A64" s="73" t="s">
        <v>186</v>
      </c>
      <c r="B64" s="51"/>
      <c r="C64" s="52"/>
      <c r="D64" s="53">
        <v>0.25</v>
      </c>
      <c r="E64" s="53">
        <f>B64*D64</f>
        <v>0</v>
      </c>
      <c r="F64" s="29" t="s">
        <v>187</v>
      </c>
      <c r="G64" s="4"/>
      <c r="H64" s="7"/>
      <c r="I64" s="37">
        <v>0.1</v>
      </c>
      <c r="J64" s="37">
        <f>Tabela74[[#This Row],[QTD]]*Tabela74[[#This Row],[VOL]]</f>
        <v>0</v>
      </c>
      <c r="K64" s="29" t="s">
        <v>188</v>
      </c>
      <c r="L64" s="4"/>
      <c r="M64" s="7"/>
      <c r="N64" s="37">
        <v>0.05</v>
      </c>
      <c r="O64" s="37">
        <f>Tabela915[[#This Row],[QTD]]*Tabela915[[#This Row],[VOL]]</f>
        <v>0</v>
      </c>
      <c r="P64" s="127" t="s">
        <v>189</v>
      </c>
      <c r="Q64" s="128"/>
      <c r="R64" s="128"/>
      <c r="S64" s="128"/>
      <c r="T64" s="129"/>
    </row>
    <row r="65" spans="1:20" x14ac:dyDescent="0.3">
      <c r="A65" s="74" t="s">
        <v>190</v>
      </c>
      <c r="B65" s="54"/>
      <c r="C65" s="55"/>
      <c r="D65" s="56">
        <v>0.5</v>
      </c>
      <c r="E65" s="53">
        <f t="shared" ref="E65:E80" si="0">B65*D65</f>
        <v>0</v>
      </c>
      <c r="F65" s="29" t="s">
        <v>191</v>
      </c>
      <c r="G65" s="4"/>
      <c r="H65" s="7"/>
      <c r="I65" s="37">
        <v>0.05</v>
      </c>
      <c r="J65" s="37">
        <f>Tabela74[[#This Row],[QTD]]*Tabela74[[#This Row],[VOL]]</f>
        <v>0</v>
      </c>
      <c r="K65" s="29" t="s">
        <v>192</v>
      </c>
      <c r="L65" s="4"/>
      <c r="M65" s="7"/>
      <c r="N65" s="37">
        <v>1</v>
      </c>
      <c r="O65" s="37">
        <f>Tabela915[[#This Row],[QTD]]*Tabela915[[#This Row],[VOL]]</f>
        <v>0</v>
      </c>
      <c r="P65" s="61" t="s">
        <v>20</v>
      </c>
      <c r="Q65" s="62" t="s">
        <v>193</v>
      </c>
      <c r="R65" s="63" t="s">
        <v>22</v>
      </c>
      <c r="S65" s="64" t="s">
        <v>23</v>
      </c>
      <c r="T65" s="65" t="s">
        <v>194</v>
      </c>
    </row>
    <row r="66" spans="1:20" x14ac:dyDescent="0.3">
      <c r="A66" s="73" t="s">
        <v>195</v>
      </c>
      <c r="B66" s="51"/>
      <c r="C66" s="52"/>
      <c r="D66" s="53">
        <v>0.42</v>
      </c>
      <c r="E66" s="53">
        <f t="shared" si="0"/>
        <v>0</v>
      </c>
      <c r="F66" s="29" t="s">
        <v>196</v>
      </c>
      <c r="G66" s="4"/>
      <c r="H66" s="7"/>
      <c r="I66" s="37">
        <v>0.02</v>
      </c>
      <c r="J66" s="37">
        <f>Tabela74[[#This Row],[QTD]]*Tabela74[[#This Row],[VOL]]</f>
        <v>0</v>
      </c>
      <c r="K66" s="29" t="s">
        <v>197</v>
      </c>
      <c r="L66" s="4"/>
      <c r="M66" s="7"/>
      <c r="N66" s="37">
        <v>0.5</v>
      </c>
      <c r="O66" s="37">
        <f>Tabela915[[#This Row],[QTD]]*Tabela915[[#This Row],[VOL]]</f>
        <v>0</v>
      </c>
      <c r="P66" s="66"/>
      <c r="Q66" s="51"/>
      <c r="R66" s="52"/>
      <c r="S66" s="67"/>
      <c r="T66" s="83">
        <f>Tabela1319[[#This Row],[PÇ]]*Tabela1319[[#This Row],[VOL]]</f>
        <v>0</v>
      </c>
    </row>
    <row r="67" spans="1:20" x14ac:dyDescent="0.3">
      <c r="A67" s="74" t="s">
        <v>198</v>
      </c>
      <c r="B67" s="54"/>
      <c r="C67" s="55"/>
      <c r="D67" s="56">
        <v>0.02</v>
      </c>
      <c r="E67" s="53">
        <f t="shared" si="0"/>
        <v>0</v>
      </c>
      <c r="F67" s="29" t="s">
        <v>199</v>
      </c>
      <c r="G67" s="4"/>
      <c r="H67" s="7"/>
      <c r="I67" s="37">
        <v>0.3</v>
      </c>
      <c r="J67" s="37">
        <f>Tabela74[[#This Row],[QTD]]*Tabela74[[#This Row],[VOL]]</f>
        <v>0</v>
      </c>
      <c r="K67" s="29" t="s">
        <v>200</v>
      </c>
      <c r="L67" s="4"/>
      <c r="M67" s="7"/>
      <c r="N67" s="37">
        <v>1</v>
      </c>
      <c r="O67" s="37">
        <f>Tabela915[[#This Row],[QTD]]*Tabela915[[#This Row],[VOL]]</f>
        <v>0</v>
      </c>
      <c r="P67" s="66"/>
      <c r="Q67" s="51"/>
      <c r="R67" s="52"/>
      <c r="S67" s="67"/>
      <c r="T67" s="83">
        <f>Tabela1319[[#This Row],[PÇ]]*Tabela1319[[#This Row],[VOL]]</f>
        <v>0</v>
      </c>
    </row>
    <row r="68" spans="1:20" x14ac:dyDescent="0.3">
      <c r="A68" s="73" t="s">
        <v>201</v>
      </c>
      <c r="B68" s="51"/>
      <c r="C68" s="52"/>
      <c r="D68" s="53">
        <v>0.02</v>
      </c>
      <c r="E68" s="53">
        <f t="shared" si="0"/>
        <v>0</v>
      </c>
      <c r="F68" s="29" t="s">
        <v>202</v>
      </c>
      <c r="G68" s="4"/>
      <c r="H68" s="7"/>
      <c r="I68" s="37">
        <v>0.2</v>
      </c>
      <c r="J68" s="37">
        <f>Tabela74[[#This Row],[QTD]]*Tabela74[[#This Row],[VOL]]</f>
        <v>0</v>
      </c>
      <c r="K68" s="29" t="s">
        <v>203</v>
      </c>
      <c r="L68" s="4"/>
      <c r="M68" s="7"/>
      <c r="N68" s="37">
        <v>0.5</v>
      </c>
      <c r="O68" s="37">
        <f>Tabela915[[#This Row],[QTD]]*Tabela915[[#This Row],[VOL]]</f>
        <v>0</v>
      </c>
      <c r="P68" s="66"/>
      <c r="Q68" s="51"/>
      <c r="R68" s="52"/>
      <c r="S68" s="67"/>
      <c r="T68" s="83">
        <f>Tabela1319[[#This Row],[PÇ]]*Tabela1319[[#This Row],[VOL]]</f>
        <v>0</v>
      </c>
    </row>
    <row r="69" spans="1:20" x14ac:dyDescent="0.3">
      <c r="A69" s="74" t="s">
        <v>204</v>
      </c>
      <c r="B69" s="54"/>
      <c r="C69" s="55"/>
      <c r="D69" s="56">
        <v>0.2</v>
      </c>
      <c r="E69" s="53">
        <f t="shared" si="0"/>
        <v>0</v>
      </c>
      <c r="F69" s="29" t="s">
        <v>205</v>
      </c>
      <c r="G69" s="4"/>
      <c r="H69" s="7"/>
      <c r="I69" s="37">
        <v>0.1</v>
      </c>
      <c r="J69" s="37">
        <f>Tabela74[[#This Row],[QTD]]*Tabela74[[#This Row],[VOL]]</f>
        <v>0</v>
      </c>
      <c r="K69" s="29" t="s">
        <v>206</v>
      </c>
      <c r="L69" s="4"/>
      <c r="M69" s="7"/>
      <c r="N69" s="37">
        <v>0.1</v>
      </c>
      <c r="O69" s="37">
        <f>Tabela915[[#This Row],[QTD]]*Tabela915[[#This Row],[VOL]]</f>
        <v>0</v>
      </c>
      <c r="P69" s="66"/>
      <c r="Q69" s="51"/>
      <c r="R69" s="52"/>
      <c r="S69" s="67"/>
      <c r="T69" s="83">
        <f>Tabela1319[[#This Row],[PÇ]]*Tabela1319[[#This Row],[VOL]]</f>
        <v>0</v>
      </c>
    </row>
    <row r="70" spans="1:20" x14ac:dyDescent="0.3">
      <c r="A70" s="73" t="s">
        <v>207</v>
      </c>
      <c r="B70" s="51"/>
      <c r="C70" s="52"/>
      <c r="D70" s="53">
        <v>0.05</v>
      </c>
      <c r="E70" s="53">
        <f t="shared" si="0"/>
        <v>0</v>
      </c>
      <c r="F70" s="29" t="s">
        <v>208</v>
      </c>
      <c r="G70" s="4"/>
      <c r="H70" s="7"/>
      <c r="I70" s="37">
        <v>0.05</v>
      </c>
      <c r="J70" s="37">
        <f>Tabela74[[#This Row],[QTD]]*Tabela74[[#This Row],[VOL]]</f>
        <v>0</v>
      </c>
      <c r="K70" s="29" t="s">
        <v>209</v>
      </c>
      <c r="L70" s="4"/>
      <c r="M70" s="7"/>
      <c r="N70" s="37">
        <v>0.02</v>
      </c>
      <c r="O70" s="37">
        <f>Tabela915[[#This Row],[QTD]]*Tabela915[[#This Row],[VOL]]</f>
        <v>0</v>
      </c>
      <c r="P70" s="66"/>
      <c r="Q70" s="51"/>
      <c r="R70" s="52"/>
      <c r="S70" s="67"/>
      <c r="T70" s="83">
        <f>Tabela1319[[#This Row],[PÇ]]*Tabela1319[[#This Row],[VOL]]</f>
        <v>0</v>
      </c>
    </row>
    <row r="71" spans="1:20" x14ac:dyDescent="0.3">
      <c r="A71" s="74" t="s">
        <v>210</v>
      </c>
      <c r="B71" s="54"/>
      <c r="C71" s="55"/>
      <c r="D71" s="56">
        <v>0.11</v>
      </c>
      <c r="E71" s="53">
        <f t="shared" si="0"/>
        <v>0</v>
      </c>
      <c r="F71" s="29" t="s">
        <v>211</v>
      </c>
      <c r="G71" s="4"/>
      <c r="H71" s="7"/>
      <c r="I71" s="37">
        <v>0.05</v>
      </c>
      <c r="J71" s="37">
        <f>Tabela74[[#This Row],[QTD]]*Tabela74[[#This Row],[VOL]]</f>
        <v>0</v>
      </c>
      <c r="K71" s="29" t="s">
        <v>212</v>
      </c>
      <c r="L71" s="4"/>
      <c r="M71" s="7"/>
      <c r="N71" s="37">
        <v>0.03</v>
      </c>
      <c r="O71" s="37">
        <f>Tabela915[[#This Row],[QTD]]*Tabela915[[#This Row],[VOL]]</f>
        <v>0</v>
      </c>
      <c r="P71" s="66"/>
      <c r="Q71" s="51"/>
      <c r="R71" s="52"/>
      <c r="S71" s="67"/>
      <c r="T71" s="83">
        <f>Tabela1319[[#This Row],[PÇ]]*Tabela1319[[#This Row],[VOL]]</f>
        <v>0</v>
      </c>
    </row>
    <row r="72" spans="1:20" x14ac:dyDescent="0.3">
      <c r="A72" s="73" t="s">
        <v>213</v>
      </c>
      <c r="B72" s="51"/>
      <c r="C72" s="52"/>
      <c r="D72" s="53">
        <v>0.6</v>
      </c>
      <c r="E72" s="53">
        <f t="shared" si="0"/>
        <v>0</v>
      </c>
      <c r="F72" s="3"/>
      <c r="G72" s="4"/>
      <c r="H72" s="7"/>
      <c r="I72" s="5"/>
      <c r="J72" s="37">
        <f>Tabela74[[#This Row],[QTD]]*Tabela74[[#This Row],[VOL]]</f>
        <v>0</v>
      </c>
      <c r="K72" s="29" t="s">
        <v>214</v>
      </c>
      <c r="L72" s="4"/>
      <c r="M72" s="7"/>
      <c r="N72" s="37">
        <v>0.2</v>
      </c>
      <c r="O72" s="37">
        <f>Tabela915[[#This Row],[QTD]]*Tabela915[[#This Row],[VOL]]</f>
        <v>0</v>
      </c>
      <c r="P72" s="66"/>
      <c r="Q72" s="51"/>
      <c r="R72" s="52"/>
      <c r="S72" s="67"/>
      <c r="T72" s="83">
        <f>Tabela1319[[#This Row],[PÇ]]*Tabela1319[[#This Row],[VOL]]</f>
        <v>0</v>
      </c>
    </row>
    <row r="73" spans="1:20" x14ac:dyDescent="0.3">
      <c r="A73" s="74" t="s">
        <v>215</v>
      </c>
      <c r="B73" s="54"/>
      <c r="C73" s="55"/>
      <c r="D73" s="56">
        <v>1</v>
      </c>
      <c r="E73" s="53">
        <f t="shared" si="0"/>
        <v>0</v>
      </c>
      <c r="F73" s="29"/>
      <c r="G73" s="36"/>
      <c r="H73" s="38"/>
      <c r="I73" s="37"/>
      <c r="J73" s="37"/>
      <c r="K73" s="29" t="s">
        <v>216</v>
      </c>
      <c r="L73" s="4"/>
      <c r="M73" s="7"/>
      <c r="N73" s="37">
        <v>0.08</v>
      </c>
      <c r="O73" s="37">
        <f>Tabela915[[#This Row],[QTD]]*Tabela915[[#This Row],[VOL]]</f>
        <v>0</v>
      </c>
      <c r="P73" s="66"/>
      <c r="Q73" s="51"/>
      <c r="R73" s="52"/>
      <c r="S73" s="67"/>
      <c r="T73" s="83">
        <f>Tabela1319[[#This Row],[PÇ]]*Tabela1319[[#This Row],[VOL]]</f>
        <v>0</v>
      </c>
    </row>
    <row r="74" spans="1:20" x14ac:dyDescent="0.3">
      <c r="A74" s="73" t="s">
        <v>217</v>
      </c>
      <c r="B74" s="51"/>
      <c r="C74" s="52"/>
      <c r="D74" s="53">
        <v>0.25</v>
      </c>
      <c r="E74" s="53">
        <f t="shared" si="0"/>
        <v>0</v>
      </c>
      <c r="H74" s="41"/>
      <c r="K74" s="29" t="s">
        <v>218</v>
      </c>
      <c r="L74" s="4"/>
      <c r="M74" s="7"/>
      <c r="N74" s="37">
        <v>0.01</v>
      </c>
      <c r="O74" s="37">
        <f>Tabela915[[#This Row],[QTD]]*Tabela915[[#This Row],[VOL]]</f>
        <v>0</v>
      </c>
      <c r="P74" s="66"/>
      <c r="Q74" s="51"/>
      <c r="R74" s="52"/>
      <c r="S74" s="67"/>
      <c r="T74" s="83">
        <f>Tabela1319[[#This Row],[PÇ]]*Tabela1319[[#This Row],[VOL]]</f>
        <v>0</v>
      </c>
    </row>
    <row r="75" spans="1:20" x14ac:dyDescent="0.3">
      <c r="A75" s="74" t="s">
        <v>219</v>
      </c>
      <c r="B75" s="54"/>
      <c r="C75" s="55"/>
      <c r="D75" s="56">
        <v>6.0000000000000001E-3</v>
      </c>
      <c r="E75" s="53">
        <f t="shared" si="0"/>
        <v>0</v>
      </c>
      <c r="F75" s="29"/>
      <c r="G75" s="36"/>
      <c r="H75" s="38"/>
      <c r="I75" s="37"/>
      <c r="J75" s="37"/>
      <c r="K75" s="29"/>
      <c r="L75" s="4"/>
      <c r="M75" s="7"/>
      <c r="N75" s="37"/>
      <c r="O75" s="37">
        <f>Tabela915[[#This Row],[QTD]]*Tabela915[[#This Row],[VOL]]</f>
        <v>0</v>
      </c>
      <c r="P75" s="66"/>
      <c r="Q75" s="51"/>
      <c r="R75" s="52"/>
      <c r="S75" s="67"/>
      <c r="T75" s="83">
        <f>Tabela1319[[#This Row],[PÇ]]*Tabela1319[[#This Row],[VOL]]</f>
        <v>0</v>
      </c>
    </row>
    <row r="76" spans="1:20" ht="12.75" customHeight="1" x14ac:dyDescent="0.3">
      <c r="A76" s="73" t="s">
        <v>220</v>
      </c>
      <c r="B76" s="51"/>
      <c r="C76" s="52"/>
      <c r="D76" s="53">
        <v>0.91</v>
      </c>
      <c r="E76" s="53">
        <f t="shared" si="0"/>
        <v>0</v>
      </c>
      <c r="F76" s="29"/>
      <c r="G76" s="36"/>
      <c r="H76" s="38"/>
      <c r="I76" s="37"/>
      <c r="J76" s="37"/>
      <c r="M76" s="41"/>
      <c r="P76" s="66"/>
      <c r="Q76" s="51"/>
      <c r="R76" s="52"/>
      <c r="S76" s="67"/>
      <c r="T76" s="83">
        <f>Tabela1319[[#This Row],[PÇ]]*Tabela1319[[#This Row],[VOL]]</f>
        <v>0</v>
      </c>
    </row>
    <row r="77" spans="1:20" x14ac:dyDescent="0.3">
      <c r="A77" s="74" t="s">
        <v>221</v>
      </c>
      <c r="B77" s="54"/>
      <c r="C77" s="55"/>
      <c r="D77" s="56">
        <v>1.23</v>
      </c>
      <c r="E77" s="53">
        <f t="shared" si="0"/>
        <v>0</v>
      </c>
      <c r="G77" s="36"/>
      <c r="H77" s="38"/>
      <c r="J77" s="37"/>
      <c r="M77" s="41"/>
      <c r="P77" s="66"/>
      <c r="Q77" s="51"/>
      <c r="R77" s="52"/>
      <c r="S77" s="67"/>
      <c r="T77" s="83">
        <f>Tabela1319[[#This Row],[PÇ]]*Tabela1319[[#This Row],[VOL]]</f>
        <v>0</v>
      </c>
    </row>
    <row r="78" spans="1:20" x14ac:dyDescent="0.3">
      <c r="A78" s="73" t="s">
        <v>222</v>
      </c>
      <c r="B78" s="51"/>
      <c r="C78" s="52"/>
      <c r="D78" s="53">
        <v>1.69</v>
      </c>
      <c r="E78" s="53">
        <f t="shared" si="0"/>
        <v>0</v>
      </c>
      <c r="F78" s="29"/>
      <c r="G78" s="29"/>
      <c r="H78" s="29"/>
      <c r="I78" s="29"/>
      <c r="J78" s="29"/>
      <c r="M78" s="41"/>
      <c r="P78" s="66"/>
      <c r="Q78" s="51"/>
      <c r="R78" s="52"/>
      <c r="S78" s="67"/>
      <c r="T78" s="83">
        <f>Tabela1319[[#This Row],[PÇ]]*Tabela1319[[#This Row],[VOL]]</f>
        <v>0</v>
      </c>
    </row>
    <row r="79" spans="1:20" x14ac:dyDescent="0.3">
      <c r="A79" s="74" t="s">
        <v>223</v>
      </c>
      <c r="B79" s="54"/>
      <c r="C79" s="55"/>
      <c r="D79" s="56">
        <v>0.04</v>
      </c>
      <c r="E79" s="53">
        <f t="shared" si="0"/>
        <v>0</v>
      </c>
      <c r="F79" s="29"/>
      <c r="G79" s="29"/>
      <c r="H79" s="29"/>
      <c r="I79" s="29"/>
      <c r="M79" s="41"/>
      <c r="P79" s="66"/>
      <c r="Q79" s="51"/>
      <c r="R79" s="52"/>
      <c r="S79" s="67"/>
      <c r="T79" s="83">
        <f>Tabela1319[[#This Row],[PÇ]]*Tabela1319[[#This Row],[VOL]]</f>
        <v>0</v>
      </c>
    </row>
    <row r="80" spans="1:20" ht="14.4" thickBot="1" x14ac:dyDescent="0.35">
      <c r="A80" s="90" t="s">
        <v>224</v>
      </c>
      <c r="B80" s="91"/>
      <c r="C80" s="92"/>
      <c r="D80" s="93">
        <v>0.02</v>
      </c>
      <c r="E80" s="53">
        <f t="shared" si="0"/>
        <v>0</v>
      </c>
      <c r="F80" s="75"/>
      <c r="G80" s="75"/>
      <c r="H80" s="75"/>
      <c r="I80" s="75"/>
      <c r="J80" s="75"/>
      <c r="K80" s="75"/>
      <c r="L80" s="76"/>
      <c r="M80" s="77"/>
      <c r="N80" s="78"/>
      <c r="O80" s="78"/>
      <c r="P80" s="79"/>
      <c r="Q80" s="79"/>
      <c r="R80" s="80"/>
      <c r="S80" s="79"/>
      <c r="T80" s="81"/>
    </row>
    <row r="81" spans="1:20" ht="14.4" hidden="1" thickBot="1" x14ac:dyDescent="0.35">
      <c r="A81" s="26"/>
      <c r="B81" s="36"/>
      <c r="C81" s="38"/>
      <c r="D81" s="37"/>
      <c r="E81" s="37"/>
      <c r="F81" s="29"/>
      <c r="G81" s="29"/>
      <c r="H81" s="29"/>
      <c r="I81" s="29"/>
      <c r="J81" s="29"/>
      <c r="K81" s="29"/>
      <c r="L81" s="36"/>
      <c r="M81" s="38"/>
      <c r="N81" s="37"/>
      <c r="O81" s="37"/>
      <c r="P81" s="29"/>
      <c r="Q81" s="36"/>
      <c r="R81" s="38"/>
      <c r="S81" s="37"/>
      <c r="T81" s="39"/>
    </row>
    <row r="82" spans="1:20" ht="14.4" hidden="1" thickBot="1" x14ac:dyDescent="0.35">
      <c r="A82" s="20"/>
      <c r="C82" s="41"/>
      <c r="F82" s="29"/>
      <c r="G82" s="29"/>
      <c r="H82" s="29"/>
      <c r="I82" s="29"/>
      <c r="J82" s="29"/>
      <c r="K82" s="29"/>
      <c r="L82" s="36"/>
      <c r="M82" s="38"/>
      <c r="N82" s="37"/>
      <c r="O82" s="37"/>
      <c r="P82" s="29"/>
      <c r="Q82" s="36"/>
      <c r="R82" s="38"/>
      <c r="S82" s="37"/>
      <c r="T82" s="39"/>
    </row>
    <row r="83" spans="1:20" ht="14.4" hidden="1" thickBot="1" x14ac:dyDescent="0.35">
      <c r="A83" s="20"/>
      <c r="C83" s="41"/>
      <c r="F83" s="29"/>
      <c r="G83" s="29"/>
      <c r="H83" s="29"/>
      <c r="I83" s="29"/>
      <c r="J83" s="29"/>
      <c r="K83" s="29"/>
      <c r="L83" s="36"/>
      <c r="M83" s="38"/>
      <c r="N83" s="37"/>
      <c r="O83" s="37"/>
      <c r="P83" s="29"/>
      <c r="Q83" s="36"/>
      <c r="R83" s="38"/>
      <c r="S83" s="37"/>
      <c r="T83" s="39"/>
    </row>
    <row r="84" spans="1:20" ht="14.4" hidden="1" thickBot="1" x14ac:dyDescent="0.35">
      <c r="A84" s="20"/>
      <c r="C84" s="41"/>
      <c r="F84" s="29"/>
      <c r="G84" s="29"/>
      <c r="H84" s="29"/>
      <c r="I84" s="29"/>
      <c r="J84" s="29"/>
      <c r="K84" s="29"/>
      <c r="L84" s="36"/>
      <c r="M84" s="38"/>
      <c r="N84" s="37"/>
      <c r="O84" s="37"/>
      <c r="P84" s="29"/>
      <c r="Q84" s="36"/>
      <c r="R84" s="38"/>
      <c r="S84" s="37"/>
      <c r="T84" s="39"/>
    </row>
    <row r="85" spans="1:20" ht="14.4" hidden="1" thickBot="1" x14ac:dyDescent="0.35">
      <c r="A85" s="20"/>
      <c r="C85" s="41"/>
      <c r="H85" s="13"/>
      <c r="M85" s="13"/>
      <c r="R85" s="42"/>
      <c r="T85" s="15"/>
    </row>
    <row r="86" spans="1:20" ht="14.4" hidden="1" thickBot="1" x14ac:dyDescent="0.35">
      <c r="A86" s="20"/>
      <c r="C86" s="41"/>
      <c r="H86" s="13"/>
      <c r="M86" s="13"/>
      <c r="R86" s="42"/>
      <c r="T86" s="15"/>
    </row>
    <row r="87" spans="1:20" s="44" customFormat="1" ht="14.4" hidden="1" thickBot="1" x14ac:dyDescent="0.35">
      <c r="A87" s="43"/>
      <c r="R87" s="45"/>
      <c r="T87" s="46"/>
    </row>
    <row r="88" spans="1:20" s="44" customFormat="1" ht="14.4" hidden="1" thickBot="1" x14ac:dyDescent="0.35">
      <c r="A88" s="43"/>
      <c r="Q88" s="47"/>
      <c r="R88" s="47"/>
      <c r="S88" s="47"/>
      <c r="T88" s="48"/>
    </row>
  </sheetData>
  <sheetProtection algorithmName="SHA-512" hashValue="+/YTOQ6f5pynmK8yje2HQ50sRmsqUUqK1wCr3XEFiRTnyKSfQvD41YW+M84kzh8LPbLFMjwzeg1BeqC3J4cEfw==" saltValue="OEKVqaU9+1qizHRWAo5mMw==" spinCount="100000" sheet="1" objects="1" scenarios="1"/>
  <autoFilter ref="A63:E63" xr:uid="{00000000-0009-0000-0000-000000000000}"/>
  <mergeCells count="43">
    <mergeCell ref="P50:T50"/>
    <mergeCell ref="I2:K2"/>
    <mergeCell ref="P64:T64"/>
    <mergeCell ref="A62:E62"/>
    <mergeCell ref="F49:J49"/>
    <mergeCell ref="K52:O52"/>
    <mergeCell ref="A5:A10"/>
    <mergeCell ref="B5:C5"/>
    <mergeCell ref="D5:G5"/>
    <mergeCell ref="B6:C6"/>
    <mergeCell ref="D6:G6"/>
    <mergeCell ref="B7:C7"/>
    <mergeCell ref="D7:G7"/>
    <mergeCell ref="B8:C8"/>
    <mergeCell ref="D8:G8"/>
    <mergeCell ref="B2:G2"/>
    <mergeCell ref="B3:D3"/>
    <mergeCell ref="F3:G3"/>
    <mergeCell ref="B4:G4"/>
    <mergeCell ref="D17:G17"/>
    <mergeCell ref="I9:J9"/>
    <mergeCell ref="B10:C10"/>
    <mergeCell ref="D10:G10"/>
    <mergeCell ref="I10:J10"/>
    <mergeCell ref="I11:J11"/>
    <mergeCell ref="B9:C9"/>
    <mergeCell ref="D9:G9"/>
    <mergeCell ref="P19:T19"/>
    <mergeCell ref="A19:E19"/>
    <mergeCell ref="F19:J19"/>
    <mergeCell ref="K19:O19"/>
    <mergeCell ref="A12:A17"/>
    <mergeCell ref="B12:C12"/>
    <mergeCell ref="D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</mergeCells>
  <printOptions horizontalCentered="1"/>
  <pageMargins left="0" right="0" top="0.78740157480314965" bottom="0.78740157480314965" header="0.31496062992125984" footer="0.31496062992125984"/>
  <pageSetup paperSize="9" scale="36" orientation="landscape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4922-8BB2-4EDB-80C1-599281D42606}">
  <dimension ref="A1:A6"/>
  <sheetViews>
    <sheetView tabSelected="1" workbookViewId="0">
      <selection activeCell="A4" sqref="A4"/>
    </sheetView>
  </sheetViews>
  <sheetFormatPr defaultRowHeight="13.2" x14ac:dyDescent="0.25"/>
  <cols>
    <col min="1" max="1" width="201.5546875" customWidth="1"/>
  </cols>
  <sheetData>
    <row r="1" spans="1:1" x14ac:dyDescent="0.25">
      <c r="A1" s="140" t="s">
        <v>227</v>
      </c>
    </row>
    <row r="2" spans="1:1" ht="145.80000000000001" thickBot="1" x14ac:dyDescent="0.3">
      <c r="A2" s="141" t="s">
        <v>225</v>
      </c>
    </row>
    <row r="3" spans="1:1" x14ac:dyDescent="0.25">
      <c r="A3" s="142" t="s">
        <v>226</v>
      </c>
    </row>
    <row r="4" spans="1:1" ht="119.4" thickBot="1" x14ac:dyDescent="0.3">
      <c r="A4" s="143" t="s">
        <v>228</v>
      </c>
    </row>
    <row r="5" spans="1:1" x14ac:dyDescent="0.25">
      <c r="A5" s="144" t="s">
        <v>230</v>
      </c>
    </row>
    <row r="6" spans="1:1" ht="145.80000000000001" thickBot="1" x14ac:dyDescent="0.3">
      <c r="A6" s="143" t="s">
        <v>229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587526-2d19-4661-af3e-79bab1857b85" xsi:nil="true"/>
    <lcf76f155ced4ddcb4097134ff3c332f xmlns="1b96f643-b586-4257-92eb-fd6be245c2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0637520BEC70459ADD73499AB8A547" ma:contentTypeVersion="16" ma:contentTypeDescription="Crie um novo documento." ma:contentTypeScope="" ma:versionID="9cf254fd60df809e77393702ecbd4445">
  <xsd:schema xmlns:xsd="http://www.w3.org/2001/XMLSchema" xmlns:xs="http://www.w3.org/2001/XMLSchema" xmlns:p="http://schemas.microsoft.com/office/2006/metadata/properties" xmlns:ns2="1b96f643-b586-4257-92eb-fd6be245c28e" xmlns:ns3="92587526-2d19-4661-af3e-79bab1857b85" targetNamespace="http://schemas.microsoft.com/office/2006/metadata/properties" ma:root="true" ma:fieldsID="c20952e4472b10d42af7df697d801b63" ns2:_="" ns3:_="">
    <xsd:import namespace="1b96f643-b586-4257-92eb-fd6be245c28e"/>
    <xsd:import namespace="92587526-2d19-4661-af3e-79bab1857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6f643-b586-4257-92eb-fd6be245c2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87526-2d19-4661-af3e-79bab1857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dd2258-2c86-488c-9250-7154616c40e3}" ma:internalName="TaxCatchAll" ma:showField="CatchAllData" ma:web="92587526-2d19-4661-af3e-79bab1857b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57540-79C6-4583-AE37-320367024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CA0D7B-0DF6-4A01-BFAD-A6F083C265F3}">
  <ds:schemaRefs>
    <ds:schemaRef ds:uri="http://schemas.microsoft.com/office/2006/metadata/properties"/>
    <ds:schemaRef ds:uri="http://schemas.microsoft.com/office/infopath/2007/PartnerControls"/>
    <ds:schemaRef ds:uri="92587526-2d19-4661-af3e-79bab1857b85"/>
    <ds:schemaRef ds:uri="1b96f643-b586-4257-92eb-fd6be245c28e"/>
  </ds:schemaRefs>
</ds:datastoreItem>
</file>

<file path=customXml/itemProps3.xml><?xml version="1.0" encoding="utf-8"?>
<ds:datastoreItem xmlns:ds="http://schemas.openxmlformats.org/officeDocument/2006/customXml" ds:itemID="{C014202B-2A55-4126-8D37-FDEAD8678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6f643-b586-4257-92eb-fd6be245c28e"/>
    <ds:schemaRef ds:uri="92587526-2d19-4661-af3e-79bab1857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</vt:lpstr>
      <vt:lpstr>INFORMAÇÕES</vt:lpstr>
    </vt:vector>
  </TitlesOfParts>
  <Manager/>
  <Company>Bolsa Mudancas / Express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Jorge Fernandes</dc:creator>
  <cp:keywords/>
  <dc:description/>
  <cp:lastModifiedBy>Graziele Scariot</cp:lastModifiedBy>
  <cp:revision/>
  <dcterms:created xsi:type="dcterms:W3CDTF">2002-10-19T17:34:36Z</dcterms:created>
  <dcterms:modified xsi:type="dcterms:W3CDTF">2023-03-09T18:54:39Z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0x010100860637520BEC70459ADD73499AB8A547</vt:lpwstr>
  </property>
  <property fmtid="{D5CDD505-2E9C-101B-9397-08002B2CF9AE}" pid="3" name="MediaServiceImageTags">
    <vt:lpwstr/>
  </property>
</Properties>
</file>