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ralara\Desktop\"/>
    </mc:Choice>
  </mc:AlternateContent>
  <xr:revisionPtr revIDLastSave="0" documentId="13_ncr:1_{95961A64-D1AC-4ABF-B27B-E194678AC8DA}" xr6:coauthVersionLast="47" xr6:coauthVersionMax="47" xr10:uidLastSave="{00000000-0000-0000-0000-000000000000}"/>
  <bookViews>
    <workbookView xWindow="-28920" yWindow="-1185" windowWidth="29040" windowHeight="15720" xr2:uid="{00000000-000D-0000-FFFF-FFFF00000000}"/>
  </bookViews>
  <sheets>
    <sheet name="Planilha2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9" l="1"/>
  <c r="M20" i="19"/>
  <c r="L28" i="19"/>
  <c r="M28" i="19"/>
  <c r="L20" i="19"/>
  <c r="K28" i="19"/>
  <c r="K20" i="19"/>
  <c r="J28" i="19"/>
  <c r="J20" i="19"/>
  <c r="I20" i="19"/>
  <c r="I36" i="19"/>
  <c r="N36" i="19" s="1"/>
  <c r="I35" i="19"/>
  <c r="I34" i="19"/>
  <c r="N34" i="19" s="1"/>
  <c r="I32" i="19"/>
  <c r="B20" i="19"/>
  <c r="B28" i="19"/>
  <c r="C20" i="19"/>
  <c r="D20" i="19"/>
  <c r="E20" i="19"/>
  <c r="F20" i="19"/>
  <c r="G20" i="19"/>
  <c r="H20" i="19"/>
  <c r="C28" i="19"/>
  <c r="D28" i="19"/>
  <c r="E28" i="19"/>
  <c r="F28" i="19"/>
  <c r="G28" i="19"/>
  <c r="H28" i="19"/>
  <c r="N39" i="19"/>
  <c r="N31" i="19"/>
  <c r="N30" i="19"/>
  <c r="N29" i="19"/>
  <c r="N25" i="19"/>
  <c r="N24" i="19"/>
  <c r="N21" i="19"/>
  <c r="L40" i="19" l="1"/>
  <c r="J40" i="19"/>
  <c r="M40" i="19"/>
  <c r="K40" i="19"/>
  <c r="I28" i="19"/>
  <c r="I40" i="19" s="1"/>
  <c r="N26" i="19"/>
  <c r="H40" i="19"/>
  <c r="F40" i="19"/>
  <c r="N37" i="19"/>
  <c r="E40" i="19"/>
  <c r="D40" i="19"/>
  <c r="B40" i="19"/>
  <c r="B42" i="19" s="1"/>
  <c r="N23" i="19"/>
  <c r="N33" i="19"/>
  <c r="N35" i="19"/>
  <c r="N22" i="19"/>
  <c r="N32" i="19"/>
  <c r="N20" i="19" l="1"/>
  <c r="G40" i="19"/>
  <c r="N38" i="19"/>
  <c r="N28" i="19"/>
  <c r="C18" i="19"/>
  <c r="C40" i="19" l="1"/>
  <c r="N40" i="19" s="1"/>
  <c r="C42" i="19" l="1"/>
  <c r="D18" i="19" s="1"/>
  <c r="D42" i="19" s="1"/>
  <c r="E18" i="19" s="1"/>
  <c r="E42" i="19" s="1"/>
  <c r="F18" i="19" s="1"/>
  <c r="F42" i="19" s="1"/>
  <c r="G18" i="19" s="1"/>
  <c r="G42" i="19" s="1"/>
  <c r="H18" i="19" s="1"/>
  <c r="H42" i="19" s="1"/>
  <c r="I18" i="19" s="1"/>
  <c r="I42" i="19" l="1"/>
  <c r="J18" i="19" s="1"/>
  <c r="J42" i="19" s="1"/>
  <c r="K18" i="19" s="1"/>
  <c r="K42" i="19" s="1"/>
  <c r="L18" i="19" s="1"/>
  <c r="L42" i="19" s="1"/>
  <c r="M18" i="19" s="1"/>
  <c r="N18" i="19" l="1"/>
  <c r="M42" i="19"/>
  <c r="N42" i="19" s="1"/>
</calcChain>
</file>

<file path=xl/sharedStrings.xml><?xml version="1.0" encoding="utf-8"?>
<sst xmlns="http://schemas.openxmlformats.org/spreadsheetml/2006/main" count="44" uniqueCount="44">
  <si>
    <t>Divisão de Contabilidade</t>
  </si>
  <si>
    <t>DEMONSTRATIVO DO FLUXO DE CAIXA</t>
  </si>
  <si>
    <t>FLUXO DE CAIXA</t>
  </si>
  <si>
    <t>RECURSOS DESTINADOS AOS ATOS E SERVIÇOS NOTARIAIS</t>
  </si>
  <si>
    <t>EXERCÍCIO 2025</t>
  </si>
  <si>
    <t>Descrição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</si>
  <si>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</si>
  <si>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</si>
  <si>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</si>
  <si>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</si>
  <si>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</si>
  <si>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</si>
  <si>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</si>
  <si>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</si>
  <si>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</si>
  <si>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</si>
  <si>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</si>
  <si>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</si>
  <si>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</si>
  <si>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1  Saldo Inicial</t>
  </si>
  <si>
    <t>2  Ingressos</t>
  </si>
  <si>
    <t>2.1  Receita de serviços extrajudiciais</t>
  </si>
  <si>
    <t>2.2  Recuperação Desp. Exerc. Anteriores</t>
  </si>
  <si>
    <t xml:space="preserve">2.3 Recuperação de IRRF s/despesas </t>
  </si>
  <si>
    <t>2.4  Devolução de adiantamentos</t>
  </si>
  <si>
    <t>2.3  IRRF/INSSRF a Recolher</t>
  </si>
  <si>
    <t>3  Desembolsos</t>
  </si>
  <si>
    <t>3.1  Devolução de valores</t>
  </si>
  <si>
    <t>3.2  Aquisição de bens</t>
  </si>
  <si>
    <t>3.3  Pagamento às serventias de atos gratuitos</t>
  </si>
  <si>
    <t xml:space="preserve">3.4  (-) Devolução de atos gratuitos </t>
  </si>
  <si>
    <t>3.5  Pagamento às serventias de renda mínima</t>
  </si>
  <si>
    <t>3.6  (-) Devolução de renda mínima</t>
  </si>
  <si>
    <t>3.7  Vencimentos, gratificações e benefícios - Pessoal Civil</t>
  </si>
  <si>
    <t>3.8  Pasep</t>
  </si>
  <si>
    <t>3.9  Pagamento de IRRF/INSSRF</t>
  </si>
  <si>
    <t>4  Saldo do Período</t>
  </si>
  <si>
    <t>5  Saldo Final</t>
  </si>
  <si>
    <t>5.1 Depósitos Conta 36000-7</t>
  </si>
  <si>
    <t>(*) LC 175/1998, LC 365/2006 e LC 408/2008.</t>
  </si>
  <si>
    <t>Chefe da Seção de Escrituração</t>
  </si>
  <si>
    <t>Chefe da Divisão de Contabilidade</t>
  </si>
  <si>
    <t>Mara Beatriz Guarda Lara</t>
  </si>
  <si>
    <t>Ellen White Baiense Concenco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</si>
</sst>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m/yyyy"/>
    <numFmt numFmtId="165" formatCode="_(* #,##0.00_);_(* \(#,##0.00\);_(* &quot;-&quot;??_);_(@_)"/>
    <numFmt numFmtId="166" formatCode="_-* #,##0.000_-;\-* #,##0.0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 tint="0.3499862666707357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8"/>
      <name val="Arial"/>
      <family val="2"/>
    </font>
    <font>
      <b/>
      <sz val="11"/>
      <color theme="0"/>
      <name val="Arial Narrow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0"/>
      <name val="Times New Roman"/>
    </font>
    <font>
      <b/>
      <sz val="10"/>
      <name val="Times New Roman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1" fillId="0" borderId="0">
      <alignment vertical="top"/>
    </xf>
    <xf numFmtId="0" fontId="12" fillId="0" borderId="0">
      <alignment vertical="top"/>
    </xf>
    <xf numFmtId="0" fontId="11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11" fillId="0" borderId="0">
      <alignment vertical="top"/>
    </xf>
    <xf numFmtId="0" fontId="19" fillId="0" borderId="0">
      <alignment vertical="top"/>
    </xf>
    <xf numFmtId="0" fontId="11" fillId="0" borderId="0">
      <alignment vertical="top"/>
    </xf>
    <xf numFmtId="0" fontId="20" fillId="0" borderId="0">
      <alignment vertical="top"/>
    </xf>
    <xf numFmtId="0" fontId="11" fillId="0" borderId="0">
      <alignment vertical="top"/>
    </xf>
    <xf numFmtId="0" fontId="21" fillId="0" borderId="0">
      <alignment vertical="top"/>
    </xf>
    <xf numFmtId="0" fontId="11" fillId="0" borderId="0">
      <alignment vertical="top"/>
    </xf>
  </cellStyleXfs>
  <cellXfs count="111">
    <xf numFmtId="0" fontId="0" fillId="0" borderId="0" xfId="0"/>
    <xf numFmtId="0" fontId="1" fillId="0" borderId="0" xfId="0" applyFont="1"/>
    <xf numFmtId="0" fontId="4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165" fontId="1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vertical="top"/>
    </xf>
    <xf numFmtId="4" fontId="9" fillId="0" borderId="0" xfId="0" applyNumberFormat="1" applyFont="1" applyAlignment="1">
      <alignment horizontal="right" vertical="top"/>
    </xf>
    <xf numFmtId="165" fontId="7" fillId="2" borderId="9" xfId="3" applyFont="1" applyFill="1" applyBorder="1"/>
    <xf numFmtId="165" fontId="7" fillId="2" borderId="11" xfId="3" applyFont="1" applyFill="1" applyBorder="1"/>
    <xf numFmtId="165" fontId="7" fillId="2" borderId="12" xfId="3" applyFont="1" applyFill="1" applyBorder="1"/>
    <xf numFmtId="43" fontId="10" fillId="2" borderId="9" xfId="1" applyFont="1" applyFill="1" applyBorder="1"/>
    <xf numFmtId="43" fontId="10" fillId="2" borderId="12" xfId="1" applyFont="1" applyFill="1" applyBorder="1"/>
    <xf numFmtId="4" fontId="5" fillId="0" borderId="0" xfId="0" applyNumberFormat="1" applyFont="1"/>
    <xf numFmtId="43" fontId="5" fillId="0" borderId="0" xfId="0" applyNumberFormat="1" applyFont="1"/>
    <xf numFmtId="4" fontId="1" fillId="0" borderId="0" xfId="0" applyNumberFormat="1" applyFont="1"/>
    <xf numFmtId="43" fontId="0" fillId="0" borderId="0" xfId="0" applyNumberFormat="1"/>
    <xf numFmtId="4" fontId="1" fillId="0" borderId="0" xfId="0" applyNumberFormat="1" applyFont="1" applyAlignment="1">
      <alignment vertical="top"/>
    </xf>
    <xf numFmtId="0" fontId="4" fillId="2" borderId="2" xfId="0" applyFont="1" applyFill="1" applyBorder="1"/>
    <xf numFmtId="43" fontId="1" fillId="0" borderId="0" xfId="0" applyNumberFormat="1" applyFont="1" applyAlignment="1">
      <alignment vertical="top"/>
    </xf>
    <xf numFmtId="43" fontId="1" fillId="0" borderId="0" xfId="1" applyFont="1" applyFill="1"/>
    <xf numFmtId="0" fontId="4" fillId="0" borderId="0" xfId="0" applyFont="1"/>
    <xf numFmtId="43" fontId="5" fillId="0" borderId="0" xfId="1" applyFont="1" applyFill="1"/>
    <xf numFmtId="43" fontId="8" fillId="0" borderId="0" xfId="0" applyNumberFormat="1" applyFont="1"/>
    <xf numFmtId="165" fontId="5" fillId="0" borderId="0" xfId="0" applyNumberFormat="1" applyFont="1"/>
    <xf numFmtId="0" fontId="16" fillId="4" borderId="4" xfId="0" applyFont="1" applyFill="1" applyBorder="1"/>
    <xf numFmtId="0" fontId="16" fillId="4" borderId="1" xfId="0" applyFont="1" applyFill="1" applyBorder="1"/>
    <xf numFmtId="0" fontId="16" fillId="4" borderId="5" xfId="0" applyFont="1" applyFill="1" applyBorder="1"/>
    <xf numFmtId="43" fontId="16" fillId="4" borderId="5" xfId="1" applyFont="1" applyFill="1" applyBorder="1"/>
    <xf numFmtId="43" fontId="16" fillId="4" borderId="1" xfId="1" applyFont="1" applyFill="1" applyBorder="1"/>
    <xf numFmtId="43" fontId="16" fillId="4" borderId="2" xfId="1" applyFont="1" applyFill="1" applyBorder="1"/>
    <xf numFmtId="0" fontId="15" fillId="4" borderId="6" xfId="0" applyFont="1" applyFill="1" applyBorder="1"/>
    <xf numFmtId="43" fontId="15" fillId="4" borderId="2" xfId="3" applyNumberFormat="1" applyFont="1" applyFill="1" applyBorder="1" applyAlignment="1">
      <alignment horizontal="right"/>
    </xf>
    <xf numFmtId="0" fontId="16" fillId="4" borderId="6" xfId="0" applyFont="1" applyFill="1" applyBorder="1"/>
    <xf numFmtId="43" fontId="16" fillId="4" borderId="2" xfId="3" applyNumberFormat="1" applyFont="1" applyFill="1" applyBorder="1" applyAlignment="1">
      <alignment horizontal="right"/>
    </xf>
    <xf numFmtId="43" fontId="16" fillId="4" borderId="7" xfId="3" applyNumberFormat="1" applyFont="1" applyFill="1" applyBorder="1" applyAlignment="1">
      <alignment horizontal="right"/>
    </xf>
    <xf numFmtId="0" fontId="16" fillId="0" borderId="6" xfId="0" applyFont="1" applyBorder="1"/>
    <xf numFmtId="43" fontId="16" fillId="0" borderId="2" xfId="3" applyNumberFormat="1" applyFont="1" applyFill="1" applyBorder="1" applyAlignment="1">
      <alignment horizontal="right"/>
    </xf>
    <xf numFmtId="43" fontId="16" fillId="0" borderId="7" xfId="3" applyNumberFormat="1" applyFont="1" applyFill="1" applyBorder="1" applyAlignment="1">
      <alignment horizontal="right"/>
    </xf>
    <xf numFmtId="43" fontId="17" fillId="4" borderId="2" xfId="3" applyNumberFormat="1" applyFont="1" applyFill="1" applyBorder="1" applyAlignment="1">
      <alignment horizontal="right"/>
    </xf>
    <xf numFmtId="43" fontId="16" fillId="4" borderId="3" xfId="3" applyNumberFormat="1" applyFont="1" applyFill="1" applyBorder="1" applyAlignment="1">
      <alignment horizontal="right"/>
    </xf>
    <xf numFmtId="43" fontId="18" fillId="4" borderId="8" xfId="3" applyNumberFormat="1" applyFont="1" applyFill="1" applyBorder="1" applyAlignment="1">
      <alignment horizontal="right"/>
    </xf>
    <xf numFmtId="0" fontId="15" fillId="4" borderId="13" xfId="0" applyFont="1" applyFill="1" applyBorder="1"/>
    <xf numFmtId="43" fontId="15" fillId="4" borderId="12" xfId="3" applyNumberFormat="1" applyFont="1" applyFill="1" applyBorder="1" applyAlignment="1">
      <alignment horizontal="right"/>
    </xf>
    <xf numFmtId="43" fontId="17" fillId="4" borderId="9" xfId="3" applyNumberFormat="1" applyFont="1" applyFill="1" applyBorder="1" applyAlignment="1">
      <alignment horizontal="right"/>
    </xf>
    <xf numFmtId="43" fontId="15" fillId="4" borderId="7" xfId="3" applyNumberFormat="1" applyFont="1" applyFill="1" applyBorder="1" applyAlignment="1">
      <alignment horizontal="right"/>
    </xf>
    <xf numFmtId="43" fontId="16" fillId="4" borderId="7" xfId="1" applyFont="1" applyFill="1" applyBorder="1" applyAlignment="1">
      <alignment horizontal="right"/>
    </xf>
    <xf numFmtId="43" fontId="16" fillId="4" borderId="2" xfId="1" applyFont="1" applyFill="1" applyBorder="1" applyAlignment="1">
      <alignment horizontal="right"/>
    </xf>
    <xf numFmtId="43" fontId="16" fillId="0" borderId="7" xfId="3" applyNumberFormat="1" applyFont="1" applyBorder="1" applyAlignment="1">
      <alignment horizontal="right"/>
    </xf>
    <xf numFmtId="43" fontId="16" fillId="0" borderId="7" xfId="1" applyFont="1" applyBorder="1" applyAlignment="1">
      <alignment horizontal="right"/>
    </xf>
    <xf numFmtId="43" fontId="16" fillId="0" borderId="2" xfId="3" applyNumberFormat="1" applyFont="1" applyBorder="1" applyAlignment="1">
      <alignment horizontal="right"/>
    </xf>
    <xf numFmtId="43" fontId="16" fillId="0" borderId="2" xfId="1" applyFont="1" applyBorder="1" applyAlignment="1">
      <alignment horizontal="right"/>
    </xf>
    <xf numFmtId="43" fontId="16" fillId="3" borderId="2" xfId="1" applyFont="1" applyFill="1" applyBorder="1" applyAlignment="1">
      <alignment horizontal="right"/>
    </xf>
    <xf numFmtId="43" fontId="16" fillId="0" borderId="7" xfId="1" applyFont="1" applyFill="1" applyBorder="1" applyAlignment="1">
      <alignment horizontal="right"/>
    </xf>
    <xf numFmtId="43" fontId="18" fillId="4" borderId="8" xfId="0" applyNumberFormat="1" applyFont="1" applyFill="1" applyBorder="1" applyAlignment="1">
      <alignment horizontal="right"/>
    </xf>
    <xf numFmtId="43" fontId="16" fillId="4" borderId="8" xfId="1" applyFont="1" applyFill="1" applyBorder="1" applyAlignment="1">
      <alignment horizontal="right"/>
    </xf>
    <xf numFmtId="43" fontId="16" fillId="4" borderId="3" xfId="1" applyFont="1" applyFill="1" applyBorder="1" applyAlignment="1">
      <alignment horizontal="right"/>
    </xf>
    <xf numFmtId="43" fontId="15" fillId="4" borderId="9" xfId="3" applyNumberFormat="1" applyFont="1" applyFill="1" applyBorder="1" applyAlignment="1">
      <alignment horizontal="right"/>
    </xf>
    <xf numFmtId="43" fontId="15" fillId="4" borderId="9" xfId="1" applyFont="1" applyFill="1" applyBorder="1" applyAlignment="1">
      <alignment horizontal="right"/>
    </xf>
    <xf numFmtId="4" fontId="5" fillId="0" borderId="0" xfId="0" applyNumberFormat="1" applyFont="1" applyAlignment="1">
      <alignment wrapText="1"/>
    </xf>
    <xf numFmtId="43" fontId="16" fillId="0" borderId="2" xfId="1" applyFont="1" applyFill="1" applyBorder="1" applyAlignment="1">
      <alignment horizontal="right"/>
    </xf>
    <xf numFmtId="0" fontId="1" fillId="4" borderId="5" xfId="0" applyFont="1" applyFill="1" applyBorder="1"/>
    <xf numFmtId="43" fontId="1" fillId="4" borderId="7" xfId="0" applyNumberFormat="1" applyFont="1" applyFill="1" applyBorder="1" applyAlignment="1">
      <alignment horizontal="right"/>
    </xf>
    <xf numFmtId="43" fontId="1" fillId="3" borderId="7" xfId="0" applyNumberFormat="1" applyFont="1" applyFill="1" applyBorder="1" applyAlignment="1">
      <alignment horizontal="right"/>
    </xf>
    <xf numFmtId="43" fontId="1" fillId="0" borderId="7" xfId="0" applyNumberFormat="1" applyFont="1" applyBorder="1" applyAlignment="1">
      <alignment horizontal="right"/>
    </xf>
    <xf numFmtId="43" fontId="1" fillId="0" borderId="7" xfId="3" applyNumberFormat="1" applyFont="1" applyFill="1" applyBorder="1" applyAlignment="1">
      <alignment horizontal="right"/>
    </xf>
    <xf numFmtId="43" fontId="1" fillId="0" borderId="7" xfId="3" applyNumberFormat="1" applyFont="1" applyBorder="1" applyAlignment="1">
      <alignment horizontal="right"/>
    </xf>
    <xf numFmtId="43" fontId="1" fillId="3" borderId="7" xfId="3" applyNumberFormat="1" applyFont="1" applyFill="1" applyBorder="1" applyAlignment="1">
      <alignment horizontal="right"/>
    </xf>
    <xf numFmtId="43" fontId="1" fillId="0" borderId="0" xfId="0" applyNumberFormat="1" applyFont="1" applyAlignment="1">
      <alignment horizontal="left"/>
    </xf>
    <xf numFmtId="39" fontId="1" fillId="0" borderId="7" xfId="0" applyNumberFormat="1" applyFont="1" applyBorder="1" applyAlignment="1">
      <alignment horizontal="right"/>
    </xf>
    <xf numFmtId="43" fontId="1" fillId="4" borderId="8" xfId="0" applyNumberFormat="1" applyFont="1" applyFill="1" applyBorder="1" applyAlignment="1">
      <alignment horizontal="right"/>
    </xf>
    <xf numFmtId="0" fontId="3" fillId="0" borderId="0" xfId="2" applyFont="1" applyAlignment="1">
      <alignment horizontal="center"/>
    </xf>
    <xf numFmtId="43" fontId="4" fillId="0" borderId="0" xfId="2" applyNumberFormat="1" applyFont="1" applyAlignment="1">
      <alignment horizontal="center"/>
    </xf>
    <xf numFmtId="43" fontId="16" fillId="4" borderId="1" xfId="0" applyNumberFormat="1" applyFont="1" applyFill="1" applyBorder="1"/>
    <xf numFmtId="43" fontId="7" fillId="2" borderId="10" xfId="3" applyNumberFormat="1" applyFont="1" applyFill="1" applyBorder="1"/>
    <xf numFmtId="43" fontId="16" fillId="4" borderId="0" xfId="1" applyFont="1" applyFill="1" applyBorder="1"/>
    <xf numFmtId="43" fontId="15" fillId="4" borderId="0" xfId="3" applyNumberFormat="1" applyFont="1" applyFill="1" applyBorder="1" applyAlignment="1">
      <alignment horizontal="right"/>
    </xf>
    <xf numFmtId="43" fontId="10" fillId="2" borderId="0" xfId="1" applyFont="1" applyFill="1" applyBorder="1"/>
    <xf numFmtId="43" fontId="16" fillId="4" borderId="6" xfId="1" applyFont="1" applyFill="1" applyBorder="1" applyAlignment="1">
      <alignment horizontal="right"/>
    </xf>
    <xf numFmtId="43" fontId="16" fillId="0" borderId="6" xfId="1" applyFont="1" applyBorder="1" applyAlignment="1">
      <alignment horizontal="right"/>
    </xf>
    <xf numFmtId="43" fontId="16" fillId="0" borderId="6" xfId="3" applyNumberFormat="1" applyFont="1" applyFill="1" applyBorder="1" applyAlignment="1">
      <alignment horizontal="right"/>
    </xf>
    <xf numFmtId="43" fontId="16" fillId="0" borderId="6" xfId="3" applyNumberFormat="1" applyFont="1" applyBorder="1" applyAlignment="1">
      <alignment horizontal="right"/>
    </xf>
    <xf numFmtId="43" fontId="16" fillId="0" borderId="6" xfId="1" applyFont="1" applyFill="1" applyBorder="1" applyAlignment="1">
      <alignment horizontal="right"/>
    </xf>
    <xf numFmtId="43" fontId="15" fillId="4" borderId="10" xfId="1" applyFont="1" applyFill="1" applyBorder="1" applyAlignment="1">
      <alignment horizontal="right"/>
    </xf>
    <xf numFmtId="43" fontId="15" fillId="0" borderId="17" xfId="3" applyNumberFormat="1" applyFont="1" applyFill="1" applyBorder="1" applyAlignment="1">
      <alignment horizontal="right"/>
    </xf>
    <xf numFmtId="43" fontId="6" fillId="0" borderId="0" xfId="1" applyFont="1" applyFill="1" applyAlignment="1">
      <alignment wrapText="1"/>
    </xf>
    <xf numFmtId="4" fontId="11" fillId="0" borderId="0" xfId="4" applyNumberFormat="1">
      <alignment vertical="top"/>
    </xf>
    <xf numFmtId="43" fontId="4" fillId="0" borderId="0" xfId="0" applyNumberFormat="1" applyFont="1" applyAlignment="1">
      <alignment horizontal="center"/>
    </xf>
    <xf numFmtId="166" fontId="17" fillId="4" borderId="9" xfId="3" applyNumberFormat="1" applyFont="1" applyFill="1" applyBorder="1" applyAlignment="1">
      <alignment horizontal="right"/>
    </xf>
    <xf numFmtId="0" fontId="22" fillId="0" borderId="0" xfId="2" applyFont="1" applyAlignment="1">
      <alignment horizontal="center"/>
    </xf>
    <xf numFmtId="0" fontId="16" fillId="0" borderId="0" xfId="0" applyFont="1" applyAlignment="1">
      <alignment horizontal="center"/>
    </xf>
    <xf numFmtId="43" fontId="15" fillId="5" borderId="14" xfId="3" applyNumberFormat="1" applyFont="1" applyFill="1" applyBorder="1" applyAlignment="1">
      <alignment horizontal="right"/>
    </xf>
    <xf numFmtId="43" fontId="16" fillId="5" borderId="17" xfId="1" applyFont="1" applyFill="1" applyBorder="1" applyAlignment="1">
      <alignment horizontal="right"/>
    </xf>
    <xf numFmtId="43" fontId="15" fillId="5" borderId="17" xfId="3" applyNumberFormat="1" applyFont="1" applyFill="1" applyBorder="1" applyAlignment="1">
      <alignment horizontal="right"/>
    </xf>
    <xf numFmtId="43" fontId="15" fillId="5" borderId="13" xfId="1" applyFont="1" applyFill="1" applyBorder="1" applyAlignment="1">
      <alignment horizontal="right"/>
    </xf>
    <xf numFmtId="0" fontId="24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5" fillId="4" borderId="4" xfId="0" applyNumberFormat="1" applyFont="1" applyFill="1" applyBorder="1" applyAlignment="1">
      <alignment horizontal="center" vertical="center"/>
    </xf>
    <xf numFmtId="164" fontId="15" fillId="4" borderId="16" xfId="0" applyNumberFormat="1" applyFont="1" applyFill="1" applyBorder="1" applyAlignment="1">
      <alignment horizontal="center" vertical="center"/>
    </xf>
    <xf numFmtId="164" fontId="15" fillId="5" borderId="14" xfId="0" applyNumberFormat="1" applyFont="1" applyFill="1" applyBorder="1" applyAlignment="1">
      <alignment horizontal="center" vertical="center"/>
    </xf>
    <xf numFmtId="164" fontId="15" fillId="5" borderId="15" xfId="0" applyNumberFormat="1" applyFont="1" applyFill="1" applyBorder="1" applyAlignment="1">
      <alignment horizontal="center" vertical="center"/>
    </xf>
    <xf numFmtId="164" fontId="15" fillId="4" borderId="9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4" fontId="15" fillId="4" borderId="3" xfId="0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15" fillId="4" borderId="9" xfId="0" applyFont="1" applyFill="1" applyBorder="1" applyAlignment="1">
      <alignment horizontal="center" vertical="center"/>
    </xf>
    <xf numFmtId="43" fontId="15" fillId="4" borderId="9" xfId="0" applyNumberFormat="1" applyFont="1" applyFill="1" applyBorder="1" applyAlignment="1">
      <alignment horizontal="center" vertical="center"/>
    </xf>
  </cellXfs>
  <cellStyles count="16">
    <cellStyle name="Normal" xfId="0" builtinId="0"/>
    <cellStyle name="Normal 2" xfId="4" xr:uid="{00000000-0005-0000-0000-000001000000}"/>
    <cellStyle name="Normal 3" xfId="2" xr:uid="{00000000-0005-0000-0000-000002000000}"/>
    <cellStyle name="Normal 4" xfId="5" xr:uid="{FC41682F-0683-420C-934E-9432BC9944D5}"/>
    <cellStyle name="Normal 4 2" xfId="6" xr:uid="{758AED94-4162-4BB5-A7A0-839F23BBA5BD}"/>
    <cellStyle name="Normal 5" xfId="7" xr:uid="{4F628BD7-EDA5-4834-A3A2-A163F2C44392}"/>
    <cellStyle name="Normal 5 2" xfId="9" xr:uid="{C0368672-7EA3-4808-BEB6-F275C25E30D5}"/>
    <cellStyle name="Normal 6" xfId="8" xr:uid="{A8FE2F45-0B57-4ABC-9848-74CBDF125414}"/>
    <cellStyle name="Normal 7" xfId="10" xr:uid="{8BABC79E-214D-49F3-9D9D-6D78857A91CA}"/>
    <cellStyle name="Normal 7 2" xfId="11" xr:uid="{E42A40E0-191E-479F-9230-C14666D5886D}"/>
    <cellStyle name="Normal 8" xfId="12" xr:uid="{137636D5-8E20-44A8-AAB8-035F4616C097}"/>
    <cellStyle name="Normal 8 2" xfId="13" xr:uid="{9D1C0FC0-0839-4F3F-83A7-D027D64C3966}"/>
    <cellStyle name="Normal 9" xfId="14" xr:uid="{08FF9398-AB88-4A13-B03C-727C93B387CB}"/>
    <cellStyle name="Normal 9 2" xfId="15" xr:uid="{20CAE60F-FEC5-40A7-9429-D14FF86EC9D5}"/>
    <cellStyle name="Vírgula" xfId="1" builtinId="3"/>
    <cellStyle name="Vírgula 2" xfId="3" xr:uid="{00000000-0005-0000-0000-000004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1</xdr:row>
      <xdr:rowOff>47625</xdr:rowOff>
    </xdr:from>
    <xdr:to>
      <xdr:col>6</xdr:col>
      <xdr:colOff>438150</xdr:colOff>
      <xdr:row>7</xdr:row>
      <xdr:rowOff>238125</xdr:rowOff>
    </xdr:to>
    <xdr:pic>
      <xdr:nvPicPr>
        <xdr:cNvPr id="2" name="Imagem 2" descr="Y:\Logo TJSC-DGA-DOF.jpg">
          <a:extLst>
            <a:ext uri="{FF2B5EF4-FFF2-40B4-BE49-F238E27FC236}">
              <a16:creationId xmlns:a16="http://schemas.microsoft.com/office/drawing/2014/main" id="{523C7D32-2395-4CF9-A196-EDE4B582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38125"/>
          <a:ext cx="12477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3B69B-6D90-4AB4-8BFD-6D034B45255C}">
  <sheetPr>
    <pageSetUpPr fitToPage="1"/>
  </sheetPr>
  <dimension ref="A1:AH47"/>
  <sheetViews>
    <sheetView showGridLines="0" tabSelected="1" topLeftCell="A9" workbookViewId="0">
      <selection activeCell="H57" sqref="H57"/>
    </sheetView>
  </sheetViews>
  <sheetFormatPr defaultRowHeight="15" x14ac:dyDescent="0.25"/>
  <cols>
    <col min="1" max="1" width="53" style="1" customWidth="1"/>
    <col min="2" max="2" width="15.28515625" style="5" customWidth="1"/>
    <col min="3" max="14" width="15.28515625" style="1" customWidth="1"/>
    <col min="15" max="15" width="9.5703125" style="1" customWidth="1"/>
    <col min="16" max="16" width="22" style="1" customWidth="1"/>
    <col min="17" max="17" width="14.5703125" style="1" customWidth="1"/>
    <col min="18" max="18" width="14.28515625" style="1" customWidth="1"/>
    <col min="19" max="19" width="11.7109375" style="1" customWidth="1"/>
    <col min="20" max="20" width="21.42578125" style="1" customWidth="1"/>
    <col min="21" max="21" width="11.7109375" style="1" bestFit="1" customWidth="1"/>
    <col min="22" max="22" width="13.28515625" style="1" bestFit="1" customWidth="1"/>
    <col min="23" max="23" width="11.7109375" style="1" bestFit="1" customWidth="1"/>
    <col min="24" max="16384" width="9.140625" style="1"/>
  </cols>
  <sheetData>
    <row r="1" spans="1:22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71"/>
    </row>
    <row r="2" spans="1:22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71"/>
    </row>
    <row r="3" spans="1:22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22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22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22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22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22" ht="26.25" customHeight="1" x14ac:dyDescent="0.25">
      <c r="A8" s="2"/>
      <c r="B8" s="7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22" ht="12" customHeight="1" x14ac:dyDescent="0.25">
      <c r="A9" s="107" t="s">
        <v>0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22" ht="12" customHeight="1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1:22" x14ac:dyDescent="0.25">
      <c r="A11" s="108" t="s">
        <v>1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</row>
    <row r="12" spans="1:22" hidden="1" x14ac:dyDescent="0.25">
      <c r="A12" s="108" t="s">
        <v>2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3"/>
    </row>
    <row r="13" spans="1:22" x14ac:dyDescent="0.25">
      <c r="A13" s="108" t="s">
        <v>3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87"/>
      <c r="P13" s="3"/>
      <c r="Q13" s="3"/>
      <c r="R13" s="3"/>
    </row>
    <row r="14" spans="1:22" x14ac:dyDescent="0.25">
      <c r="A14" s="108" t="s">
        <v>4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5"/>
      <c r="R14" s="5"/>
      <c r="T14" s="5"/>
      <c r="V14" s="5"/>
    </row>
    <row r="15" spans="1:22" ht="16.5" customHeight="1" x14ac:dyDescent="0.25">
      <c r="A15" s="109" t="s">
        <v>5</v>
      </c>
      <c r="B15" s="110" t="s">
        <v>6</v>
      </c>
      <c r="C15" s="103" t="s">
        <v>7</v>
      </c>
      <c r="D15" s="103" t="s">
        <v>8</v>
      </c>
      <c r="E15" s="103" t="s">
        <v>9</v>
      </c>
      <c r="F15" s="103" t="s">
        <v>10</v>
      </c>
      <c r="G15" s="103" t="s">
        <v>11</v>
      </c>
      <c r="H15" s="103" t="s">
        <v>12</v>
      </c>
      <c r="I15" s="104" t="s">
        <v>13</v>
      </c>
      <c r="J15" s="104" t="s">
        <v>14</v>
      </c>
      <c r="K15" s="104" t="s">
        <v>15</v>
      </c>
      <c r="L15" s="104" t="s">
        <v>16</v>
      </c>
      <c r="M15" s="99" t="s">
        <v>17</v>
      </c>
      <c r="N15" s="101" t="s">
        <v>18</v>
      </c>
      <c r="O15" s="5"/>
    </row>
    <row r="16" spans="1:22" ht="16.5" customHeight="1" x14ac:dyDescent="0.25">
      <c r="A16" s="109"/>
      <c r="B16" s="110"/>
      <c r="C16" s="103"/>
      <c r="D16" s="103"/>
      <c r="E16" s="103"/>
      <c r="F16" s="103"/>
      <c r="G16" s="103"/>
      <c r="H16" s="103"/>
      <c r="I16" s="105"/>
      <c r="J16" s="105"/>
      <c r="K16" s="105"/>
      <c r="L16" s="105"/>
      <c r="M16" s="100"/>
      <c r="N16" s="102"/>
    </row>
    <row r="17" spans="1:34" ht="16.5" hidden="1" customHeight="1" x14ac:dyDescent="0.25">
      <c r="A17" s="25"/>
      <c r="B17" s="73"/>
      <c r="C17" s="27"/>
      <c r="D17" s="27"/>
      <c r="E17" s="27"/>
      <c r="F17" s="61"/>
      <c r="G17" s="28"/>
      <c r="H17" s="26"/>
      <c r="I17" s="26"/>
      <c r="J17" s="29"/>
      <c r="K17" s="29"/>
      <c r="L17" s="29"/>
      <c r="M17" s="30"/>
      <c r="N17" s="75"/>
    </row>
    <row r="18" spans="1:34" ht="16.5" customHeight="1" x14ac:dyDescent="0.25">
      <c r="A18" s="31" t="s">
        <v>19</v>
      </c>
      <c r="B18" s="32">
        <v>13050294.26</v>
      </c>
      <c r="C18" s="32">
        <f t="shared" ref="C18:H18" si="0">B42</f>
        <v>15147618.720000001</v>
      </c>
      <c r="D18" s="32">
        <f t="shared" si="0"/>
        <v>15896552.869999999</v>
      </c>
      <c r="E18" s="32">
        <f t="shared" si="0"/>
        <v>16461070.129999999</v>
      </c>
      <c r="F18" s="32">
        <f t="shared" si="0"/>
        <v>16727069.539999999</v>
      </c>
      <c r="G18" s="32">
        <f t="shared" si="0"/>
        <v>17691438.780000001</v>
      </c>
      <c r="H18" s="32">
        <f t="shared" si="0"/>
        <v>17733761.620000005</v>
      </c>
      <c r="I18" s="45">
        <f>H42</f>
        <v>18462107.320000004</v>
      </c>
      <c r="J18" s="45">
        <f>I42</f>
        <v>19801630.840000004</v>
      </c>
      <c r="K18" s="45">
        <f>J42</f>
        <v>21019539.870000005</v>
      </c>
      <c r="L18" s="45">
        <f>K42</f>
        <v>22437856.870000005</v>
      </c>
      <c r="M18" s="76">
        <f>L42</f>
        <v>24044655.070000008</v>
      </c>
      <c r="N18" s="91">
        <f>M18</f>
        <v>24044655.070000008</v>
      </c>
      <c r="O18" s="5"/>
    </row>
    <row r="19" spans="1:34" ht="16.5" hidden="1" customHeight="1" x14ac:dyDescent="0.25">
      <c r="A19" s="33"/>
      <c r="B19" s="34"/>
      <c r="C19" s="35"/>
      <c r="D19" s="35"/>
      <c r="E19" s="62"/>
      <c r="F19" s="62"/>
      <c r="G19" s="46"/>
      <c r="H19" s="34"/>
      <c r="I19" s="34"/>
      <c r="J19" s="47"/>
      <c r="K19" s="47"/>
      <c r="L19" s="47"/>
      <c r="M19" s="78"/>
      <c r="N19" s="92"/>
    </row>
    <row r="20" spans="1:34" ht="16.5" customHeight="1" x14ac:dyDescent="0.25">
      <c r="A20" s="31" t="s">
        <v>20</v>
      </c>
      <c r="B20" s="32">
        <f>B22+B23+B24+B26+B25</f>
        <v>8904973.5899999999</v>
      </c>
      <c r="C20" s="32">
        <f t="shared" ref="C20:M20" si="1">C22+C23+C24+C26+C25</f>
        <v>7880268.3499999996</v>
      </c>
      <c r="D20" s="32">
        <f t="shared" si="1"/>
        <v>8106655.4199999999</v>
      </c>
      <c r="E20" s="32">
        <f t="shared" si="1"/>
        <v>8069287.54</v>
      </c>
      <c r="F20" s="32">
        <f>F22+F23+F24+F26+F25</f>
        <v>8411608.4499999993</v>
      </c>
      <c r="G20" s="32">
        <f t="shared" si="1"/>
        <v>8825220.7599999998</v>
      </c>
      <c r="H20" s="32">
        <f t="shared" si="1"/>
        <v>8586412.1399999987</v>
      </c>
      <c r="I20" s="32">
        <f t="shared" si="1"/>
        <v>9705415.5599999987</v>
      </c>
      <c r="J20" s="32">
        <f t="shared" si="1"/>
        <v>8911947.8100000005</v>
      </c>
      <c r="K20" s="32">
        <f t="shared" si="1"/>
        <v>9498172.209999999</v>
      </c>
      <c r="L20" s="32">
        <f t="shared" si="1"/>
        <v>10298067.350000001</v>
      </c>
      <c r="M20" s="32">
        <f t="shared" si="1"/>
        <v>8849925.0499999989</v>
      </c>
      <c r="N20" s="93">
        <f>SUM(B20:M20)</f>
        <v>106047954.22999997</v>
      </c>
      <c r="T20" s="15"/>
      <c r="W20" s="15"/>
    </row>
    <row r="21" spans="1:34" ht="16.5" hidden="1" customHeight="1" x14ac:dyDescent="0.25">
      <c r="A21" s="36"/>
      <c r="B21" s="37"/>
      <c r="C21" s="38"/>
      <c r="D21" s="48"/>
      <c r="E21" s="63"/>
      <c r="F21" s="64"/>
      <c r="G21" s="49"/>
      <c r="H21" s="50"/>
      <c r="I21" s="50"/>
      <c r="J21" s="51"/>
      <c r="K21" s="51"/>
      <c r="L21" s="52"/>
      <c r="M21" s="79"/>
      <c r="N21" s="84">
        <f t="shared" ref="N21:N40" si="2">SUM(B21:M21)</f>
        <v>0</v>
      </c>
    </row>
    <row r="22" spans="1:34" ht="16.5" customHeight="1" x14ac:dyDescent="0.25">
      <c r="A22" s="36" t="s">
        <v>21</v>
      </c>
      <c r="B22" s="37">
        <v>8899687.2699999996</v>
      </c>
      <c r="C22" s="37">
        <v>7831233.2000000002</v>
      </c>
      <c r="D22" s="37">
        <v>8026154.0700000003</v>
      </c>
      <c r="E22" s="37">
        <v>8031398.7800000003</v>
      </c>
      <c r="F22" s="37">
        <v>8408678.2799999993</v>
      </c>
      <c r="G22" s="37">
        <v>8817870.1099999994</v>
      </c>
      <c r="H22" s="37">
        <v>8583518.6999999993</v>
      </c>
      <c r="I22" s="37">
        <v>9701180.5899999999</v>
      </c>
      <c r="J22" s="37">
        <v>8907479.620000001</v>
      </c>
      <c r="K22" s="37">
        <v>9493221.1799999997</v>
      </c>
      <c r="L22" s="37">
        <v>10096927.060000001</v>
      </c>
      <c r="M22" s="37">
        <v>8836428.0199999996</v>
      </c>
      <c r="N22" s="84">
        <f t="shared" si="2"/>
        <v>105633776.88000001</v>
      </c>
      <c r="O22" s="90"/>
      <c r="P22" s="90"/>
      <c r="R22" s="5"/>
    </row>
    <row r="23" spans="1:34" x14ac:dyDescent="0.25">
      <c r="A23" s="36" t="s">
        <v>22</v>
      </c>
      <c r="B23" s="37">
        <v>2367.36</v>
      </c>
      <c r="C23" s="37">
        <v>46207.56</v>
      </c>
      <c r="D23" s="37">
        <v>80501.350000000006</v>
      </c>
      <c r="E23" s="37">
        <v>37888.76</v>
      </c>
      <c r="F23" s="37">
        <v>2498.88</v>
      </c>
      <c r="G23" s="37">
        <v>7317.89</v>
      </c>
      <c r="H23" s="37">
        <v>2893.44</v>
      </c>
      <c r="I23" s="37">
        <v>3804.27</v>
      </c>
      <c r="J23" s="37">
        <v>4459.26</v>
      </c>
      <c r="K23" s="37">
        <v>4590.75</v>
      </c>
      <c r="L23" s="37">
        <v>2696.16</v>
      </c>
      <c r="M23" s="37">
        <v>4932.45</v>
      </c>
      <c r="N23" s="84">
        <f t="shared" si="2"/>
        <v>200158.13000000003</v>
      </c>
      <c r="O23" s="4"/>
      <c r="P23" s="4"/>
      <c r="Q23" s="4"/>
      <c r="T23" s="15"/>
      <c r="U23" s="5"/>
      <c r="W23" s="15"/>
    </row>
    <row r="24" spans="1:34" ht="16.5" hidden="1" customHeight="1" x14ac:dyDescent="0.25">
      <c r="A24" s="36" t="s">
        <v>23</v>
      </c>
      <c r="B24" s="37">
        <v>0</v>
      </c>
      <c r="C24" s="37">
        <v>0</v>
      </c>
      <c r="D24" s="38">
        <v>0</v>
      </c>
      <c r="E24" s="65">
        <v>0</v>
      </c>
      <c r="F24" s="66">
        <v>0</v>
      </c>
      <c r="G24" s="53">
        <v>0</v>
      </c>
      <c r="H24" s="37">
        <v>0</v>
      </c>
      <c r="I24" s="37"/>
      <c r="J24" s="37"/>
      <c r="K24" s="37"/>
      <c r="L24" s="37">
        <v>0</v>
      </c>
      <c r="M24" s="80">
        <v>0</v>
      </c>
      <c r="N24" s="84">
        <f t="shared" si="2"/>
        <v>0</v>
      </c>
      <c r="R24" s="15"/>
    </row>
    <row r="25" spans="1:34" ht="16.5" hidden="1" customHeight="1" x14ac:dyDescent="0.25">
      <c r="A25" s="36" t="s">
        <v>24</v>
      </c>
      <c r="B25" s="37">
        <v>0</v>
      </c>
      <c r="C25" s="38">
        <v>0</v>
      </c>
      <c r="D25" s="38"/>
      <c r="E25" s="65"/>
      <c r="F25" s="65"/>
      <c r="G25" s="53"/>
      <c r="H25" s="37"/>
      <c r="I25" s="37"/>
      <c r="J25" s="37"/>
      <c r="K25" s="37"/>
      <c r="L25" s="37"/>
      <c r="M25" s="80"/>
      <c r="N25" s="84">
        <f t="shared" si="2"/>
        <v>0</v>
      </c>
      <c r="W25" s="15"/>
      <c r="Y25" s="15"/>
    </row>
    <row r="26" spans="1:34" x14ac:dyDescent="0.25">
      <c r="A26" s="36" t="s">
        <v>25</v>
      </c>
      <c r="B26" s="37">
        <v>2918.96</v>
      </c>
      <c r="C26" s="37">
        <v>2827.59</v>
      </c>
      <c r="D26" s="37">
        <v>0</v>
      </c>
      <c r="E26" s="37">
        <v>0</v>
      </c>
      <c r="F26" s="37">
        <v>431.29</v>
      </c>
      <c r="G26" s="37">
        <v>32.76</v>
      </c>
      <c r="H26" s="37">
        <v>0</v>
      </c>
      <c r="I26" s="37">
        <v>430.7</v>
      </c>
      <c r="J26" s="37">
        <v>8.93</v>
      </c>
      <c r="K26" s="37">
        <v>360.28</v>
      </c>
      <c r="L26" s="37">
        <v>198444.13</v>
      </c>
      <c r="M26" s="37">
        <v>8564.58</v>
      </c>
      <c r="N26" s="84">
        <f t="shared" si="2"/>
        <v>214019.22</v>
      </c>
      <c r="O26" s="5"/>
      <c r="P26" s="86"/>
      <c r="R26" s="15"/>
      <c r="T26" s="15"/>
      <c r="W26" s="15"/>
    </row>
    <row r="27" spans="1:34" hidden="1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84"/>
      <c r="O27" s="5"/>
      <c r="P27" s="86"/>
      <c r="R27" s="15"/>
      <c r="T27" s="15"/>
      <c r="W27" s="15"/>
    </row>
    <row r="28" spans="1:34" ht="16.5" customHeight="1" x14ac:dyDescent="0.25">
      <c r="A28" s="31" t="s">
        <v>26</v>
      </c>
      <c r="B28" s="32">
        <f>B30+B31+B32+B34+B36+B37+B38</f>
        <v>6807649.1300000008</v>
      </c>
      <c r="C28" s="32">
        <f>C30+C31+C32+C34+C36+C37+C38</f>
        <v>7131334.2000000123</v>
      </c>
      <c r="D28" s="32">
        <f t="shared" ref="D28:M28" si="3">SUM(D32:D38)</f>
        <v>7542138.1599999992</v>
      </c>
      <c r="E28" s="32">
        <f t="shared" si="3"/>
        <v>7803288.1300000008</v>
      </c>
      <c r="F28" s="32">
        <f t="shared" si="3"/>
        <v>7447239.209999999</v>
      </c>
      <c r="G28" s="32">
        <f t="shared" si="3"/>
        <v>8782897.9199999981</v>
      </c>
      <c r="H28" s="32">
        <f t="shared" si="3"/>
        <v>7858066.4399999995</v>
      </c>
      <c r="I28" s="32">
        <f t="shared" si="3"/>
        <v>8365892.04</v>
      </c>
      <c r="J28" s="32">
        <f t="shared" si="3"/>
        <v>7694038.7800000003</v>
      </c>
      <c r="K28" s="32">
        <f t="shared" si="3"/>
        <v>8079855.21</v>
      </c>
      <c r="L28" s="32">
        <f t="shared" si="3"/>
        <v>8691269.1499999985</v>
      </c>
      <c r="M28" s="32">
        <f t="shared" si="3"/>
        <v>8621922.540000001</v>
      </c>
      <c r="N28" s="93">
        <f t="shared" si="2"/>
        <v>94825590.910000011</v>
      </c>
      <c r="O28" s="68"/>
      <c r="P28" s="68"/>
      <c r="Q28" s="5"/>
      <c r="R28"/>
      <c r="W28" s="15"/>
    </row>
    <row r="29" spans="1:34" ht="16.5" hidden="1" customHeight="1" x14ac:dyDescent="0.25">
      <c r="A29" s="36"/>
      <c r="B29" s="37"/>
      <c r="C29" s="38"/>
      <c r="D29" s="38"/>
      <c r="E29" s="64"/>
      <c r="F29" s="64"/>
      <c r="G29" s="53"/>
      <c r="H29" s="37"/>
      <c r="I29" s="50"/>
      <c r="J29" s="51"/>
      <c r="K29" s="51"/>
      <c r="L29" s="51"/>
      <c r="M29" s="79"/>
      <c r="N29" s="84">
        <f t="shared" si="2"/>
        <v>0</v>
      </c>
    </row>
    <row r="30" spans="1:34" ht="16.5" hidden="1" customHeight="1" x14ac:dyDescent="0.25">
      <c r="A30" s="36" t="s">
        <v>27</v>
      </c>
      <c r="B30" s="37">
        <v>0</v>
      </c>
      <c r="C30" s="37">
        <v>0</v>
      </c>
      <c r="D30" s="38"/>
      <c r="E30" s="65"/>
      <c r="F30" s="67"/>
      <c r="G30" s="53"/>
      <c r="H30" s="37"/>
      <c r="I30" s="37"/>
      <c r="J30" s="37"/>
      <c r="K30" s="37"/>
      <c r="L30" s="37"/>
      <c r="M30" s="80"/>
      <c r="N30" s="84">
        <f t="shared" si="2"/>
        <v>0</v>
      </c>
      <c r="Q30" s="15"/>
      <c r="V30" s="6"/>
      <c r="W30" s="17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6.5" hidden="1" customHeight="1" x14ac:dyDescent="0.25">
      <c r="A31" s="36" t="s">
        <v>28</v>
      </c>
      <c r="B31" s="37"/>
      <c r="C31" s="37"/>
      <c r="D31" s="38"/>
      <c r="E31" s="65"/>
      <c r="F31" s="66"/>
      <c r="G31" s="49"/>
      <c r="H31" s="37"/>
      <c r="I31" s="50"/>
      <c r="J31" s="50"/>
      <c r="K31" s="50"/>
      <c r="L31" s="50"/>
      <c r="M31" s="81"/>
      <c r="N31" s="84">
        <f t="shared" si="2"/>
        <v>0</v>
      </c>
      <c r="T31" s="15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6.5" customHeight="1" x14ac:dyDescent="0.25">
      <c r="A32" s="36" t="s">
        <v>29</v>
      </c>
      <c r="B32" s="37">
        <v>4637101.5800000019</v>
      </c>
      <c r="C32" s="38">
        <v>4484464.5700000124</v>
      </c>
      <c r="D32" s="38">
        <v>5178446.2399999993</v>
      </c>
      <c r="E32" s="65">
        <v>5213838.28</v>
      </c>
      <c r="F32" s="65">
        <v>5138157.9399999995</v>
      </c>
      <c r="G32" s="49">
        <v>6274256.04</v>
      </c>
      <c r="H32" s="37">
        <v>5420134.3200000003</v>
      </c>
      <c r="I32" s="37">
        <f>12302.05+5939130.33</f>
        <v>5951432.3799999999</v>
      </c>
      <c r="J32" s="50">
        <v>5422844.21</v>
      </c>
      <c r="K32" s="50">
        <v>5792780.6200000001</v>
      </c>
      <c r="L32" s="37">
        <v>6376652.0899999999</v>
      </c>
      <c r="M32" s="81">
        <v>5473229.2000000002</v>
      </c>
      <c r="N32" s="84">
        <f t="shared" si="2"/>
        <v>65363337.470000014</v>
      </c>
      <c r="O32"/>
      <c r="P32" s="16"/>
      <c r="R32" s="15"/>
      <c r="T32" s="15"/>
    </row>
    <row r="33" spans="1:27" ht="16.5" customHeight="1" x14ac:dyDescent="0.25">
      <c r="A33" s="36" t="s">
        <v>30</v>
      </c>
      <c r="B33" s="37">
        <v>0</v>
      </c>
      <c r="C33" s="37">
        <v>0</v>
      </c>
      <c r="D33" s="37">
        <v>-2885.11</v>
      </c>
      <c r="E33" s="37">
        <v>-3612.72</v>
      </c>
      <c r="F33" s="37">
        <v>0</v>
      </c>
      <c r="G33" s="37">
        <v>-127.03</v>
      </c>
      <c r="H33" s="37">
        <v>-1113.8599999999999</v>
      </c>
      <c r="I33" s="37">
        <v>0</v>
      </c>
      <c r="J33" s="37">
        <v>0</v>
      </c>
      <c r="K33" s="37">
        <v>-5719.71</v>
      </c>
      <c r="L33" s="37">
        <v>-8317.69</v>
      </c>
      <c r="M33" s="37">
        <v>-6373.17</v>
      </c>
      <c r="N33" s="84">
        <f t="shared" si="2"/>
        <v>-28149.29</v>
      </c>
      <c r="O33"/>
      <c r="P33"/>
      <c r="T33" s="15"/>
    </row>
    <row r="34" spans="1:27" ht="16.5" customHeight="1" x14ac:dyDescent="0.25">
      <c r="A34" s="36" t="s">
        <v>31</v>
      </c>
      <c r="B34" s="37">
        <v>1356624.64</v>
      </c>
      <c r="C34" s="38">
        <v>1664298.96</v>
      </c>
      <c r="D34" s="38">
        <v>1425966.5</v>
      </c>
      <c r="E34" s="65">
        <v>1327003.8600000001</v>
      </c>
      <c r="F34" s="67">
        <v>1328900.47</v>
      </c>
      <c r="G34" s="49">
        <v>1473494.34</v>
      </c>
      <c r="H34" s="37">
        <v>1422403.57</v>
      </c>
      <c r="I34" s="37">
        <f>1438046.44</f>
        <v>1438046.44</v>
      </c>
      <c r="J34" s="50">
        <v>1278992.7</v>
      </c>
      <c r="K34" s="50">
        <v>1302091.75</v>
      </c>
      <c r="L34" s="37">
        <v>1146550.03</v>
      </c>
      <c r="M34" s="81">
        <v>1383876.55</v>
      </c>
      <c r="N34" s="84">
        <f t="shared" si="2"/>
        <v>16548249.809999999</v>
      </c>
      <c r="P34" s="5"/>
      <c r="R34" s="5"/>
      <c r="S34" s="15"/>
      <c r="T34" s="7"/>
      <c r="U34" s="6"/>
      <c r="V34" s="17"/>
      <c r="W34" s="6"/>
      <c r="X34" s="6"/>
      <c r="Y34" s="6"/>
      <c r="Z34" s="6"/>
      <c r="AA34" s="6"/>
    </row>
    <row r="35" spans="1:27" ht="16.5" customHeight="1" x14ac:dyDescent="0.25">
      <c r="A35" s="36" t="s">
        <v>32</v>
      </c>
      <c r="B35" s="37">
        <v>0</v>
      </c>
      <c r="C35" s="37">
        <v>0</v>
      </c>
      <c r="D35" s="37">
        <v>0</v>
      </c>
      <c r="E35" s="37">
        <v>0</v>
      </c>
      <c r="F35" s="37">
        <v>-1382.16</v>
      </c>
      <c r="G35" s="37">
        <v>-1395.84</v>
      </c>
      <c r="H35" s="37">
        <v>0</v>
      </c>
      <c r="I35" s="37">
        <f t="shared" ref="I35" si="4">-I58</f>
        <v>0</v>
      </c>
      <c r="J35" s="37">
        <v>0</v>
      </c>
      <c r="K35" s="37">
        <v>-23946.51</v>
      </c>
      <c r="L35" s="37">
        <v>0</v>
      </c>
      <c r="M35" s="37">
        <v>0</v>
      </c>
      <c r="N35" s="84">
        <f t="shared" si="2"/>
        <v>-26724.51</v>
      </c>
      <c r="R35" s="5"/>
      <c r="S35" s="15"/>
      <c r="T35" s="7"/>
      <c r="U35" s="6"/>
      <c r="V35" s="17"/>
      <c r="W35" s="6"/>
      <c r="X35" s="6"/>
      <c r="Y35" s="6"/>
      <c r="Z35" s="6"/>
      <c r="AA35" s="6"/>
    </row>
    <row r="36" spans="1:27" ht="16.5" customHeight="1" x14ac:dyDescent="0.25">
      <c r="A36" s="36" t="s">
        <v>33</v>
      </c>
      <c r="B36" s="37">
        <v>735544.1</v>
      </c>
      <c r="C36" s="38">
        <v>890631.16</v>
      </c>
      <c r="D36" s="38">
        <v>859008.53</v>
      </c>
      <c r="E36" s="65">
        <v>1184992.1600000001</v>
      </c>
      <c r="F36" s="65">
        <v>900870.08</v>
      </c>
      <c r="G36" s="49">
        <v>952113.53</v>
      </c>
      <c r="H36" s="37">
        <v>928343.80999999994</v>
      </c>
      <c r="I36" s="37">
        <f>831598.24-330.75+58895+386.61</f>
        <v>890549.1</v>
      </c>
      <c r="J36" s="50">
        <v>894721.32</v>
      </c>
      <c r="K36" s="50">
        <v>925520.74</v>
      </c>
      <c r="L36" s="50">
        <v>1081046.32</v>
      </c>
      <c r="M36" s="80">
        <f>1463185.02+8564.58</f>
        <v>1471749.6</v>
      </c>
      <c r="N36" s="84">
        <f t="shared" si="2"/>
        <v>11715090.449999999</v>
      </c>
      <c r="O36" s="20"/>
      <c r="P36" s="20"/>
      <c r="Q36" s="20"/>
      <c r="R36" s="5"/>
      <c r="S36" s="15"/>
      <c r="T36" s="7"/>
      <c r="U36" s="6"/>
      <c r="V36" s="19"/>
      <c r="W36" s="6"/>
      <c r="X36" s="6"/>
      <c r="Y36" s="6"/>
      <c r="Z36" s="6"/>
      <c r="AA36" s="6"/>
    </row>
    <row r="37" spans="1:27" ht="16.5" customHeight="1" x14ac:dyDescent="0.25">
      <c r="A37" s="36" t="s">
        <v>34</v>
      </c>
      <c r="B37" s="37">
        <v>78378.81</v>
      </c>
      <c r="C37" s="38">
        <v>89020.55</v>
      </c>
      <c r="D37" s="38">
        <v>78774.41</v>
      </c>
      <c r="E37" s="38">
        <v>81066.55</v>
      </c>
      <c r="F37" s="38">
        <v>80692.88</v>
      </c>
      <c r="G37" s="38">
        <v>84125.59</v>
      </c>
      <c r="H37" s="37">
        <v>88265.84</v>
      </c>
      <c r="I37" s="37">
        <v>85864.12</v>
      </c>
      <c r="J37" s="50">
        <v>97049.85</v>
      </c>
      <c r="K37" s="50">
        <v>89119.39</v>
      </c>
      <c r="L37" s="50">
        <v>94978.12</v>
      </c>
      <c r="M37" s="81">
        <v>100996.23</v>
      </c>
      <c r="N37" s="84">
        <f t="shared" si="2"/>
        <v>1048332.34</v>
      </c>
      <c r="P37" s="5"/>
      <c r="R37" s="5"/>
      <c r="S37" s="15"/>
      <c r="T37" s="15"/>
      <c r="V37" s="15"/>
    </row>
    <row r="38" spans="1:27" x14ac:dyDescent="0.25">
      <c r="A38" s="36" t="s">
        <v>35</v>
      </c>
      <c r="B38" s="37">
        <v>0</v>
      </c>
      <c r="C38" s="38">
        <v>2918.96</v>
      </c>
      <c r="D38" s="38">
        <v>2827.59</v>
      </c>
      <c r="E38" s="38">
        <v>0</v>
      </c>
      <c r="F38" s="38">
        <v>0</v>
      </c>
      <c r="G38" s="38">
        <v>431.29</v>
      </c>
      <c r="H38" s="38">
        <v>32.76</v>
      </c>
      <c r="I38" s="38">
        <v>0</v>
      </c>
      <c r="J38" s="38">
        <v>430.7</v>
      </c>
      <c r="K38" s="38">
        <v>8.93</v>
      </c>
      <c r="L38" s="38">
        <v>360.28</v>
      </c>
      <c r="M38" s="38">
        <v>198444.13</v>
      </c>
      <c r="N38" s="84">
        <f t="shared" si="2"/>
        <v>205454.64</v>
      </c>
      <c r="O38" s="16"/>
      <c r="P38"/>
      <c r="R38" s="5"/>
      <c r="T38" s="5"/>
      <c r="U38" s="15"/>
      <c r="V38" s="4"/>
      <c r="W38" s="5"/>
    </row>
    <row r="39" spans="1:27" hidden="1" x14ac:dyDescent="0.25">
      <c r="A39" s="36"/>
      <c r="B39" s="37"/>
      <c r="C39" s="38"/>
      <c r="D39" s="38"/>
      <c r="E39" s="64"/>
      <c r="F39" s="69"/>
      <c r="G39" s="53"/>
      <c r="H39" s="37"/>
      <c r="I39" s="37"/>
      <c r="J39" s="60"/>
      <c r="K39" s="60"/>
      <c r="L39" s="60"/>
      <c r="M39" s="82"/>
      <c r="N39" s="84">
        <f t="shared" si="2"/>
        <v>0</v>
      </c>
      <c r="O39"/>
      <c r="P39"/>
      <c r="S39" s="15"/>
      <c r="V39" s="5"/>
    </row>
    <row r="40" spans="1:27" ht="16.5" customHeight="1" x14ac:dyDescent="0.25">
      <c r="A40" s="31" t="s">
        <v>36</v>
      </c>
      <c r="B40" s="32">
        <f>B20-B28</f>
        <v>2097324.459999999</v>
      </c>
      <c r="C40" s="39">
        <f t="shared" ref="C40:J40" si="5">C20-C28</f>
        <v>748934.14999998733</v>
      </c>
      <c r="D40" s="39">
        <f t="shared" si="5"/>
        <v>564517.26000000071</v>
      </c>
      <c r="E40" s="39">
        <f t="shared" si="5"/>
        <v>265999.40999999922</v>
      </c>
      <c r="F40" s="32">
        <f t="shared" si="5"/>
        <v>964369.24000000022</v>
      </c>
      <c r="G40" s="32">
        <f t="shared" si="5"/>
        <v>42322.840000001714</v>
      </c>
      <c r="H40" s="32">
        <f t="shared" si="5"/>
        <v>728345.69999999925</v>
      </c>
      <c r="I40" s="32">
        <f t="shared" si="5"/>
        <v>1339523.5199999986</v>
      </c>
      <c r="J40" s="32">
        <f t="shared" si="5"/>
        <v>1217909.0300000003</v>
      </c>
      <c r="K40" s="32">
        <f>K20-K28</f>
        <v>1418316.9999999991</v>
      </c>
      <c r="L40" s="32">
        <f t="shared" ref="L40:M40" si="6">L20-L28</f>
        <v>1606798.200000003</v>
      </c>
      <c r="M40" s="32">
        <f t="shared" si="6"/>
        <v>228002.50999999791</v>
      </c>
      <c r="N40" s="93">
        <f t="shared" si="2"/>
        <v>11222363.319999985</v>
      </c>
      <c r="O40" s="5"/>
      <c r="T40" s="5"/>
      <c r="W40" s="15"/>
    </row>
    <row r="41" spans="1:27" ht="16.5" hidden="1" customHeight="1" x14ac:dyDescent="0.25">
      <c r="A41" s="33"/>
      <c r="B41" s="40"/>
      <c r="C41" s="41"/>
      <c r="D41" s="41"/>
      <c r="E41" s="54"/>
      <c r="F41" s="70"/>
      <c r="G41" s="55"/>
      <c r="H41" s="40"/>
      <c r="I41" s="40"/>
      <c r="J41" s="56"/>
      <c r="K41" s="47"/>
      <c r="L41" s="47"/>
      <c r="M41" s="78"/>
      <c r="N41" s="92"/>
    </row>
    <row r="42" spans="1:27" ht="16.5" customHeight="1" x14ac:dyDescent="0.25">
      <c r="A42" s="42" t="s">
        <v>37</v>
      </c>
      <c r="B42" s="43">
        <f>ROUND(B18+B40,2)</f>
        <v>15147618.720000001</v>
      </c>
      <c r="C42" s="88">
        <f>ROUND(C18+C40,2)</f>
        <v>15896552.869999999</v>
      </c>
      <c r="D42" s="44">
        <f t="shared" ref="D42:M42" si="7">D18+D40</f>
        <v>16461070.129999999</v>
      </c>
      <c r="E42" s="44">
        <f t="shared" si="7"/>
        <v>16727069.539999999</v>
      </c>
      <c r="F42" s="57">
        <f t="shared" si="7"/>
        <v>17691438.780000001</v>
      </c>
      <c r="G42" s="58">
        <f t="shared" si="7"/>
        <v>17733761.620000005</v>
      </c>
      <c r="H42" s="57">
        <f t="shared" si="7"/>
        <v>18462107.320000004</v>
      </c>
      <c r="I42" s="57">
        <f>I18+I40</f>
        <v>19801630.840000004</v>
      </c>
      <c r="J42" s="58">
        <f t="shared" si="7"/>
        <v>21019539.870000005</v>
      </c>
      <c r="K42" s="58">
        <f t="shared" si="7"/>
        <v>22437856.870000005</v>
      </c>
      <c r="L42" s="58">
        <f t="shared" si="7"/>
        <v>24044655.070000008</v>
      </c>
      <c r="M42" s="83">
        <f t="shared" si="7"/>
        <v>24272657.580000006</v>
      </c>
      <c r="N42" s="94">
        <f>M42</f>
        <v>24272657.580000006</v>
      </c>
      <c r="O42" s="15"/>
      <c r="P42" s="15"/>
      <c r="Q42" s="15"/>
      <c r="R42" s="16"/>
      <c r="S42" s="15"/>
      <c r="U42" s="15"/>
    </row>
    <row r="43" spans="1:27" ht="16.5" hidden="1" x14ac:dyDescent="0.3">
      <c r="A43" s="18" t="s">
        <v>38</v>
      </c>
      <c r="B43" s="74"/>
      <c r="C43" s="8"/>
      <c r="D43" s="9"/>
      <c r="E43" s="9"/>
      <c r="F43" s="10"/>
      <c r="G43" s="10"/>
      <c r="H43" s="10"/>
      <c r="I43" s="8"/>
      <c r="J43" s="11"/>
      <c r="K43" s="11"/>
      <c r="L43" s="11"/>
      <c r="M43" s="12"/>
      <c r="N43" s="77"/>
    </row>
    <row r="44" spans="1:27" ht="16.5" x14ac:dyDescent="0.3">
      <c r="A44" s="21" t="s">
        <v>39</v>
      </c>
      <c r="B44" s="14"/>
      <c r="C44" s="85"/>
      <c r="D44" s="59"/>
      <c r="E44" s="13"/>
      <c r="F44" s="22"/>
      <c r="G44" s="22"/>
      <c r="H44" s="14"/>
      <c r="I44" s="14"/>
      <c r="J44" s="23"/>
      <c r="K44" s="22"/>
      <c r="L44" s="24"/>
      <c r="M44" s="22"/>
      <c r="N44" s="22"/>
      <c r="O44" s="22"/>
      <c r="P44" s="22"/>
      <c r="Q44" s="5"/>
      <c r="R44" s="5"/>
      <c r="S44" s="15"/>
      <c r="T44" s="5"/>
    </row>
    <row r="45" spans="1:27" ht="16.5" x14ac:dyDescent="0.3">
      <c r="A45" s="21"/>
      <c r="B45" s="14"/>
      <c r="C45" s="85"/>
      <c r="D45" s="59"/>
      <c r="E45" s="13"/>
      <c r="F45" s="22"/>
      <c r="G45" s="22"/>
      <c r="H45" s="14"/>
      <c r="I45" s="14"/>
      <c r="J45" s="23"/>
      <c r="K45" s="22"/>
      <c r="L45" s="24"/>
      <c r="M45" s="22"/>
      <c r="N45" s="22"/>
      <c r="O45" s="22"/>
      <c r="P45" s="22"/>
      <c r="Q45" s="5"/>
      <c r="R45" s="5"/>
      <c r="S45" s="15"/>
      <c r="T45" s="5"/>
    </row>
    <row r="46" spans="1:27" x14ac:dyDescent="0.25">
      <c r="B46" s="96" t="s">
        <v>42</v>
      </c>
      <c r="C46" s="96"/>
      <c r="D46" s="96"/>
      <c r="E46" s="96"/>
      <c r="F46" s="96"/>
      <c r="G46" s="96"/>
      <c r="H46" s="98" t="s">
        <v>43</v>
      </c>
      <c r="I46" s="98"/>
      <c r="J46" s="98"/>
      <c r="K46" s="98"/>
      <c r="L46" s="98"/>
      <c r="M46" s="98"/>
      <c r="N46" s="98"/>
    </row>
    <row r="47" spans="1:27" x14ac:dyDescent="0.25">
      <c r="A47" s="95"/>
      <c r="B47" s="97" t="s">
        <v>40</v>
      </c>
      <c r="C47" s="97"/>
      <c r="D47" s="97"/>
      <c r="E47" s="97"/>
      <c r="F47" s="97"/>
      <c r="G47" s="97"/>
      <c r="H47" s="97" t="s">
        <v>41</v>
      </c>
      <c r="I47" s="97"/>
      <c r="J47" s="97"/>
      <c r="K47" s="97"/>
      <c r="L47" s="97"/>
      <c r="M47" s="97"/>
      <c r="N47" s="97"/>
    </row>
  </sheetData>
  <mergeCells count="24">
    <mergeCell ref="A14:N14"/>
    <mergeCell ref="A15:A16"/>
    <mergeCell ref="B15:B16"/>
    <mergeCell ref="C15:C16"/>
    <mergeCell ref="D15:D16"/>
    <mergeCell ref="E15:E16"/>
    <mergeCell ref="A1:M2"/>
    <mergeCell ref="A9:N9"/>
    <mergeCell ref="A11:N11"/>
    <mergeCell ref="A12:M12"/>
    <mergeCell ref="A13:N13"/>
    <mergeCell ref="B46:G46"/>
    <mergeCell ref="B47:G47"/>
    <mergeCell ref="H46:N46"/>
    <mergeCell ref="H47:N47"/>
    <mergeCell ref="M15:M16"/>
    <mergeCell ref="N15:N16"/>
    <mergeCell ref="G15:G16"/>
    <mergeCell ref="H15:H16"/>
    <mergeCell ref="I15:I16"/>
    <mergeCell ref="J15:J16"/>
    <mergeCell ref="K15:K16"/>
    <mergeCell ref="L15:L16"/>
    <mergeCell ref="F15:F16"/>
  </mergeCells>
  <pageMargins left="0.511811024" right="0.511811024" top="0.78740157499999996" bottom="0.78740157499999996" header="0.31496062000000002" footer="0.31496062000000002"/>
  <pageSetup paperSize="9"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eff385-b761-44cf-88f8-dd5593df3515" xsi:nil="true"/>
    <lcf76f155ced4ddcb4097134ff3c332f xmlns="b4ea8d9d-cce1-44e6-ab78-ca7d55963edb">
      <Terms xmlns="http://schemas.microsoft.com/office/infopath/2007/PartnerControls"/>
    </lcf76f155ced4ddcb4097134ff3c332f>
    <SharedWithUsers xmlns="c1eff385-b761-44cf-88f8-dd5593df3515">
      <UserInfo>
        <DisplayName>Claudia Calil Rocha</DisplayName>
        <AccountId>44</AccountId>
        <AccountType/>
      </UserInfo>
    </SharedWithUsers>
    <sei0063756_x002d_70_x002e_2025_x002e_8_x002e_24_x002e_0710 xmlns="b4ea8d9d-cce1-44e6-ab78-ca7d55963e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FD3BB3064C2A4E83C7E292C1D30320" ma:contentTypeVersion="15" ma:contentTypeDescription="Crie um novo documento." ma:contentTypeScope="" ma:versionID="15541fbe04999d71e2ab9ba3e1cd2890">
  <xsd:schema xmlns:xsd="http://www.w3.org/2001/XMLSchema" xmlns:xs="http://www.w3.org/2001/XMLSchema" xmlns:p="http://schemas.microsoft.com/office/2006/metadata/properties" xmlns:ns2="b4ea8d9d-cce1-44e6-ab78-ca7d55963edb" xmlns:ns3="c1eff385-b761-44cf-88f8-dd5593df3515" targetNamespace="http://schemas.microsoft.com/office/2006/metadata/properties" ma:root="true" ma:fieldsID="a9c466063fe8ccfe70589d5d04a06c56" ns2:_="" ns3:_="">
    <xsd:import namespace="b4ea8d9d-cce1-44e6-ab78-ca7d55963edb"/>
    <xsd:import namespace="c1eff385-b761-44cf-88f8-dd5593df35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sei0063756_x002d_70_x002e_2025_x002e_8_x002e_24_x002e_071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a8d9d-cce1-44e6-ab78-ca7d55963e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ei0063756_x002d_70_x002e_2025_x002e_8_x002e_24_x002e_0710" ma:index="22" nillable="true" ma:displayName="sei 0063756-70.2025.8.24.0710" ma:description="Dispensa retenção de IRRF - Locação de Veículos" ma:format="Dropdown" ma:internalName="sei0063756_x002d_70_x002e_2025_x002e_8_x002e_24_x002e_071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ff385-b761-44cf-88f8-dd5593df351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c2e4296-5b55-4143-a9a6-aa051b7765ed}" ma:internalName="TaxCatchAll" ma:showField="CatchAllData" ma:web="c1eff385-b761-44cf-88f8-dd5593df3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39B0FB-D4D1-4297-8C1B-F0A2055A77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FD09C3-5DA9-4A43-9E19-F69EF25957F5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b4ea8d9d-cce1-44e6-ab78-ca7d55963edb"/>
    <ds:schemaRef ds:uri="http://www.w3.org/XML/1998/namespace"/>
    <ds:schemaRef ds:uri="http://schemas.openxmlformats.org/package/2006/metadata/core-properties"/>
    <ds:schemaRef ds:uri="c1eff385-b761-44cf-88f8-dd5593df3515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EA861B6-8C30-43C2-A943-3DE1DB1EB1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ea8d9d-cce1-44e6-ab78-ca7d55963edb"/>
    <ds:schemaRef ds:uri="c1eff385-b761-44cf-88f8-dd5593df35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Mara Beatriz Guarda Lara</cp:lastModifiedBy>
  <cp:revision/>
  <cp:lastPrinted>2026-02-09T15:31:45Z</cp:lastPrinted>
  <dcterms:created xsi:type="dcterms:W3CDTF">2022-02-02T15:48:49Z</dcterms:created>
  <dcterms:modified xsi:type="dcterms:W3CDTF">2026-02-09T16:37:10Z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0x01010077FD3BB3064C2A4E83C7E292C1D30320</vt:lpwstr>
  </property>
  <property fmtid="{D5CDD505-2E9C-101B-9397-08002B2CF9AE}" pid="3" name="MediaServiceImageTags">
    <vt:lpwstr/>
  </property>
</Properties>
</file>