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F\gabdof\DEMONSTRATIVOS E RELATÓRIOS\Selo de Fiscalização\Publicação\"/>
    </mc:Choice>
  </mc:AlternateContent>
  <bookViews>
    <workbookView xWindow="0" yWindow="0" windowWidth="28800" windowHeight="12435"/>
  </bookViews>
  <sheets>
    <sheet name="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B14" i="1"/>
  <c r="C14" i="1"/>
  <c r="C25" i="1" s="1"/>
  <c r="D14" i="1"/>
  <c r="E14" i="1"/>
  <c r="E25" i="1" s="1"/>
  <c r="F14" i="1"/>
  <c r="G14" i="1"/>
  <c r="G25" i="1" s="1"/>
  <c r="H14" i="1"/>
  <c r="I14" i="1"/>
  <c r="J14" i="1"/>
  <c r="K14" i="1"/>
  <c r="K25" i="1" s="1"/>
  <c r="L14" i="1"/>
  <c r="M14" i="1"/>
  <c r="N15" i="1"/>
  <c r="N14" i="1" s="1"/>
  <c r="N16" i="1"/>
  <c r="N17" i="1"/>
  <c r="B19" i="1"/>
  <c r="C19" i="1"/>
  <c r="D19" i="1"/>
  <c r="E19" i="1"/>
  <c r="G19" i="1"/>
  <c r="H19" i="1"/>
  <c r="F20" i="1"/>
  <c r="F19" i="1" s="1"/>
  <c r="F25" i="1" s="1"/>
  <c r="G20" i="1"/>
  <c r="N21" i="1"/>
  <c r="N22" i="1"/>
  <c r="F23" i="1"/>
  <c r="I23" i="1"/>
  <c r="I19" i="1" s="1"/>
  <c r="J23" i="1"/>
  <c r="J19" i="1" s="1"/>
  <c r="J25" i="1" s="1"/>
  <c r="K23" i="1"/>
  <c r="K19" i="1" s="1"/>
  <c r="L23" i="1"/>
  <c r="L19" i="1" s="1"/>
  <c r="L25" i="1" s="1"/>
  <c r="M23" i="1"/>
  <c r="N23" i="1" s="1"/>
  <c r="B25" i="1"/>
  <c r="B29" i="1" s="1"/>
  <c r="C12" i="1" s="1"/>
  <c r="C29" i="1" s="1"/>
  <c r="D12" i="1" s="1"/>
  <c r="D29" i="1" s="1"/>
  <c r="E12" i="1" s="1"/>
  <c r="E29" i="1" s="1"/>
  <c r="F12" i="1" s="1"/>
  <c r="F29" i="1" s="1"/>
  <c r="G12" i="1" s="1"/>
  <c r="G29" i="1" s="1"/>
  <c r="H12" i="1" s="1"/>
  <c r="H29" i="1" s="1"/>
  <c r="I12" i="1" s="1"/>
  <c r="D25" i="1"/>
  <c r="H25" i="1"/>
  <c r="C27" i="1"/>
  <c r="N27" i="1"/>
  <c r="I25" i="1" l="1"/>
  <c r="I29" i="1" s="1"/>
  <c r="J12" i="1" s="1"/>
  <c r="J29" i="1" s="1"/>
  <c r="K12" i="1" s="1"/>
  <c r="K29" i="1" s="1"/>
  <c r="L12" i="1" s="1"/>
  <c r="L29" i="1" s="1"/>
  <c r="M12" i="1" s="1"/>
  <c r="N20" i="1"/>
  <c r="N19" i="1" s="1"/>
  <c r="N25" i="1" s="1"/>
  <c r="N29" i="1" s="1"/>
  <c r="M19" i="1"/>
  <c r="M25" i="1" s="1"/>
  <c r="M29" i="1" l="1"/>
</calcChain>
</file>

<file path=xl/sharedStrings.xml><?xml version="1.0" encoding="utf-8"?>
<sst xmlns="http://schemas.openxmlformats.org/spreadsheetml/2006/main" count="27" uniqueCount="27">
  <si>
    <t>6. Saldo Final</t>
  </si>
  <si>
    <t>5. Valor convertido ao FRJ</t>
  </si>
  <si>
    <t>4. Resultado do período</t>
  </si>
  <si>
    <t>3.4 Despesa com diárias</t>
  </si>
  <si>
    <t>3.3 Despesa com pessoal e estrutura</t>
  </si>
  <si>
    <t>3.2 Ajuda de custo</t>
  </si>
  <si>
    <t>3.1 Ressarcimento de atos gratuitos</t>
  </si>
  <si>
    <t>3. Despesas</t>
  </si>
  <si>
    <t>2.3 Devoluções de pagamentos</t>
  </si>
  <si>
    <t>2.2 SELO - Rendimentos da conta</t>
  </si>
  <si>
    <t>2.1 SELO - Arrecadação</t>
  </si>
  <si>
    <t>2. Receitas</t>
  </si>
  <si>
    <t>1. Saldo Inicial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</si>
  <si>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</si>
  <si>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</si>
  <si>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</si>
  <si>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</si>
  <si>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</si>
  <si>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</si>
  <si>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</si>
  <si>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</si>
  <si>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</si>
  <si>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</si>
  <si>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</si>
  <si>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</si>
  <si>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Demonstrativo Financeiro do selo de fiscalização - 2017</t>
  </si>
  <si>
    <t>ESTADO DE SANTA CATARINA
TRIBUNAL DE JUSTIÇA
DIRETORIA-GERAL ADMINISTRATIVA
DIRETORIA DE ORÇAMENTO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</si>
</sst>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43" fontId="3" fillId="0" borderId="0" xfId="1" applyFont="1" applyAlignment="1">
      <alignment horizontal="right" vertical="top"/>
    </xf>
    <xf numFmtId="43" fontId="0" fillId="0" borderId="0" xfId="0" applyNumberFormat="1"/>
    <xf numFmtId="43" fontId="0" fillId="0" borderId="1" xfId="1" applyFont="1" applyBorder="1"/>
    <xf numFmtId="0" fontId="0" fillId="0" borderId="1" xfId="0" applyBorder="1"/>
    <xf numFmtId="43" fontId="3" fillId="0" borderId="1" xfId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 vertical="top"/>
    </xf>
    <xf numFmtId="0" fontId="5" fillId="0" borderId="1" xfId="0" applyFont="1" applyBorder="1"/>
    <xf numFmtId="0" fontId="2" fillId="0" borderId="0" xfId="0" applyFont="1"/>
    <xf numFmtId="39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39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40" fontId="2" fillId="4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164" fontId="4" fillId="0" borderId="0" xfId="0" applyNumberFormat="1" applyFont="1" applyAlignment="1">
      <alignment horizontal="center" vertical="top"/>
    </xf>
    <xf numFmtId="43" fontId="2" fillId="3" borderId="1" xfId="1" applyFont="1" applyFill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504825</xdr:colOff>
      <xdr:row>0</xdr:row>
      <xdr:rowOff>19051</xdr:rowOff>
    </xdr:from>
    <xdr:ext cx="1362075" cy="1238250"/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19051"/>
          <a:ext cx="1362075" cy="12382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zoomScaleNormal="100" workbookViewId="0">
      <selection activeCell="A9" sqref="A9:N9"/>
    </sheetView>
  </sheetViews>
  <sheetFormatPr defaultRowHeight="15" x14ac:dyDescent="0.25"/>
  <cols>
    <col min="1" max="1" width="32" customWidth="1"/>
    <col min="2" max="13" width="13.28515625" style="1" bestFit="1" customWidth="1"/>
    <col min="14" max="14" width="14.28515625" bestFit="1" customWidth="1"/>
    <col min="16" max="16" width="14.28515625" bestFit="1" customWidth="1"/>
    <col min="17" max="17" width="11.28515625" bestFit="1" customWidth="1"/>
    <col min="18" max="18" width="12.28515625" bestFit="1" customWidth="1"/>
    <col min="19" max="19" width="14.28515625" bestFit="1" customWidth="1"/>
    <col min="20" max="20" width="13.28515625" bestFit="1" customWidth="1"/>
    <col min="21" max="21" width="14.28515625" bestFit="1" customWidth="1"/>
  </cols>
  <sheetData>
    <row r="1" spans="1:16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6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6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6" ht="18.7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6" ht="65.25" customHeight="1" x14ac:dyDescent="0.25">
      <c r="A7" s="27" t="s">
        <v>26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6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6" ht="19.5" x14ac:dyDescent="0.3">
      <c r="A9" s="24" t="s">
        <v>25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6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6" s="11" customFormat="1" x14ac:dyDescent="0.25">
      <c r="A11" s="22"/>
      <c r="B11" s="21" t="s">
        <v>24</v>
      </c>
      <c r="C11" s="21" t="s">
        <v>23</v>
      </c>
      <c r="D11" s="21" t="s">
        <v>22</v>
      </c>
      <c r="E11" s="21" t="s">
        <v>21</v>
      </c>
      <c r="F11" s="21" t="s">
        <v>20</v>
      </c>
      <c r="G11" s="21" t="s">
        <v>19</v>
      </c>
      <c r="H11" s="21" t="s">
        <v>18</v>
      </c>
      <c r="I11" s="21" t="s">
        <v>17</v>
      </c>
      <c r="J11" s="21" t="s">
        <v>16</v>
      </c>
      <c r="K11" s="21" t="s">
        <v>15</v>
      </c>
      <c r="L11" s="21" t="s">
        <v>14</v>
      </c>
      <c r="M11" s="21" t="s">
        <v>13</v>
      </c>
      <c r="N11" s="20">
        <v>2017</v>
      </c>
    </row>
    <row r="12" spans="1:16" s="11" customFormat="1" x14ac:dyDescent="0.25">
      <c r="A12" s="13" t="s">
        <v>12</v>
      </c>
      <c r="B12" s="12">
        <v>16542800.729999997</v>
      </c>
      <c r="C12" s="12">
        <f>B29</f>
        <v>16611272.969999995</v>
      </c>
      <c r="D12" s="12">
        <f>C29</f>
        <v>3125238.0799999963</v>
      </c>
      <c r="E12" s="12">
        <f>D29</f>
        <v>4724208.9799999958</v>
      </c>
      <c r="F12" s="12">
        <f>E29</f>
        <v>4364744.469999996</v>
      </c>
      <c r="G12" s="12">
        <f>F29</f>
        <v>4908209.2499999972</v>
      </c>
      <c r="H12" s="12">
        <f>G29</f>
        <v>4986909.6799999978</v>
      </c>
      <c r="I12" s="12">
        <f>H29</f>
        <v>5564161.9799999986</v>
      </c>
      <c r="J12" s="12">
        <f>I29</f>
        <v>6145483.3599999985</v>
      </c>
      <c r="K12" s="12">
        <f>J29</f>
        <v>6105255.0199999977</v>
      </c>
      <c r="L12" s="12">
        <f>K29</f>
        <v>6591944.3199999966</v>
      </c>
      <c r="M12" s="12">
        <f>L29</f>
        <v>8306743.9999999981</v>
      </c>
      <c r="N12" s="12">
        <f>B12</f>
        <v>16542800.729999997</v>
      </c>
    </row>
    <row r="13" spans="1:16" x14ac:dyDescent="0.25">
      <c r="A13" s="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</row>
    <row r="14" spans="1:16" s="11" customFormat="1" x14ac:dyDescent="0.25">
      <c r="A14" s="15" t="s">
        <v>11</v>
      </c>
      <c r="B14" s="19">
        <f>B16+B15+B17</f>
        <v>2519786.5399999996</v>
      </c>
      <c r="C14" s="19">
        <f>C16+C15+C17</f>
        <v>2996253.54</v>
      </c>
      <c r="D14" s="19">
        <f>D16+D15+D17</f>
        <v>4376607.04</v>
      </c>
      <c r="E14" s="19">
        <f>E16+E15+E17</f>
        <v>3291800.76</v>
      </c>
      <c r="F14" s="19">
        <f>F16+F15+F17</f>
        <v>4287400.9600000009</v>
      </c>
      <c r="G14" s="19">
        <f>G16+G15+G17</f>
        <v>4039394.57</v>
      </c>
      <c r="H14" s="19">
        <f>H16+H15+H17</f>
        <v>3925378.24</v>
      </c>
      <c r="I14" s="19">
        <f>I16+I15+I17</f>
        <v>4487010.24</v>
      </c>
      <c r="J14" s="19">
        <f>J16+J15+J17</f>
        <v>4027157.36</v>
      </c>
      <c r="K14" s="19">
        <f>K16+K15+K17</f>
        <v>4395300.13</v>
      </c>
      <c r="L14" s="19">
        <f>L16+L15+L17</f>
        <v>5254479.0100000007</v>
      </c>
      <c r="M14" s="19">
        <f>M16+M15+M17</f>
        <v>5154030.8900000006</v>
      </c>
      <c r="N14" s="19">
        <f>N16+N15+N17</f>
        <v>48754599.279999994</v>
      </c>
    </row>
    <row r="15" spans="1:16" x14ac:dyDescent="0.25">
      <c r="A15" s="5" t="s">
        <v>10</v>
      </c>
      <c r="B15" s="4">
        <v>2350178.5099999998</v>
      </c>
      <c r="C15" s="4">
        <v>2927092.35</v>
      </c>
      <c r="D15" s="4">
        <v>4355472.41</v>
      </c>
      <c r="E15" s="4">
        <v>3262136.8</v>
      </c>
      <c r="F15" s="4">
        <v>4256798.04</v>
      </c>
      <c r="G15" s="4">
        <v>4004949.32</v>
      </c>
      <c r="H15" s="4">
        <v>3894376.52</v>
      </c>
      <c r="I15" s="4">
        <v>4453518.29</v>
      </c>
      <c r="J15" s="4">
        <v>3997315.83</v>
      </c>
      <c r="K15" s="4">
        <v>4362257.17</v>
      </c>
      <c r="L15" s="4">
        <v>5223554.04</v>
      </c>
      <c r="M15" s="4">
        <v>5102555.99</v>
      </c>
      <c r="N15" s="4">
        <f>M15+L15+K15+J15+I15+H15+G15+F15+E15+D15+C15+B15</f>
        <v>48190205.269999996</v>
      </c>
    </row>
    <row r="16" spans="1:16" x14ac:dyDescent="0.25">
      <c r="A16" s="5" t="s">
        <v>9</v>
      </c>
      <c r="B16" s="4">
        <v>169608.03</v>
      </c>
      <c r="C16" s="4">
        <v>69161.19</v>
      </c>
      <c r="D16" s="4">
        <v>21134.63</v>
      </c>
      <c r="E16" s="4">
        <v>29199.61</v>
      </c>
      <c r="F16" s="4">
        <v>29071.439999999999</v>
      </c>
      <c r="G16" s="4">
        <v>28464.46</v>
      </c>
      <c r="H16" s="4">
        <v>31001.72</v>
      </c>
      <c r="I16" s="4">
        <v>33491.949999999997</v>
      </c>
      <c r="J16" s="4">
        <v>29841.53</v>
      </c>
      <c r="K16" s="4">
        <v>31319.1</v>
      </c>
      <c r="L16" s="4">
        <v>29712.99</v>
      </c>
      <c r="M16" s="4">
        <v>51177.9</v>
      </c>
      <c r="N16" s="4">
        <f>M16+L16+K16+J16+I16+H16+G16+F16+E16+D16+C16+B16</f>
        <v>553184.54999999993</v>
      </c>
      <c r="P16" s="3"/>
    </row>
    <row r="17" spans="1:18" x14ac:dyDescent="0.25">
      <c r="A17" s="5" t="s">
        <v>8</v>
      </c>
      <c r="B17" s="4">
        <v>0</v>
      </c>
      <c r="C17" s="4">
        <v>0</v>
      </c>
      <c r="D17" s="4">
        <v>0</v>
      </c>
      <c r="E17" s="4">
        <v>464.35</v>
      </c>
      <c r="F17" s="4">
        <v>1531.48</v>
      </c>
      <c r="G17" s="4">
        <v>5980.79</v>
      </c>
      <c r="H17" s="4">
        <v>0</v>
      </c>
      <c r="I17" s="4">
        <v>0</v>
      </c>
      <c r="J17" s="4">
        <v>0</v>
      </c>
      <c r="K17" s="4">
        <v>1723.86</v>
      </c>
      <c r="L17" s="4">
        <v>1211.98</v>
      </c>
      <c r="M17" s="4">
        <v>297</v>
      </c>
      <c r="N17" s="4">
        <f>M17+L17+K17+J17+I17+H17+G17+F17+E17+D17+C17+B17</f>
        <v>11209.460000000001</v>
      </c>
      <c r="P17" s="3"/>
    </row>
    <row r="18" spans="1:18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</row>
    <row r="19" spans="1:18" s="11" customFormat="1" x14ac:dyDescent="0.25">
      <c r="A19" s="15" t="s">
        <v>7</v>
      </c>
      <c r="B19" s="19">
        <f>SUM(B20:B23)</f>
        <v>2451314.3000000003</v>
      </c>
      <c r="C19" s="19">
        <f>SUM(C20:C23)</f>
        <v>2807103.2600000002</v>
      </c>
      <c r="D19" s="19">
        <f>SUM(D20:D23)</f>
        <v>2777636.1400000006</v>
      </c>
      <c r="E19" s="19">
        <f>SUM(E20:E23)</f>
        <v>3651265.2699999996</v>
      </c>
      <c r="F19" s="19">
        <f>SUM(F20:F23)</f>
        <v>3743936.1799999997</v>
      </c>
      <c r="G19" s="19">
        <f>SUM(G20:G23)</f>
        <v>3960694.1399999997</v>
      </c>
      <c r="H19" s="19">
        <f>SUM(H20:H23)</f>
        <v>3348125.9399999995</v>
      </c>
      <c r="I19" s="19">
        <f>SUM(I20:I23)</f>
        <v>3905688.8600000003</v>
      </c>
      <c r="J19" s="19">
        <f>SUM(J20:J23)</f>
        <v>4067385.7</v>
      </c>
      <c r="K19" s="19">
        <f>SUM(K20:K23)</f>
        <v>3908610.8300000005</v>
      </c>
      <c r="L19" s="19">
        <f>SUM(L20:L23)</f>
        <v>3539679.3299999996</v>
      </c>
      <c r="M19" s="19">
        <f>SUM(M20:M23)</f>
        <v>3363935.47</v>
      </c>
      <c r="N19" s="19">
        <f>SUM(N20:N23)</f>
        <v>41525375.419999994</v>
      </c>
    </row>
    <row r="20" spans="1:18" x14ac:dyDescent="0.25">
      <c r="A20" s="5" t="s">
        <v>6</v>
      </c>
      <c r="B20" s="4">
        <v>1661578.99</v>
      </c>
      <c r="C20" s="4">
        <v>1870732.71</v>
      </c>
      <c r="D20" s="4">
        <v>1920788.95</v>
      </c>
      <c r="E20" s="4">
        <v>2838886.65</v>
      </c>
      <c r="F20" s="4">
        <f>2892807.2-5601.1</f>
        <v>2887206.1</v>
      </c>
      <c r="G20" s="4">
        <f>3106283.04-18.45</f>
        <v>3106264.59</v>
      </c>
      <c r="H20" s="4">
        <v>2495728.23</v>
      </c>
      <c r="I20" s="4">
        <v>2894003.1</v>
      </c>
      <c r="J20" s="4">
        <v>3066149.3000000003</v>
      </c>
      <c r="K20" s="4">
        <v>2716101.5900000003</v>
      </c>
      <c r="L20" s="4">
        <v>2669901.88</v>
      </c>
      <c r="M20" s="4">
        <v>2362742.71</v>
      </c>
      <c r="N20" s="4">
        <f>M20+L20+K20+J20+I20+H20+G20+F20+E20+D20+C20+B20</f>
        <v>30490084.799999997</v>
      </c>
    </row>
    <row r="21" spans="1:18" x14ac:dyDescent="0.25">
      <c r="A21" s="5" t="s">
        <v>5</v>
      </c>
      <c r="B21" s="4">
        <v>458975</v>
      </c>
      <c r="C21" s="4">
        <v>458975</v>
      </c>
      <c r="D21" s="4">
        <v>458975</v>
      </c>
      <c r="E21" s="4">
        <v>458975</v>
      </c>
      <c r="F21" s="4">
        <v>458975</v>
      </c>
      <c r="G21" s="4">
        <v>458975</v>
      </c>
      <c r="H21" s="4">
        <v>458975</v>
      </c>
      <c r="I21" s="4">
        <v>458975</v>
      </c>
      <c r="J21" s="4">
        <v>458975</v>
      </c>
      <c r="K21" s="4">
        <v>458975</v>
      </c>
      <c r="L21" s="4">
        <v>458975</v>
      </c>
      <c r="M21" s="4">
        <v>458975</v>
      </c>
      <c r="N21" s="4">
        <f>M21+L21+K21+J21+I21+H21+G21+F21+E21+D21+C21+B21</f>
        <v>5507700</v>
      </c>
      <c r="Q21" s="18"/>
    </row>
    <row r="22" spans="1:18" x14ac:dyDescent="0.25">
      <c r="A22" s="5" t="s">
        <v>4</v>
      </c>
      <c r="B22" s="4">
        <v>330760.30999999994</v>
      </c>
      <c r="C22" s="4">
        <v>467792.35000000003</v>
      </c>
      <c r="D22" s="4">
        <v>348172.45</v>
      </c>
      <c r="E22" s="4">
        <v>338122.32</v>
      </c>
      <c r="F22" s="4">
        <v>349107.55</v>
      </c>
      <c r="G22" s="4">
        <v>352013.80000000005</v>
      </c>
      <c r="H22" s="4">
        <v>356046.36999999988</v>
      </c>
      <c r="I22" s="4">
        <v>523657.30999999994</v>
      </c>
      <c r="J22" s="4">
        <v>507587.34999999992</v>
      </c>
      <c r="K22" s="4">
        <v>714139.2699999999</v>
      </c>
      <c r="L22" s="4">
        <v>359498.81999999995</v>
      </c>
      <c r="M22" s="4">
        <v>541714.78</v>
      </c>
      <c r="N22" s="4">
        <f>M22+L22+K22+J22+I22+H22+G22+F22+E22+D22+C22+B22</f>
        <v>5188612.6799999978</v>
      </c>
    </row>
    <row r="23" spans="1:18" x14ac:dyDescent="0.25">
      <c r="A23" s="5" t="s">
        <v>3</v>
      </c>
      <c r="B23" s="4">
        <v>0</v>
      </c>
      <c r="C23" s="4">
        <v>9603.2000000000007</v>
      </c>
      <c r="D23" s="4">
        <v>49699.74</v>
      </c>
      <c r="E23" s="4">
        <v>15281.3</v>
      </c>
      <c r="F23" s="4">
        <f>58140.74-9493.21</f>
        <v>48647.53</v>
      </c>
      <c r="G23" s="4">
        <v>43440.749999999993</v>
      </c>
      <c r="H23" s="4">
        <v>37376.339999999997</v>
      </c>
      <c r="I23" s="4">
        <f>29891.77-838.32</f>
        <v>29053.45</v>
      </c>
      <c r="J23" s="4">
        <f>36463.56-1789.51</f>
        <v>34674.049999999996</v>
      </c>
      <c r="K23" s="4">
        <f>24987.36-5592.39</f>
        <v>19394.97</v>
      </c>
      <c r="L23" s="4">
        <f>40147.57+11156.06</f>
        <v>51303.63</v>
      </c>
      <c r="M23" s="4">
        <f>205.98+297</f>
        <v>502.98</v>
      </c>
      <c r="N23" s="4">
        <f>M23+L23+K23+J23+I23+H23+G23+F23+E23+D23+C23+B23</f>
        <v>338977.94</v>
      </c>
      <c r="P23" s="3"/>
    </row>
    <row r="24" spans="1:18" x14ac:dyDescent="0.2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</row>
    <row r="25" spans="1:18" s="11" customFormat="1" x14ac:dyDescent="0.25">
      <c r="A25" s="17" t="s">
        <v>2</v>
      </c>
      <c r="B25" s="16">
        <f>B14-B19</f>
        <v>68472.239999999292</v>
      </c>
      <c r="C25" s="16">
        <f>C14-C19</f>
        <v>189150.2799999998</v>
      </c>
      <c r="D25" s="16">
        <f>D14-D19</f>
        <v>1598970.8999999994</v>
      </c>
      <c r="E25" s="16">
        <f>E14-E19</f>
        <v>-359464.50999999978</v>
      </c>
      <c r="F25" s="16">
        <f>F14-F19</f>
        <v>543464.78000000119</v>
      </c>
      <c r="G25" s="16">
        <f>G14-G19</f>
        <v>78700.430000000168</v>
      </c>
      <c r="H25" s="16">
        <f>H14-H19</f>
        <v>577252.30000000075</v>
      </c>
      <c r="I25" s="16">
        <f>I14-I19</f>
        <v>581321.37999999989</v>
      </c>
      <c r="J25" s="16">
        <f>J14-J19</f>
        <v>-40228.340000000317</v>
      </c>
      <c r="K25" s="16">
        <f>K14-K19</f>
        <v>486689.29999999935</v>
      </c>
      <c r="L25" s="16">
        <f>L14-L19</f>
        <v>1714799.6800000011</v>
      </c>
      <c r="M25" s="16">
        <f>M14-M19</f>
        <v>1790095.4200000004</v>
      </c>
      <c r="N25" s="16">
        <f>N14-N19</f>
        <v>7229223.8599999994</v>
      </c>
    </row>
    <row r="26" spans="1:18" x14ac:dyDescent="0.2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</row>
    <row r="27" spans="1:18" s="11" customFormat="1" x14ac:dyDescent="0.25">
      <c r="A27" s="15" t="s">
        <v>1</v>
      </c>
      <c r="B27" s="14">
        <v>0</v>
      </c>
      <c r="C27" s="14">
        <f>13022117.47+653067.7</f>
        <v>13675185.17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f>SUM(B27:M27)</f>
        <v>13675185.17</v>
      </c>
    </row>
    <row r="28" spans="1:18" x14ac:dyDescent="0.2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</row>
    <row r="29" spans="1:18" s="11" customFormat="1" x14ac:dyDescent="0.25">
      <c r="A29" s="13" t="s">
        <v>0</v>
      </c>
      <c r="B29" s="12">
        <f>B12+B25-B27</f>
        <v>16611272.969999995</v>
      </c>
      <c r="C29" s="12">
        <f>C12+C25-C27</f>
        <v>3125238.0799999963</v>
      </c>
      <c r="D29" s="12">
        <f>D12+D25-D27</f>
        <v>4724208.9799999958</v>
      </c>
      <c r="E29" s="12">
        <f>E12+E25-E27</f>
        <v>4364744.469999996</v>
      </c>
      <c r="F29" s="12">
        <f>F12+F25-F27</f>
        <v>4908209.2499999972</v>
      </c>
      <c r="G29" s="12">
        <f>G12+G25-G27</f>
        <v>4986909.6799999978</v>
      </c>
      <c r="H29" s="12">
        <f>H12+H25-H27</f>
        <v>5564161.9799999986</v>
      </c>
      <c r="I29" s="12">
        <f>I12+I25-I27</f>
        <v>6145483.3599999985</v>
      </c>
      <c r="J29" s="12">
        <f>J12+J25-J27</f>
        <v>6105255.0199999977</v>
      </c>
      <c r="K29" s="12">
        <f>K12+K25-K27</f>
        <v>6591944.3199999966</v>
      </c>
      <c r="L29" s="12">
        <f>L12+L25-L27</f>
        <v>8306743.9999999981</v>
      </c>
      <c r="M29" s="12">
        <f>M12+M25-M27</f>
        <v>10096839.419999998</v>
      </c>
      <c r="N29" s="12">
        <f>N12+N25-N27</f>
        <v>10096839.419999996</v>
      </c>
    </row>
    <row r="30" spans="1:18" x14ac:dyDescent="0.25">
      <c r="A30" s="10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R30" s="9"/>
    </row>
    <row r="31" spans="1:18" x14ac:dyDescent="0.25">
      <c r="A31" s="10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R31" s="9"/>
    </row>
    <row r="32" spans="1:18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21" x14ac:dyDescent="0.25">
      <c r="A33" s="5"/>
      <c r="B33" s="4"/>
      <c r="C33" s="4"/>
      <c r="D33" s="4"/>
      <c r="E33" s="4"/>
      <c r="F33" s="4"/>
      <c r="G33" s="6"/>
      <c r="H33" s="7"/>
      <c r="I33" s="4"/>
      <c r="J33" s="4"/>
      <c r="K33" s="4"/>
      <c r="L33" s="6"/>
      <c r="M33" s="4"/>
      <c r="N33" s="4"/>
    </row>
    <row r="34" spans="1:21" x14ac:dyDescent="0.2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S34" s="1"/>
      <c r="T34" s="1"/>
      <c r="U34" s="3"/>
    </row>
    <row r="35" spans="1:21" x14ac:dyDescent="0.25">
      <c r="N35" s="1"/>
      <c r="S35" s="1"/>
      <c r="T35" s="1"/>
      <c r="U35" s="3"/>
    </row>
    <row r="36" spans="1:21" x14ac:dyDescent="0.25">
      <c r="G36" s="2"/>
      <c r="N36" s="1"/>
      <c r="S36" s="1"/>
      <c r="T36" s="1"/>
      <c r="U36" s="1"/>
    </row>
    <row r="37" spans="1:21" x14ac:dyDescent="0.25">
      <c r="G37" s="2"/>
      <c r="N37" s="1"/>
      <c r="S37" s="1"/>
      <c r="T37" s="1"/>
    </row>
    <row r="38" spans="1:21" x14ac:dyDescent="0.25">
      <c r="S38" s="1"/>
      <c r="T38" s="1"/>
    </row>
  </sheetData>
  <mergeCells count="4">
    <mergeCell ref="A32:N32"/>
    <mergeCell ref="A7:N7"/>
    <mergeCell ref="A9:N9"/>
    <mergeCell ref="A10:N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Odevar Cêa</dc:creator>
  <cp:lastModifiedBy>Alex Odevar Cêa</cp:lastModifiedBy>
  <dcterms:created xsi:type="dcterms:W3CDTF">2019-02-01T15:42:17Z</dcterms:created>
  <dcterms:modified xsi:type="dcterms:W3CDTF">2019-02-01T15:42:28Z</dcterms:modified>
</cp:coreProperties>
</file>