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380" windowHeight="6975" tabRatio="465"/>
  </bookViews>
  <sheets>
    <sheet name="Anexo I - Indicadores" sheetId="2" r:id="rId1"/>
  </sheets>
  <calcPr calcId="145621"/>
</workbook>
</file>

<file path=xl/calcChain.xml><?xml version="1.0" encoding="utf-8"?>
<calcChain xmlns="http://schemas.openxmlformats.org/spreadsheetml/2006/main">
  <c r="R45" i="2" l="1"/>
  <c r="K45" i="2"/>
  <c r="K44" i="2"/>
  <c r="R44" i="2"/>
  <c r="S56" i="2" l="1"/>
  <c r="R56" i="2"/>
  <c r="K56" i="2"/>
  <c r="S55" i="2"/>
  <c r="R55" i="2"/>
  <c r="K55" i="2"/>
  <c r="S54" i="2"/>
  <c r="R54" i="2"/>
  <c r="K54" i="2"/>
  <c r="S53" i="2"/>
  <c r="R53" i="2"/>
  <c r="K53" i="2"/>
  <c r="S27" i="2"/>
  <c r="R27" i="2"/>
  <c r="K27" i="2"/>
  <c r="S26" i="2"/>
  <c r="R26" i="2"/>
  <c r="K26" i="2"/>
  <c r="S25" i="2"/>
  <c r="R25" i="2"/>
  <c r="K25" i="2"/>
  <c r="S23" i="2"/>
  <c r="R23" i="2"/>
  <c r="K23" i="2"/>
  <c r="S22" i="2"/>
  <c r="R22" i="2"/>
  <c r="K22" i="2"/>
  <c r="S20" i="2"/>
  <c r="R20" i="2"/>
  <c r="K20" i="2"/>
  <c r="S6" i="2" l="1"/>
  <c r="R6" i="2"/>
  <c r="K6" i="2"/>
  <c r="S5" i="2" l="1"/>
  <c r="R5" i="2"/>
  <c r="K5" i="2"/>
  <c r="S4" i="2"/>
  <c r="R4" i="2"/>
  <c r="K4" i="2"/>
  <c r="S18" i="2"/>
  <c r="R18" i="2"/>
  <c r="K18" i="2"/>
  <c r="S17" i="2"/>
  <c r="R17" i="2"/>
  <c r="K17" i="2"/>
  <c r="S16" i="2"/>
  <c r="R16" i="2"/>
  <c r="K16" i="2"/>
  <c r="R15" i="2"/>
  <c r="K15" i="2"/>
  <c r="S14" i="2"/>
  <c r="R14" i="2"/>
  <c r="K14" i="2"/>
  <c r="S9" i="2"/>
  <c r="R9" i="2"/>
  <c r="K9" i="2"/>
  <c r="S8" i="2"/>
  <c r="R8" i="2"/>
  <c r="K8" i="2"/>
  <c r="S61" i="2"/>
  <c r="R61" i="2"/>
  <c r="S58" i="2"/>
  <c r="R58" i="2"/>
  <c r="K58" i="2"/>
  <c r="S15" i="2" l="1"/>
  <c r="S31" i="2"/>
  <c r="R31" i="2"/>
  <c r="K31" i="2"/>
  <c r="S67" i="2"/>
  <c r="R67" i="2"/>
  <c r="K67" i="2"/>
  <c r="S66" i="2"/>
  <c r="R66" i="2"/>
  <c r="K66" i="2"/>
  <c r="S65" i="2"/>
  <c r="R65" i="2"/>
  <c r="K65" i="2"/>
  <c r="S39" i="2"/>
  <c r="R39" i="2"/>
  <c r="K39" i="2"/>
  <c r="R10" i="2" l="1"/>
  <c r="S10" i="2"/>
  <c r="R11" i="2"/>
  <c r="S11" i="2"/>
  <c r="R12" i="2"/>
  <c r="S12" i="2"/>
  <c r="R30" i="2"/>
  <c r="S30" i="2"/>
  <c r="R32" i="2"/>
  <c r="S32" i="2"/>
  <c r="R34" i="2"/>
  <c r="S34" i="2"/>
  <c r="R35" i="2"/>
  <c r="S35" i="2"/>
  <c r="R38" i="2"/>
  <c r="S38" i="2"/>
  <c r="R40" i="2"/>
  <c r="S40" i="2"/>
  <c r="S42" i="2"/>
  <c r="R43" i="2"/>
  <c r="S44" i="2"/>
  <c r="S45" i="2"/>
  <c r="S46" i="2"/>
  <c r="R48" i="2"/>
  <c r="R49" i="2"/>
  <c r="S49" i="2"/>
  <c r="R51" i="2"/>
  <c r="R59" i="2"/>
  <c r="S59" i="2"/>
  <c r="R62" i="2"/>
  <c r="R63" i="2"/>
  <c r="R69" i="2"/>
  <c r="R70" i="2"/>
  <c r="R71" i="2"/>
  <c r="S71" i="2"/>
  <c r="R73" i="2"/>
  <c r="S73" i="2"/>
  <c r="R75" i="2"/>
  <c r="K10" i="2"/>
  <c r="K11" i="2"/>
  <c r="K12" i="2"/>
  <c r="K30" i="2"/>
  <c r="K32" i="2"/>
  <c r="K34" i="2"/>
  <c r="K35" i="2"/>
  <c r="K38" i="2"/>
  <c r="K40" i="2"/>
  <c r="K43" i="2"/>
  <c r="K48" i="2"/>
  <c r="K49" i="2"/>
  <c r="K51" i="2"/>
  <c r="K59" i="2"/>
  <c r="K62" i="2"/>
  <c r="K63" i="2"/>
  <c r="K70" i="2"/>
  <c r="K71" i="2"/>
  <c r="K73" i="2"/>
  <c r="K75" i="2"/>
</calcChain>
</file>

<file path=xl/comments1.xml><?xml version="1.0" encoding="utf-8"?>
<comments xmlns="http://schemas.openxmlformats.org/spreadsheetml/2006/main">
  <authors>
    <author>micro</author>
    <author>Ariane Debastiani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>micro:</t>
        </r>
        <r>
          <rPr>
            <sz val="9"/>
            <color indexed="81"/>
            <rFont val="Tahoma"/>
            <family val="2"/>
          </rPr>
          <t xml:space="preserve">
As quantidades referem-se à Torre I e II da sede e Fórum Central
</t>
        </r>
      </text>
    </comment>
    <comment ref="S43" authorId="1">
      <text>
        <r>
          <rPr>
            <b/>
            <sz val="9"/>
            <color indexed="81"/>
            <rFont val="Tahoma"/>
            <family val="2"/>
          </rPr>
          <t>Ariane Debastiani:</t>
        </r>
        <r>
          <rPr>
            <sz val="9"/>
            <color indexed="81"/>
            <rFont val="Tahoma"/>
            <family val="2"/>
          </rPr>
          <t xml:space="preserve">
não tem na planilha enviada pelo cassiano</t>
        </r>
      </text>
    </comment>
  </commentList>
</comments>
</file>

<file path=xl/sharedStrings.xml><?xml version="1.0" encoding="utf-8"?>
<sst xmlns="http://schemas.openxmlformats.org/spreadsheetml/2006/main" count="267" uniqueCount="158">
  <si>
    <t>I - Materiais de Consumo</t>
  </si>
  <si>
    <t>Papel</t>
  </si>
  <si>
    <t>Mensal e anual</t>
  </si>
  <si>
    <t>Quantidade (resmas) de papel reciclado utilizadas</t>
  </si>
  <si>
    <t>Valor (R$) gasto com a compra de papel reciclado</t>
  </si>
  <si>
    <t>Consumo total de papel branco e reciclado</t>
  </si>
  <si>
    <t>Quantidade total de resmas de papel branco e reciclado utilizadas</t>
  </si>
  <si>
    <t>Copos</t>
  </si>
  <si>
    <t>Semestral e anual</t>
  </si>
  <si>
    <t>Consumo de copos de 50ml descartáveis</t>
  </si>
  <si>
    <t>Quantidade (centos) de copos de 50 ml/total corpo funcional + força de trabalho auxiliar</t>
  </si>
  <si>
    <t>Gasto com aquisição de copos de 50 ml</t>
  </si>
  <si>
    <t>Valor (R$) gasto com a compra de copos de 50 ml</t>
  </si>
  <si>
    <t>Gasto total com aquisição de copos descartáveis</t>
  </si>
  <si>
    <t>Valor (R$) gasto com a compra de copos descartáveis (200ml + 50ml)</t>
  </si>
  <si>
    <t>Água/ Garrafões de água</t>
  </si>
  <si>
    <t>Quantidade (unidades) de garrafas descartáveis consumidas</t>
  </si>
  <si>
    <t>Consumo de garrafões de água de 20 litros</t>
  </si>
  <si>
    <t>Valor (R$) gasto com a compra de garrafinhas plásticas
(com e sem gás)</t>
  </si>
  <si>
    <t>Gasto com aquisição de garrafões de 20 litros</t>
  </si>
  <si>
    <t>Valor (R$) gasto com a compra de garrafões 20 litros</t>
  </si>
  <si>
    <t>Impressões de documentos totais</t>
  </si>
  <si>
    <t>Quantidade total de impressões/corpo funcional + força de trabalho auxiliar</t>
  </si>
  <si>
    <t>Equipamentos instalados</t>
  </si>
  <si>
    <t>Quantidade de equipamentos instalados por unidade de trabalho</t>
  </si>
  <si>
    <t>Performance dos equipamentos instalados (Índice de ociosidade baseada na capacidade máxima de impressão)</t>
  </si>
  <si>
    <t>Quantidade de impressões/equipamentos instalados por unidade de trabalho</t>
  </si>
  <si>
    <t>Semestral</t>
  </si>
  <si>
    <t>Gasto com aquisições</t>
  </si>
  <si>
    <t>Gasto com aquisições de suprimentos</t>
  </si>
  <si>
    <t>Valor (R$) gasto com a compra de suprimentos</t>
  </si>
  <si>
    <t>Anual</t>
  </si>
  <si>
    <t>Gasto com aquisição de impressoras</t>
  </si>
  <si>
    <t>Valor gasto com a compra de equipamentos de impressão</t>
  </si>
  <si>
    <t>Gasto com contratos de outsourcing de impressão (equipamento + manutenção + impressão por folha + suprimento)</t>
  </si>
  <si>
    <t>Valor (R$) gasto com o posto de impressão</t>
  </si>
  <si>
    <t>III - Energia Elétrica</t>
  </si>
  <si>
    <t>Consumo de energia elétrica</t>
  </si>
  <si>
    <t>Quantidade de Kwh consumidos</t>
  </si>
  <si>
    <t>Consumo de energia elétrica per área construída</t>
  </si>
  <si>
    <t>Quantidade de Kwh consumidos/total da área construída</t>
  </si>
  <si>
    <t>Gasto com energia elétrica</t>
  </si>
  <si>
    <t>Valor (R$) da fatura/total área construída</t>
  </si>
  <si>
    <t>Contrato de demanda</t>
  </si>
  <si>
    <t>Adequação do contrato de demanda (fora de ponta)</t>
  </si>
  <si>
    <t>Demanda registrada fora de ponta/demanda contratada fora de ponta (%)</t>
  </si>
  <si>
    <t>Mensal</t>
  </si>
  <si>
    <t>Adequação do contrato de demanda (ponta)</t>
  </si>
  <si>
    <t>Demanda registrada ponta/Demanda contratada ponta (5)</t>
  </si>
  <si>
    <t>IV - Água e esgoto</t>
  </si>
  <si>
    <t>Volume de áqua consumido</t>
  </si>
  <si>
    <t>Quantidade de m³ de água</t>
  </si>
  <si>
    <t>Volume de água por área construída</t>
  </si>
  <si>
    <t>Quantidade de m³ de água/total área construída</t>
  </si>
  <si>
    <t>Gasto com áqua</t>
  </si>
  <si>
    <t>Valor (R$) da fatura</t>
  </si>
  <si>
    <t>Gasto com água por área construída</t>
  </si>
  <si>
    <t>Valor (R$) da fatura/área total construída</t>
  </si>
  <si>
    <t>V - Gestão de resíduos</t>
  </si>
  <si>
    <t>Quantidade (kg) de papel destinado à reciclagem</t>
  </si>
  <si>
    <t>Mensal e semestral</t>
  </si>
  <si>
    <t>Destinação de suprimentos de impressão para reciclagem</t>
  </si>
  <si>
    <t>Quantidade (kg) de suprimentos de impressão destinados à reciclagem</t>
  </si>
  <si>
    <t>Destinação de lâmpadas encaminhadas para Descontaminação</t>
  </si>
  <si>
    <t>Quantidade (unidades) de lâmpadas encaminhadas para descontaminação</t>
  </si>
  <si>
    <t>Destinação de pilhas e baterias encaminhadas para descontaminação</t>
  </si>
  <si>
    <t>Quantidade (kg) de pilhas e baterias encaminhadas para descontaminação</t>
  </si>
  <si>
    <t>Destinação de resíduos de saúde para descontaminação</t>
  </si>
  <si>
    <t>Quantidade (kg) de resíduos de saúde destinados à descontaminação</t>
  </si>
  <si>
    <t>VI - Qualidade de vida no ambiente de trabalho</t>
  </si>
  <si>
    <t>Participação dos servidores e/ou ações voltadas para a qualidade de vida no trabalho</t>
  </si>
  <si>
    <t>(Quantidade de servidores que participaram de ações de qualidade de vida/total de servidores da instituição) x 100</t>
  </si>
  <si>
    <t>Participação de servidores em ações solidárias (ex inclusão digital, alfabetização, campanhas voluntárias)</t>
  </si>
  <si>
    <t>(Quantidade de servidores que participaram de ações solidárias/total de servidores da instituição) x 100</t>
  </si>
  <si>
    <t>Inclusão por deficiência</t>
  </si>
  <si>
    <t>Ações de inclusão para servidores com deficiência</t>
  </si>
  <si>
    <t>Quantidade de ações de inclusão</t>
  </si>
  <si>
    <t>VII-Telefonia</t>
  </si>
  <si>
    <t>Gasto médio do contrato de telefonia fixa</t>
  </si>
  <si>
    <t>Valor (R$) da fatura/quantidade linhas</t>
  </si>
  <si>
    <t>Gasto médio do contrato de telefonia móvel</t>
  </si>
  <si>
    <t>Valor (R$) da fatura/quantidade de linhas</t>
  </si>
  <si>
    <t>Gasto total do contrato de telefonia fixa</t>
  </si>
  <si>
    <t>Valor (R$) da fatura de telefonia fixa</t>
  </si>
  <si>
    <t>Gasto total do contrato de telefonia móvel</t>
  </si>
  <si>
    <t>Valor (R$) da fatura de telefonia móvel</t>
  </si>
  <si>
    <t>VII -Vigilância</t>
  </si>
  <si>
    <t>Valor inicial do posto</t>
  </si>
  <si>
    <t>Valor total anual do contrato/quantidade de postos</t>
  </si>
  <si>
    <t>Valor atual do posto</t>
  </si>
  <si>
    <t>Valor total anual de repactuação/valor total anual de assinatura do contrato</t>
  </si>
  <si>
    <t>IX - Limpeza</t>
  </si>
  <si>
    <t>Gasto de limpeza pela área construída</t>
  </si>
  <si>
    <t>Valor (R$) anual do contrato/área construída</t>
  </si>
  <si>
    <t>Grau de repactuaçáo</t>
  </si>
  <si>
    <t>Valor total anual de repactuação/valor total anual da assinatura do contrato</t>
  </si>
  <si>
    <t>Gasto com material limpeza</t>
  </si>
  <si>
    <t>Valor (R$) gasto com aquisição de material de limpeza</t>
  </si>
  <si>
    <t>X - Combustível</t>
  </si>
  <si>
    <t>Consumo de gasolina da frota oficial de veículos</t>
  </si>
  <si>
    <t>Quantidade de litros de gasolina consumidos/quantidade
De km rodados</t>
  </si>
  <si>
    <t>Consumo de etanol da frota oficial de veículos</t>
  </si>
  <si>
    <t>Quantidade de litros de etanol consumidos/quantidade 
De km rodados</t>
  </si>
  <si>
    <t>Consumo de diesel da frota oficial de veículos</t>
  </si>
  <si>
    <t>Quantidade de litros de diesel consumidos/quantidade
De km rodados</t>
  </si>
  <si>
    <t>XI - Veículos</t>
  </si>
  <si>
    <t>Veículos para transporte de servidores, tramitação de documentos e demais atividades funcionais</t>
  </si>
  <si>
    <t>Quantidade de veículos utilizados no transporte de servidores, tramitação de documentos e demais atividades funcionais/total de servidores</t>
  </si>
  <si>
    <t>Veículos para transporte de magistrados</t>
  </si>
  <si>
    <t>Quantidade de veículos utilizados no transporte de magistrados /total de magistrados</t>
  </si>
  <si>
    <t>Gasto com manutenção dos veículos da frota</t>
  </si>
  <si>
    <t>Valor (R$) da fatura do total de contratos de manutenção/ quantidade de veículos</t>
  </si>
  <si>
    <t>XII - Layout</t>
  </si>
  <si>
    <t>Valor gasto com reformas nas unidades</t>
  </si>
  <si>
    <t>Valor gasto com reformas nas unidades no ano vigente/ Valor gasto com reformas no ano anterior</t>
  </si>
  <si>
    <t>XIII - Capacitação de servidores em educação socioambiental</t>
  </si>
  <si>
    <t>Sensibilização e capacitação do corpo funcional e força de trabalho auxiliar</t>
  </si>
  <si>
    <t>Quantidade de ações de sensibilização e capacitação</t>
  </si>
  <si>
    <t>JAN</t>
  </si>
  <si>
    <t>FEV</t>
  </si>
  <si>
    <t>MAR</t>
  </si>
  <si>
    <t>ABR</t>
  </si>
  <si>
    <t>MAI</t>
  </si>
  <si>
    <t>JUN</t>
  </si>
  <si>
    <t>JUL</t>
  </si>
  <si>
    <t>AGO</t>
  </si>
  <si>
    <t>1º SEMESTRE</t>
  </si>
  <si>
    <t>SET</t>
  </si>
  <si>
    <t>OUT</t>
  </si>
  <si>
    <t>NOV</t>
  </si>
  <si>
    <t>DEZ</t>
  </si>
  <si>
    <t>2º SEMESTRE</t>
  </si>
  <si>
    <t>ANUAL</t>
  </si>
  <si>
    <t>Impressões</t>
  </si>
  <si>
    <t>Indicadores para avaliação do desempenho ambiental e econômico do PLS-PJ</t>
  </si>
  <si>
    <t>Consumo de copos  Descartáveis</t>
  </si>
  <si>
    <t>Quantidade de copos plásticos aquiridos - caixa com 3.000 copos</t>
  </si>
  <si>
    <t>Gasto com aquisição de copos descartáveis</t>
  </si>
  <si>
    <t xml:space="preserve">Valor (R$) gasto com a compra de copos descartáveis </t>
  </si>
  <si>
    <t>Consumo de água envasada embalagens plásticas (com gás - 510 ml)</t>
  </si>
  <si>
    <t>Consumo de água envasada embalagens plásticas (sem gás - 510 ml)</t>
  </si>
  <si>
    <t>Gasto com aquisição de água envasada em embalagens plásticas (com e sem gás - 510 ml )</t>
  </si>
  <si>
    <t>113534,4+94.846,9</t>
  </si>
  <si>
    <t>em resmas</t>
  </si>
  <si>
    <t>-</t>
  </si>
  <si>
    <t xml:space="preserve">Destinação de resíduos recicláveis à coleta seletiva solidária, para reciclagem - TJ </t>
  </si>
  <si>
    <t>Quem mede</t>
  </si>
  <si>
    <t>DMP</t>
  </si>
  <si>
    <t>DTI</t>
  </si>
  <si>
    <t>DEA</t>
  </si>
  <si>
    <t>DIE</t>
  </si>
  <si>
    <t>SGS</t>
  </si>
  <si>
    <t>DRH, DS, SGS</t>
  </si>
  <si>
    <t>DRH</t>
  </si>
  <si>
    <t>AJ,SGS</t>
  </si>
  <si>
    <t>Consumo de papel reciclado sem cloro elementar</t>
  </si>
  <si>
    <t>Gasto com aquisição de papel reciclado sem cloro elementar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</si>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</sst>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3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sz val="14"/>
      <name val="Arial"/>
      <family val="2"/>
      <charset val="1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32303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99"/>
        <bgColor rgb="FFFFFF66"/>
      </patternFill>
    </fill>
    <fill>
      <patternFill patternType="solid">
        <fgColor rgb="FFC0C0C0"/>
        <bgColor rgb="FFCCCC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66"/>
      </patternFill>
    </fill>
    <fill>
      <patternFill patternType="solid">
        <fgColor theme="0"/>
        <bgColor rgb="FFFFFF6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3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justify" vertical="center" wrapText="1"/>
    </xf>
    <xf numFmtId="49" fontId="0" fillId="9" borderId="0" xfId="0" applyNumberFormat="1" applyFont="1" applyFill="1" applyBorder="1" applyAlignment="1">
      <alignment horizontal="left" vertical="center" wrapText="1"/>
    </xf>
    <xf numFmtId="49" fontId="0" fillId="9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11" fillId="9" borderId="0" xfId="0" applyNumberFormat="1" applyFont="1" applyFill="1" applyBorder="1" applyAlignment="1">
      <alignment horizontal="center" vertical="center"/>
    </xf>
    <xf numFmtId="1" fontId="11" fillId="9" borderId="0" xfId="0" applyNumberFormat="1" applyFont="1" applyFill="1" applyBorder="1" applyAlignment="1">
      <alignment horizontal="center" vertical="center"/>
    </xf>
    <xf numFmtId="49" fontId="0" fillId="9" borderId="0" xfId="0" applyNumberFormat="1" applyFont="1" applyFill="1" applyBorder="1" applyAlignment="1">
      <alignment vertical="center" wrapText="1"/>
    </xf>
    <xf numFmtId="4" fontId="11" fillId="9" borderId="0" xfId="0" applyNumberFormat="1" applyFont="1" applyFill="1" applyBorder="1" applyAlignment="1">
      <alignment horizontal="center" vertical="center"/>
    </xf>
    <xf numFmtId="49" fontId="0" fillId="9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justify" vertical="center"/>
    </xf>
    <xf numFmtId="0" fontId="4" fillId="3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4" fillId="11" borderId="0" xfId="0" applyFont="1" applyFill="1" applyBorder="1" applyAlignment="1">
      <alignment horizontal="center" vertical="center" wrapText="1"/>
    </xf>
    <xf numFmtId="0" fontId="3" fillId="9" borderId="0" xfId="0" applyFont="1" applyFill="1" applyBorder="1"/>
    <xf numFmtId="10" fontId="11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4"/>
  <sheetViews>
    <sheetView tabSelected="1" zoomScale="90" zoomScaleNormal="9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B42" sqref="B42"/>
    </sheetView>
  </sheetViews>
  <sheetFormatPr defaultRowHeight="15" x14ac:dyDescent="0.2"/>
  <cols>
    <col min="1" max="1" width="60.140625" style="30" customWidth="1"/>
    <col min="2" max="2" width="32" style="21"/>
    <col min="3" max="4" width="11.85546875" style="16" customWidth="1"/>
    <col min="5" max="6" width="13.140625" style="28" bestFit="1" customWidth="1"/>
    <col min="7" max="7" width="13.42578125" style="28" customWidth="1"/>
    <col min="8" max="8" width="13.140625" style="28" bestFit="1" customWidth="1"/>
    <col min="9" max="9" width="13.5703125" style="28" customWidth="1"/>
    <col min="10" max="10" width="13.42578125" style="28" customWidth="1"/>
    <col min="11" max="11" width="17" style="28" customWidth="1"/>
    <col min="12" max="12" width="11" style="28" customWidth="1"/>
    <col min="13" max="13" width="13.140625" style="28" customWidth="1"/>
    <col min="14" max="14" width="12.5703125" style="28" customWidth="1"/>
    <col min="15" max="15" width="13.42578125" style="28" customWidth="1"/>
    <col min="16" max="16" width="19.140625" style="28" bestFit="1" customWidth="1"/>
    <col min="17" max="17" width="13.85546875" style="28" customWidth="1"/>
    <col min="18" max="18" width="16.28515625" style="28" customWidth="1"/>
    <col min="19" max="19" width="16.140625" style="28" customWidth="1"/>
    <col min="20" max="22" width="16.5703125" style="28" customWidth="1"/>
    <col min="23" max="23" width="14.28515625" style="28" bestFit="1" customWidth="1"/>
    <col min="24" max="25" width="11.7109375" style="28"/>
    <col min="26" max="26" width="23.28515625" style="28" bestFit="1" customWidth="1"/>
    <col min="27" max="1043" width="11.7109375" style="28"/>
    <col min="1044" max="16384" width="9.140625" style="28"/>
  </cols>
  <sheetData>
    <row r="1" spans="1:21" ht="26.25" customHeight="1" x14ac:dyDescent="0.2">
      <c r="A1" s="51" t="s">
        <v>134</v>
      </c>
      <c r="B1" s="51"/>
      <c r="C1" s="51"/>
      <c r="D1" s="51"/>
      <c r="E1" s="55">
        <v>2014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1" ht="54" x14ac:dyDescent="0.2">
      <c r="A2" s="52" t="s">
        <v>0</v>
      </c>
      <c r="B2" s="52"/>
      <c r="C2" s="52"/>
      <c r="D2" s="6" t="s">
        <v>146</v>
      </c>
      <c r="E2" s="45" t="s">
        <v>118</v>
      </c>
      <c r="F2" s="45" t="s">
        <v>119</v>
      </c>
      <c r="G2" s="45" t="s">
        <v>120</v>
      </c>
      <c r="H2" s="45" t="s">
        <v>121</v>
      </c>
      <c r="I2" s="45" t="s">
        <v>122</v>
      </c>
      <c r="J2" s="45" t="s">
        <v>123</v>
      </c>
      <c r="K2" s="46" t="s">
        <v>126</v>
      </c>
      <c r="L2" s="45" t="s">
        <v>124</v>
      </c>
      <c r="M2" s="45" t="s">
        <v>125</v>
      </c>
      <c r="N2" s="45" t="s">
        <v>127</v>
      </c>
      <c r="O2" s="45" t="s">
        <v>128</v>
      </c>
      <c r="P2" s="45" t="s">
        <v>129</v>
      </c>
      <c r="Q2" s="45" t="s">
        <v>130</v>
      </c>
      <c r="R2" s="46" t="s">
        <v>131</v>
      </c>
      <c r="S2" s="47" t="s">
        <v>132</v>
      </c>
    </row>
    <row r="3" spans="1:21" ht="15.75" customHeight="1" x14ac:dyDescent="0.2">
      <c r="A3" s="4" t="s">
        <v>1</v>
      </c>
      <c r="B3" s="4"/>
      <c r="C3" s="4"/>
      <c r="D3" s="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1" s="29" customFormat="1" ht="25.5" x14ac:dyDescent="0.2">
      <c r="A4" s="7" t="s">
        <v>155</v>
      </c>
      <c r="B4" s="8" t="s">
        <v>3</v>
      </c>
      <c r="C4" s="9" t="s">
        <v>2</v>
      </c>
      <c r="D4" s="10" t="s">
        <v>147</v>
      </c>
      <c r="E4" s="11">
        <v>11780</v>
      </c>
      <c r="F4" s="11">
        <v>11950</v>
      </c>
      <c r="G4" s="11">
        <v>11460</v>
      </c>
      <c r="H4" s="11">
        <v>11410</v>
      </c>
      <c r="I4" s="11">
        <v>11950</v>
      </c>
      <c r="J4" s="11">
        <v>12640</v>
      </c>
      <c r="K4" s="12">
        <f>IFERROR((SUM(E4:J4)),"")</f>
        <v>71190</v>
      </c>
      <c r="L4" s="11">
        <v>12140</v>
      </c>
      <c r="M4" s="11">
        <v>12940</v>
      </c>
      <c r="N4" s="11">
        <v>11640</v>
      </c>
      <c r="O4" s="11">
        <v>11860</v>
      </c>
      <c r="P4" s="11">
        <v>11510</v>
      </c>
      <c r="Q4" s="11">
        <v>9450</v>
      </c>
      <c r="R4" s="12">
        <f>IFERROR((SUM(L4:Q4)),"")</f>
        <v>69540</v>
      </c>
      <c r="S4" s="12">
        <f>IFERROR((SUM(E4:J4)+SUM(L4:Q4)),"")</f>
        <v>140730</v>
      </c>
    </row>
    <row r="5" spans="1:21" s="29" customFormat="1" ht="30" x14ac:dyDescent="0.2">
      <c r="A5" s="7" t="s">
        <v>156</v>
      </c>
      <c r="B5" s="13" t="s">
        <v>4</v>
      </c>
      <c r="C5" s="9" t="s">
        <v>2</v>
      </c>
      <c r="D5" s="10" t="s">
        <v>147</v>
      </c>
      <c r="E5" s="14">
        <v>105903.45</v>
      </c>
      <c r="F5" s="14">
        <v>108225</v>
      </c>
      <c r="G5" s="14">
        <v>103942.2</v>
      </c>
      <c r="H5" s="14">
        <v>103358.2</v>
      </c>
      <c r="I5" s="14">
        <v>107809.2</v>
      </c>
      <c r="J5" s="14">
        <v>113772.8</v>
      </c>
      <c r="K5" s="12">
        <f>SUM(E5:J5)</f>
        <v>643010.85000000009</v>
      </c>
      <c r="L5" s="11">
        <v>109138.6</v>
      </c>
      <c r="M5" s="11">
        <v>118828.9</v>
      </c>
      <c r="N5" s="11">
        <v>113490</v>
      </c>
      <c r="O5" s="11">
        <v>116571.9</v>
      </c>
      <c r="P5" s="11" t="s">
        <v>142</v>
      </c>
      <c r="Q5" s="11">
        <v>94846.9</v>
      </c>
      <c r="R5" s="12">
        <f>IFERROR((SUM(L5:Q5)),"")</f>
        <v>552876.30000000005</v>
      </c>
      <c r="S5" s="12">
        <f t="shared" ref="S5" si="0">IFERROR((SUM(E5:J5)+SUM(L5:Q5)),"")</f>
        <v>1195887.1500000001</v>
      </c>
    </row>
    <row r="6" spans="1:21" s="29" customFormat="1" ht="25.5" x14ac:dyDescent="0.2">
      <c r="A6" s="7" t="s">
        <v>5</v>
      </c>
      <c r="B6" s="15" t="s">
        <v>6</v>
      </c>
      <c r="C6" s="9" t="s">
        <v>2</v>
      </c>
      <c r="D6" s="10" t="s">
        <v>147</v>
      </c>
      <c r="E6" s="11">
        <v>11780</v>
      </c>
      <c r="F6" s="11">
        <v>11950</v>
      </c>
      <c r="G6" s="11">
        <v>11460</v>
      </c>
      <c r="H6" s="11">
        <v>11410</v>
      </c>
      <c r="I6" s="11">
        <v>11950</v>
      </c>
      <c r="J6" s="11">
        <v>12640</v>
      </c>
      <c r="K6" s="12">
        <f>IFERROR((SUM(E6:J6)),"")</f>
        <v>71190</v>
      </c>
      <c r="L6" s="11">
        <v>12140</v>
      </c>
      <c r="M6" s="11">
        <v>12940</v>
      </c>
      <c r="N6" s="11">
        <v>11640</v>
      </c>
      <c r="O6" s="11">
        <v>11860</v>
      </c>
      <c r="P6" s="11">
        <v>11510</v>
      </c>
      <c r="Q6" s="11">
        <v>9450</v>
      </c>
      <c r="R6" s="12">
        <f>IFERROR((SUM(L6:Q6)),"")</f>
        <v>69540</v>
      </c>
      <c r="S6" s="12">
        <f>IFERROR((SUM(E6:J6)+SUM(L6:Q6)),"")</f>
        <v>140730</v>
      </c>
    </row>
    <row r="7" spans="1:21" s="29" customFormat="1" ht="15.75" x14ac:dyDescent="0.2">
      <c r="A7" s="4" t="s">
        <v>7</v>
      </c>
      <c r="B7" s="4"/>
      <c r="C7" s="48"/>
      <c r="D7" s="2"/>
      <c r="E7" s="3"/>
      <c r="F7" s="3"/>
      <c r="G7" s="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21" s="29" customFormat="1" ht="25.5" x14ac:dyDescent="0.2">
      <c r="A8" s="7" t="s">
        <v>135</v>
      </c>
      <c r="B8" s="13" t="s">
        <v>136</v>
      </c>
      <c r="C8" s="9" t="s">
        <v>8</v>
      </c>
      <c r="D8" s="16" t="s">
        <v>147</v>
      </c>
      <c r="E8" s="17">
        <v>184</v>
      </c>
      <c r="F8" s="17">
        <v>205</v>
      </c>
      <c r="G8" s="17">
        <v>205</v>
      </c>
      <c r="H8" s="17">
        <v>158</v>
      </c>
      <c r="I8" s="17">
        <v>211</v>
      </c>
      <c r="J8" s="17">
        <v>212</v>
      </c>
      <c r="K8" s="18">
        <f t="shared" ref="K8:K9" si="1">IFERROR((SUM(E8:J8)),"")</f>
        <v>1175</v>
      </c>
      <c r="L8" s="17">
        <v>195</v>
      </c>
      <c r="M8" s="17">
        <v>203</v>
      </c>
      <c r="N8" s="17">
        <v>212</v>
      </c>
      <c r="O8" s="17">
        <v>169</v>
      </c>
      <c r="P8" s="17">
        <v>214</v>
      </c>
      <c r="Q8" s="17">
        <v>152</v>
      </c>
      <c r="R8" s="18">
        <f t="shared" ref="R8:R9" si="2">IFERROR((SUM(L8:Q8)),"")</f>
        <v>1145</v>
      </c>
      <c r="S8" s="18">
        <f t="shared" ref="S8:S9" si="3">IFERROR((SUM(E8:J8)+SUM(L8:Q8)),"")</f>
        <v>2320</v>
      </c>
    </row>
    <row r="9" spans="1:21" s="29" customFormat="1" ht="25.5" x14ac:dyDescent="0.2">
      <c r="A9" s="7" t="s">
        <v>137</v>
      </c>
      <c r="B9" s="13" t="s">
        <v>138</v>
      </c>
      <c r="C9" s="9" t="s">
        <v>8</v>
      </c>
      <c r="D9" s="16" t="s">
        <v>147</v>
      </c>
      <c r="E9" s="19">
        <v>14611.44</v>
      </c>
      <c r="F9" s="19">
        <v>16279.05</v>
      </c>
      <c r="G9" s="19">
        <v>16279.05</v>
      </c>
      <c r="H9" s="19">
        <v>12546.78</v>
      </c>
      <c r="I9" s="19">
        <v>16755.509999999998</v>
      </c>
      <c r="J9" s="19">
        <v>16834.919999999998</v>
      </c>
      <c r="K9" s="18">
        <f t="shared" si="1"/>
        <v>93306.749999999985</v>
      </c>
      <c r="L9" s="17">
        <v>17072.78</v>
      </c>
      <c r="M9" s="17">
        <v>18473</v>
      </c>
      <c r="N9" s="17">
        <v>19292</v>
      </c>
      <c r="O9" s="17">
        <v>15379</v>
      </c>
      <c r="P9" s="17">
        <v>19474</v>
      </c>
      <c r="Q9" s="17">
        <v>13832</v>
      </c>
      <c r="R9" s="18">
        <f t="shared" si="2"/>
        <v>103522.78</v>
      </c>
      <c r="S9" s="18">
        <f t="shared" si="3"/>
        <v>196829.52999999997</v>
      </c>
    </row>
    <row r="10" spans="1:21" s="29" customFormat="1" ht="38.25" x14ac:dyDescent="0.2">
      <c r="A10" s="7" t="s">
        <v>9</v>
      </c>
      <c r="B10" s="13" t="s">
        <v>10</v>
      </c>
      <c r="C10" s="9" t="s">
        <v>8</v>
      </c>
      <c r="D10" s="16" t="s">
        <v>147</v>
      </c>
      <c r="E10" s="11"/>
      <c r="F10" s="11"/>
      <c r="G10" s="11"/>
      <c r="H10" s="11"/>
      <c r="I10" s="11"/>
      <c r="J10" s="11"/>
      <c r="K10" s="12">
        <f t="shared" ref="K10:K59" si="4">IFERROR((SUM(E10:J10)),"")</f>
        <v>0</v>
      </c>
      <c r="L10" s="11"/>
      <c r="M10" s="11"/>
      <c r="N10" s="11"/>
      <c r="O10" s="11"/>
      <c r="P10" s="11"/>
      <c r="Q10" s="11"/>
      <c r="R10" s="12">
        <f t="shared" ref="R10:R59" si="5">IFERROR((SUM(L10:Q10)),"")</f>
        <v>0</v>
      </c>
      <c r="S10" s="12">
        <f t="shared" ref="S10:S59" si="6">IFERROR((SUM(E10:J10)+SUM(L10:Q10)),"")</f>
        <v>0</v>
      </c>
      <c r="T10" s="32"/>
      <c r="U10" s="32"/>
    </row>
    <row r="11" spans="1:21" s="29" customFormat="1" ht="25.5" x14ac:dyDescent="0.2">
      <c r="A11" s="7" t="s">
        <v>11</v>
      </c>
      <c r="B11" s="13" t="s">
        <v>12</v>
      </c>
      <c r="C11" s="9" t="s">
        <v>8</v>
      </c>
      <c r="D11" s="16" t="s">
        <v>147</v>
      </c>
      <c r="E11" s="14"/>
      <c r="F11" s="14"/>
      <c r="G11" s="14"/>
      <c r="H11" s="14"/>
      <c r="I11" s="14"/>
      <c r="J11" s="14"/>
      <c r="K11" s="12">
        <f t="shared" si="4"/>
        <v>0</v>
      </c>
      <c r="L11" s="11"/>
      <c r="M11" s="11"/>
      <c r="N11" s="11"/>
      <c r="O11" s="11"/>
      <c r="P11" s="11"/>
      <c r="Q11" s="11"/>
      <c r="R11" s="12">
        <f t="shared" si="5"/>
        <v>0</v>
      </c>
      <c r="S11" s="12">
        <f t="shared" si="6"/>
        <v>0</v>
      </c>
      <c r="T11" s="32"/>
      <c r="U11" s="32"/>
    </row>
    <row r="12" spans="1:21" s="29" customFormat="1" ht="25.5" x14ac:dyDescent="0.2">
      <c r="A12" s="7" t="s">
        <v>13</v>
      </c>
      <c r="B12" s="13" t="s">
        <v>14</v>
      </c>
      <c r="C12" s="9" t="s">
        <v>8</v>
      </c>
      <c r="D12" s="16" t="s">
        <v>147</v>
      </c>
      <c r="E12" s="14"/>
      <c r="F12" s="14"/>
      <c r="G12" s="14"/>
      <c r="H12" s="14"/>
      <c r="I12" s="14"/>
      <c r="J12" s="14"/>
      <c r="K12" s="12">
        <f t="shared" si="4"/>
        <v>0</v>
      </c>
      <c r="L12" s="11"/>
      <c r="M12" s="11"/>
      <c r="N12" s="11"/>
      <c r="O12" s="11"/>
      <c r="P12" s="11"/>
      <c r="Q12" s="11"/>
      <c r="R12" s="12">
        <f t="shared" si="5"/>
        <v>0</v>
      </c>
      <c r="S12" s="12">
        <f t="shared" si="6"/>
        <v>0</v>
      </c>
      <c r="T12" s="32"/>
      <c r="U12" s="32"/>
    </row>
    <row r="13" spans="1:21" s="29" customFormat="1" ht="15.75" x14ac:dyDescent="0.2">
      <c r="A13" s="4" t="s">
        <v>15</v>
      </c>
      <c r="B13" s="4"/>
      <c r="C13" s="4"/>
      <c r="D13" s="2"/>
      <c r="E13" s="3"/>
      <c r="F13" s="3"/>
      <c r="G13" s="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21" s="29" customFormat="1" ht="30" x14ac:dyDescent="0.2">
      <c r="A14" s="20" t="s">
        <v>139</v>
      </c>
      <c r="B14" s="21" t="s">
        <v>16</v>
      </c>
      <c r="C14" s="16" t="s">
        <v>8</v>
      </c>
      <c r="D14" s="16" t="s">
        <v>147</v>
      </c>
      <c r="E14" s="17">
        <v>8892</v>
      </c>
      <c r="F14" s="17">
        <v>7080</v>
      </c>
      <c r="G14" s="17">
        <v>4884</v>
      </c>
      <c r="H14" s="17">
        <v>8436</v>
      </c>
      <c r="I14" s="17">
        <v>8052</v>
      </c>
      <c r="J14" s="17">
        <v>6576</v>
      </c>
      <c r="K14" s="18">
        <f t="shared" ref="K14:K17" si="7">IFERROR((SUM(E14:J14)),"")</f>
        <v>43920</v>
      </c>
      <c r="L14" s="17">
        <v>5412</v>
      </c>
      <c r="M14" s="17">
        <v>8256</v>
      </c>
      <c r="N14" s="17">
        <v>5088</v>
      </c>
      <c r="O14" s="17">
        <v>7644</v>
      </c>
      <c r="P14" s="17">
        <v>8904</v>
      </c>
      <c r="Q14" s="17">
        <v>7548</v>
      </c>
      <c r="R14" s="18">
        <f t="shared" ref="R14:R18" si="8">IFERROR((SUM(L14:Q14)),"")</f>
        <v>42852</v>
      </c>
      <c r="S14" s="18">
        <f t="shared" ref="S14:S18" si="9">IFERROR((SUM(E14:J14)+SUM(L14:Q14)),"")</f>
        <v>86772</v>
      </c>
    </row>
    <row r="15" spans="1:21" s="29" customFormat="1" ht="30" x14ac:dyDescent="0.2">
      <c r="A15" s="20" t="s">
        <v>140</v>
      </c>
      <c r="B15" s="21" t="s">
        <v>16</v>
      </c>
      <c r="C15" s="16" t="s">
        <v>8</v>
      </c>
      <c r="D15" s="16" t="s">
        <v>147</v>
      </c>
      <c r="E15" s="17">
        <v>39348</v>
      </c>
      <c r="F15" s="17">
        <v>30852</v>
      </c>
      <c r="G15" s="17">
        <v>23856</v>
      </c>
      <c r="H15" s="17">
        <v>34920</v>
      </c>
      <c r="I15" s="17">
        <v>40248</v>
      </c>
      <c r="J15" s="17">
        <v>30024</v>
      </c>
      <c r="K15" s="18">
        <f>SUM(E15:J15)</f>
        <v>199248</v>
      </c>
      <c r="L15" s="17">
        <v>25896</v>
      </c>
      <c r="M15" s="17">
        <v>36816</v>
      </c>
      <c r="N15" s="17">
        <v>37464</v>
      </c>
      <c r="O15" s="17">
        <v>34272</v>
      </c>
      <c r="P15" s="17">
        <v>43296</v>
      </c>
      <c r="Q15" s="17">
        <v>36552</v>
      </c>
      <c r="R15" s="18">
        <f>SUM(L15:Q15)</f>
        <v>214296</v>
      </c>
      <c r="S15" s="18">
        <f>SUM(K15+R15)</f>
        <v>413544</v>
      </c>
    </row>
    <row r="16" spans="1:21" s="29" customFormat="1" ht="25.5" x14ac:dyDescent="0.2">
      <c r="A16" s="20" t="s">
        <v>17</v>
      </c>
      <c r="B16" s="21" t="s">
        <v>17</v>
      </c>
      <c r="C16" s="16" t="s">
        <v>8</v>
      </c>
      <c r="D16" s="16" t="s">
        <v>147</v>
      </c>
      <c r="E16" s="17">
        <v>4116</v>
      </c>
      <c r="F16" s="17">
        <v>6878</v>
      </c>
      <c r="G16" s="17">
        <v>4557</v>
      </c>
      <c r="H16" s="17">
        <v>5838</v>
      </c>
      <c r="I16" s="17">
        <v>7445</v>
      </c>
      <c r="J16" s="17">
        <v>4329</v>
      </c>
      <c r="K16" s="18">
        <f t="shared" si="7"/>
        <v>33163</v>
      </c>
      <c r="L16" s="17">
        <v>4087</v>
      </c>
      <c r="M16" s="17">
        <v>5578</v>
      </c>
      <c r="N16" s="17">
        <v>6222</v>
      </c>
      <c r="O16" s="17">
        <v>5303</v>
      </c>
      <c r="P16" s="17">
        <v>5981</v>
      </c>
      <c r="Q16" s="17">
        <v>5231</v>
      </c>
      <c r="R16" s="18">
        <f t="shared" si="8"/>
        <v>32402</v>
      </c>
      <c r="S16" s="18">
        <f t="shared" si="9"/>
        <v>65565</v>
      </c>
    </row>
    <row r="17" spans="1:20" s="29" customFormat="1" ht="38.25" x14ac:dyDescent="0.2">
      <c r="A17" s="20" t="s">
        <v>141</v>
      </c>
      <c r="B17" s="21" t="s">
        <v>18</v>
      </c>
      <c r="C17" s="16" t="s">
        <v>8</v>
      </c>
      <c r="D17" s="16" t="s">
        <v>147</v>
      </c>
      <c r="E17" s="19">
        <v>21128.21</v>
      </c>
      <c r="F17" s="19">
        <v>25292.38</v>
      </c>
      <c r="G17" s="19">
        <v>19512.8</v>
      </c>
      <c r="H17" s="19">
        <v>25607.19</v>
      </c>
      <c r="I17" s="19">
        <v>33578.620000000003</v>
      </c>
      <c r="J17" s="19">
        <v>24421.200000000001</v>
      </c>
      <c r="K17" s="18">
        <f t="shared" si="7"/>
        <v>149540.40000000002</v>
      </c>
      <c r="L17" s="17">
        <v>20288.84</v>
      </c>
      <c r="M17" s="17">
        <v>24610.78</v>
      </c>
      <c r="N17" s="17">
        <v>31022.61</v>
      </c>
      <c r="O17" s="17">
        <v>25311.56</v>
      </c>
      <c r="P17" s="17">
        <v>31147.83</v>
      </c>
      <c r="Q17" s="17">
        <v>28383.91</v>
      </c>
      <c r="R17" s="18">
        <f t="shared" si="8"/>
        <v>160765.53</v>
      </c>
      <c r="S17" s="18">
        <f t="shared" si="9"/>
        <v>310305.93000000005</v>
      </c>
    </row>
    <row r="18" spans="1:20" s="29" customFormat="1" ht="33" customHeight="1" x14ac:dyDescent="0.2">
      <c r="A18" s="22" t="s">
        <v>19</v>
      </c>
      <c r="B18" s="21" t="s">
        <v>20</v>
      </c>
      <c r="C18" s="16" t="s">
        <v>8</v>
      </c>
      <c r="D18" s="16" t="s">
        <v>147</v>
      </c>
      <c r="E18" s="19">
        <v>17610.759999999998</v>
      </c>
      <c r="F18" s="19">
        <v>43215.66</v>
      </c>
      <c r="G18" s="19">
        <v>25562.12</v>
      </c>
      <c r="H18" s="19">
        <v>27038.080000000002</v>
      </c>
      <c r="I18" s="19">
        <v>45420.47</v>
      </c>
      <c r="J18" s="19">
        <v>23359.599999999999</v>
      </c>
      <c r="K18" s="18">
        <f>SUM(E18:J18)</f>
        <v>182206.69</v>
      </c>
      <c r="L18" s="17">
        <v>22997.3</v>
      </c>
      <c r="M18" s="17">
        <v>31437.98</v>
      </c>
      <c r="N18" s="17">
        <v>40497.519999999997</v>
      </c>
      <c r="O18" s="17">
        <v>30466.38</v>
      </c>
      <c r="P18" s="17">
        <v>35501.279999999999</v>
      </c>
      <c r="Q18" s="17">
        <v>29126.82</v>
      </c>
      <c r="R18" s="18">
        <f t="shared" si="8"/>
        <v>190027.28</v>
      </c>
      <c r="S18" s="18">
        <f t="shared" si="9"/>
        <v>372233.97</v>
      </c>
    </row>
    <row r="19" spans="1:20" s="29" customFormat="1" ht="15.75" x14ac:dyDescent="0.2">
      <c r="A19" s="4" t="s">
        <v>133</v>
      </c>
      <c r="B19" s="4"/>
      <c r="C19" s="4"/>
      <c r="D19" s="2"/>
      <c r="E19" s="3"/>
      <c r="F19" s="3"/>
      <c r="G19" s="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20" s="29" customFormat="1" ht="38.25" x14ac:dyDescent="0.2">
      <c r="A20" s="20" t="s">
        <v>21</v>
      </c>
      <c r="B20" s="23" t="s">
        <v>22</v>
      </c>
      <c r="C20" s="16" t="s">
        <v>8</v>
      </c>
      <c r="D20" s="16" t="s">
        <v>148</v>
      </c>
      <c r="E20" s="34">
        <v>11780</v>
      </c>
      <c r="F20" s="34">
        <v>11950</v>
      </c>
      <c r="G20" s="34">
        <v>11460</v>
      </c>
      <c r="H20" s="34">
        <v>11410</v>
      </c>
      <c r="I20" s="34">
        <v>11950</v>
      </c>
      <c r="J20" s="34">
        <v>12640</v>
      </c>
      <c r="K20" s="35">
        <f t="shared" ref="K20" si="10">IFERROR((SUM(E20:J20)),"")</f>
        <v>71190</v>
      </c>
      <c r="L20" s="34">
        <v>12140</v>
      </c>
      <c r="M20" s="34">
        <v>12940</v>
      </c>
      <c r="N20" s="34">
        <v>11640</v>
      </c>
      <c r="O20" s="34">
        <v>11860</v>
      </c>
      <c r="P20" s="34">
        <v>11510</v>
      </c>
      <c r="Q20" s="34">
        <v>9450</v>
      </c>
      <c r="R20" s="35">
        <f t="shared" ref="R20" si="11">IFERROR((SUM(L20:Q20)),"")</f>
        <v>69540</v>
      </c>
      <c r="S20" s="35">
        <f t="shared" ref="S20" si="12">IFERROR((SUM(E20:J20)+SUM(L20:Q20)),"")</f>
        <v>140730</v>
      </c>
      <c r="T20" s="29" t="s">
        <v>143</v>
      </c>
    </row>
    <row r="21" spans="1:20" s="29" customFormat="1" ht="15.75" x14ac:dyDescent="0.2">
      <c r="A21" s="4" t="s">
        <v>23</v>
      </c>
      <c r="B21" s="4"/>
      <c r="C21" s="4"/>
      <c r="D21" s="2"/>
      <c r="E21" s="3"/>
      <c r="F21" s="3"/>
      <c r="G21" s="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20" s="29" customFormat="1" ht="25.5" x14ac:dyDescent="0.2">
      <c r="A22" s="20" t="s">
        <v>23</v>
      </c>
      <c r="B22" s="23" t="s">
        <v>24</v>
      </c>
      <c r="C22" s="16" t="s">
        <v>8</v>
      </c>
      <c r="D22" s="16" t="s">
        <v>148</v>
      </c>
      <c r="E22" s="34">
        <v>6066</v>
      </c>
      <c r="F22" s="34">
        <v>6075</v>
      </c>
      <c r="G22" s="34">
        <v>6093</v>
      </c>
      <c r="H22" s="34">
        <v>6125</v>
      </c>
      <c r="I22" s="34">
        <v>6145</v>
      </c>
      <c r="J22" s="34">
        <v>6161</v>
      </c>
      <c r="K22" s="35">
        <f t="shared" ref="K22:K23" si="13">IFERROR((SUM(E22:J22)),"")</f>
        <v>36665</v>
      </c>
      <c r="L22" s="34">
        <v>6196</v>
      </c>
      <c r="M22" s="34">
        <v>6229</v>
      </c>
      <c r="N22" s="34">
        <v>6277</v>
      </c>
      <c r="O22" s="34">
        <v>6294</v>
      </c>
      <c r="P22" s="34">
        <v>6310</v>
      </c>
      <c r="Q22" s="34">
        <v>6316</v>
      </c>
      <c r="R22" s="35">
        <f t="shared" ref="R22:R23" si="14">IFERROR((SUM(L22:Q22)),"")</f>
        <v>37622</v>
      </c>
      <c r="S22" s="35">
        <f t="shared" ref="S22:S23" si="15">IFERROR((SUM(E22:J22)+SUM(L22:Q22)),"")</f>
        <v>74287</v>
      </c>
    </row>
    <row r="23" spans="1:20" s="29" customFormat="1" ht="45" x14ac:dyDescent="0.2">
      <c r="A23" s="20" t="s">
        <v>25</v>
      </c>
      <c r="B23" s="21" t="s">
        <v>26</v>
      </c>
      <c r="C23" s="16" t="s">
        <v>27</v>
      </c>
      <c r="D23" s="16" t="s">
        <v>148</v>
      </c>
      <c r="E23" s="34">
        <v>1.94</v>
      </c>
      <c r="F23" s="34">
        <v>1.96</v>
      </c>
      <c r="G23" s="34">
        <v>1.88</v>
      </c>
      <c r="H23" s="34">
        <v>1.86</v>
      </c>
      <c r="I23" s="34">
        <v>1.94</v>
      </c>
      <c r="J23" s="34">
        <v>2.0499999999999998</v>
      </c>
      <c r="K23" s="35">
        <f t="shared" si="13"/>
        <v>11.629999999999999</v>
      </c>
      <c r="L23" s="34">
        <v>1.95</v>
      </c>
      <c r="M23" s="34">
        <v>2.0699999999999998</v>
      </c>
      <c r="N23" s="34">
        <v>1.85</v>
      </c>
      <c r="O23" s="34">
        <v>1.88</v>
      </c>
      <c r="P23" s="34">
        <v>1.82</v>
      </c>
      <c r="Q23" s="34">
        <v>1.49</v>
      </c>
      <c r="R23" s="35">
        <f t="shared" si="14"/>
        <v>11.059999999999999</v>
      </c>
      <c r="S23" s="35">
        <f t="shared" si="15"/>
        <v>22.689999999999998</v>
      </c>
    </row>
    <row r="24" spans="1:20" s="29" customFormat="1" ht="15.75" x14ac:dyDescent="0.2">
      <c r="A24" s="4" t="s">
        <v>28</v>
      </c>
      <c r="B24" s="4"/>
      <c r="C24" s="4"/>
      <c r="D24" s="2"/>
      <c r="E24" s="3"/>
      <c r="F24" s="3"/>
      <c r="G24" s="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20" s="29" customFormat="1" ht="25.5" x14ac:dyDescent="0.2">
      <c r="A25" s="20" t="s">
        <v>29</v>
      </c>
      <c r="B25" s="21" t="s">
        <v>30</v>
      </c>
      <c r="C25" s="16" t="s">
        <v>31</v>
      </c>
      <c r="D25" s="16" t="s">
        <v>148</v>
      </c>
      <c r="E25" s="36">
        <v>190532.52</v>
      </c>
      <c r="F25" s="36">
        <v>146483.21</v>
      </c>
      <c r="G25" s="36">
        <v>182696.08</v>
      </c>
      <c r="H25" s="36">
        <v>133828.07</v>
      </c>
      <c r="I25" s="36">
        <v>186602.09</v>
      </c>
      <c r="J25" s="36">
        <v>177039.62</v>
      </c>
      <c r="K25" s="35">
        <f t="shared" ref="K25:K27" si="16">IFERROR((SUM(E25:J25)),"")</f>
        <v>1017181.5899999999</v>
      </c>
      <c r="L25" s="34">
        <v>169656.01</v>
      </c>
      <c r="M25" s="34">
        <v>181847.4</v>
      </c>
      <c r="N25" s="34">
        <v>145897.04999999999</v>
      </c>
      <c r="O25" s="34">
        <v>182563.02</v>
      </c>
      <c r="P25" s="34">
        <v>128227.1</v>
      </c>
      <c r="Q25" s="34">
        <v>114714.16</v>
      </c>
      <c r="R25" s="35">
        <f t="shared" ref="R25:R27" si="17">IFERROR((SUM(L25:Q25)),"")</f>
        <v>922904.74</v>
      </c>
      <c r="S25" s="35">
        <f t="shared" ref="S25:S27" si="18">IFERROR((SUM(E25:J25)+SUM(L25:Q25)),"")</f>
        <v>1940086.3299999998</v>
      </c>
    </row>
    <row r="26" spans="1:20" s="29" customFormat="1" ht="25.5" x14ac:dyDescent="0.2">
      <c r="A26" s="20" t="s">
        <v>32</v>
      </c>
      <c r="B26" s="21" t="s">
        <v>33</v>
      </c>
      <c r="C26" s="16" t="s">
        <v>31</v>
      </c>
      <c r="D26" s="16" t="s">
        <v>148</v>
      </c>
      <c r="E26" s="34">
        <v>18336</v>
      </c>
      <c r="F26" s="34">
        <v>20732</v>
      </c>
      <c r="G26" s="34">
        <v>26884</v>
      </c>
      <c r="H26" s="34">
        <v>248205.48</v>
      </c>
      <c r="I26" s="34">
        <v>31499</v>
      </c>
      <c r="J26" s="34">
        <v>46228</v>
      </c>
      <c r="K26" s="35">
        <f t="shared" si="16"/>
        <v>391884.48</v>
      </c>
      <c r="L26" s="34">
        <v>58816.51</v>
      </c>
      <c r="M26" s="34">
        <v>100896</v>
      </c>
      <c r="N26" s="34">
        <v>59985.2</v>
      </c>
      <c r="O26" s="34">
        <v>44631.8</v>
      </c>
      <c r="P26" s="34">
        <v>56128</v>
      </c>
      <c r="Q26" s="34">
        <v>16512</v>
      </c>
      <c r="R26" s="35">
        <f t="shared" si="17"/>
        <v>336969.51</v>
      </c>
      <c r="S26" s="35">
        <f t="shared" si="18"/>
        <v>728853.99</v>
      </c>
    </row>
    <row r="27" spans="1:20" s="29" customFormat="1" ht="45" x14ac:dyDescent="0.2">
      <c r="A27" s="20" t="s">
        <v>34</v>
      </c>
      <c r="B27" s="21" t="s">
        <v>35</v>
      </c>
      <c r="C27" s="16" t="s">
        <v>31</v>
      </c>
      <c r="D27" s="16" t="s">
        <v>148</v>
      </c>
      <c r="E27" s="36" t="s">
        <v>144</v>
      </c>
      <c r="F27" s="36" t="s">
        <v>144</v>
      </c>
      <c r="G27" s="36" t="s">
        <v>144</v>
      </c>
      <c r="H27" s="36" t="s">
        <v>144</v>
      </c>
      <c r="I27" s="36" t="s">
        <v>144</v>
      </c>
      <c r="J27" s="36" t="s">
        <v>144</v>
      </c>
      <c r="K27" s="35">
        <f t="shared" si="16"/>
        <v>0</v>
      </c>
      <c r="L27" s="34" t="s">
        <v>144</v>
      </c>
      <c r="M27" s="34" t="s">
        <v>144</v>
      </c>
      <c r="N27" s="34" t="s">
        <v>144</v>
      </c>
      <c r="O27" s="34" t="s">
        <v>144</v>
      </c>
      <c r="P27" s="34" t="s">
        <v>144</v>
      </c>
      <c r="Q27" s="34" t="s">
        <v>144</v>
      </c>
      <c r="R27" s="35">
        <f t="shared" si="17"/>
        <v>0</v>
      </c>
      <c r="S27" s="35">
        <f t="shared" si="18"/>
        <v>0</v>
      </c>
    </row>
    <row r="28" spans="1:20" s="29" customFormat="1" ht="36.75" customHeight="1" x14ac:dyDescent="0.2">
      <c r="A28" s="52" t="s">
        <v>36</v>
      </c>
      <c r="B28" s="52"/>
      <c r="C28" s="52"/>
      <c r="D28" s="2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20" s="29" customFormat="1" ht="25.5" x14ac:dyDescent="0.2">
      <c r="A29" s="20" t="s">
        <v>37</v>
      </c>
      <c r="B29" s="25" t="s">
        <v>38</v>
      </c>
      <c r="C29" s="16" t="s">
        <v>2</v>
      </c>
      <c r="D29" s="16" t="s">
        <v>149</v>
      </c>
      <c r="E29" s="37">
        <v>1841242</v>
      </c>
      <c r="F29" s="37">
        <v>2611711</v>
      </c>
      <c r="G29" s="37">
        <v>2045589</v>
      </c>
      <c r="H29" s="37">
        <v>1885136</v>
      </c>
      <c r="I29" s="37">
        <v>1709841</v>
      </c>
      <c r="J29" s="37">
        <v>1567140</v>
      </c>
      <c r="K29" s="37">
        <v>11660659</v>
      </c>
      <c r="L29" s="37">
        <v>1516546</v>
      </c>
      <c r="M29" s="37">
        <v>1600691</v>
      </c>
      <c r="N29" s="37">
        <v>1613528</v>
      </c>
      <c r="O29" s="37">
        <v>1756295</v>
      </c>
      <c r="P29" s="37">
        <v>2083961</v>
      </c>
      <c r="Q29" s="37">
        <v>2038667</v>
      </c>
      <c r="R29" s="37">
        <v>10609688</v>
      </c>
      <c r="S29" s="37">
        <v>22270347</v>
      </c>
    </row>
    <row r="30" spans="1:20" s="29" customFormat="1" ht="37.5" customHeight="1" x14ac:dyDescent="0.2">
      <c r="A30" s="20" t="s">
        <v>39</v>
      </c>
      <c r="B30" s="23" t="s">
        <v>40</v>
      </c>
      <c r="C30" s="16" t="s">
        <v>2</v>
      </c>
      <c r="D30" s="16" t="s">
        <v>149</v>
      </c>
      <c r="E30" s="17"/>
      <c r="F30" s="17"/>
      <c r="G30" s="17"/>
      <c r="H30" s="17"/>
      <c r="I30" s="17"/>
      <c r="J30" s="17"/>
      <c r="K30" s="18">
        <f t="shared" si="4"/>
        <v>0</v>
      </c>
      <c r="L30" s="17"/>
      <c r="M30" s="17"/>
      <c r="N30" s="17"/>
      <c r="O30" s="17"/>
      <c r="P30" s="17"/>
      <c r="Q30" s="17"/>
      <c r="R30" s="18">
        <f t="shared" si="5"/>
        <v>0</v>
      </c>
      <c r="S30" s="18">
        <f t="shared" si="6"/>
        <v>0</v>
      </c>
    </row>
    <row r="31" spans="1:20" s="29" customFormat="1" ht="25.5" x14ac:dyDescent="0.2">
      <c r="A31" s="20" t="s">
        <v>41</v>
      </c>
      <c r="B31" s="25" t="s">
        <v>55</v>
      </c>
      <c r="C31" s="16" t="s">
        <v>2</v>
      </c>
      <c r="D31" s="16" t="s">
        <v>149</v>
      </c>
      <c r="E31" s="38">
        <v>485275.65</v>
      </c>
      <c r="F31" s="38">
        <v>558352.38</v>
      </c>
      <c r="G31" s="38">
        <v>607434.87</v>
      </c>
      <c r="H31" s="38">
        <v>675132.44</v>
      </c>
      <c r="I31" s="38">
        <v>756471.18</v>
      </c>
      <c r="J31" s="38">
        <v>765827.23</v>
      </c>
      <c r="K31" s="38">
        <f t="shared" ref="K31" si="19">IFERROR((SUM(E31:J31)),"")</f>
        <v>3848493.75</v>
      </c>
      <c r="L31" s="38">
        <v>485275.65</v>
      </c>
      <c r="M31" s="38">
        <v>558352.38</v>
      </c>
      <c r="N31" s="38">
        <v>607434.87</v>
      </c>
      <c r="O31" s="38">
        <v>675132.44</v>
      </c>
      <c r="P31" s="38">
        <v>756471.18</v>
      </c>
      <c r="Q31" s="38">
        <v>765827.23</v>
      </c>
      <c r="R31" s="38">
        <f t="shared" ref="R31" si="20">IFERROR((SUM(L31:Q31)),"")</f>
        <v>3848493.75</v>
      </c>
      <c r="S31" s="38">
        <f t="shared" ref="S31" si="21">IFERROR((SUM(E31:J31)+SUM(L31:Q31)),"")</f>
        <v>7696987.5</v>
      </c>
    </row>
    <row r="32" spans="1:20" s="29" customFormat="1" ht="25.5" x14ac:dyDescent="0.2">
      <c r="A32" s="20" t="s">
        <v>41</v>
      </c>
      <c r="B32" s="25" t="s">
        <v>42</v>
      </c>
      <c r="C32" s="16" t="s">
        <v>2</v>
      </c>
      <c r="D32" s="16" t="s">
        <v>149</v>
      </c>
      <c r="E32" s="19"/>
      <c r="F32" s="19"/>
      <c r="G32" s="19"/>
      <c r="H32" s="19"/>
      <c r="I32" s="19"/>
      <c r="J32" s="19"/>
      <c r="K32" s="18">
        <f t="shared" si="4"/>
        <v>0</v>
      </c>
      <c r="L32" s="17"/>
      <c r="M32" s="17"/>
      <c r="N32" s="17"/>
      <c r="O32" s="17"/>
      <c r="P32" s="17"/>
      <c r="Q32" s="17"/>
      <c r="R32" s="18">
        <f t="shared" si="5"/>
        <v>0</v>
      </c>
      <c r="S32" s="18">
        <f t="shared" si="6"/>
        <v>0</v>
      </c>
    </row>
    <row r="33" spans="1:19" s="29" customFormat="1" ht="15.75" x14ac:dyDescent="0.2">
      <c r="A33" s="4" t="s">
        <v>43</v>
      </c>
      <c r="B33" s="4"/>
      <c r="C33" s="4"/>
      <c r="D33" s="2"/>
      <c r="E33" s="3"/>
      <c r="F33" s="3"/>
      <c r="G33" s="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s="29" customFormat="1" ht="38.25" x14ac:dyDescent="0.2">
      <c r="A34" s="20" t="s">
        <v>44</v>
      </c>
      <c r="B34" s="25" t="s">
        <v>45</v>
      </c>
      <c r="C34" s="16" t="s">
        <v>46</v>
      </c>
      <c r="D34" s="16" t="s">
        <v>149</v>
      </c>
      <c r="E34" s="17"/>
      <c r="F34" s="17"/>
      <c r="G34" s="17"/>
      <c r="H34" s="17"/>
      <c r="I34" s="17"/>
      <c r="J34" s="17"/>
      <c r="K34" s="18">
        <f t="shared" si="4"/>
        <v>0</v>
      </c>
      <c r="L34" s="17"/>
      <c r="M34" s="17"/>
      <c r="N34" s="17"/>
      <c r="O34" s="17"/>
      <c r="P34" s="17"/>
      <c r="Q34" s="17"/>
      <c r="R34" s="18">
        <f t="shared" si="5"/>
        <v>0</v>
      </c>
      <c r="S34" s="18">
        <f t="shared" si="6"/>
        <v>0</v>
      </c>
    </row>
    <row r="35" spans="1:19" s="29" customFormat="1" ht="42" customHeight="1" x14ac:dyDescent="0.2">
      <c r="A35" s="20" t="s">
        <v>47</v>
      </c>
      <c r="B35" s="25" t="s">
        <v>48</v>
      </c>
      <c r="C35" s="16" t="s">
        <v>46</v>
      </c>
      <c r="D35" s="16" t="s">
        <v>149</v>
      </c>
      <c r="E35" s="17"/>
      <c r="F35" s="17"/>
      <c r="G35" s="17"/>
      <c r="H35" s="17"/>
      <c r="I35" s="17"/>
      <c r="J35" s="17"/>
      <c r="K35" s="18">
        <f t="shared" si="4"/>
        <v>0</v>
      </c>
      <c r="L35" s="17"/>
      <c r="M35" s="17"/>
      <c r="N35" s="17"/>
      <c r="O35" s="17"/>
      <c r="P35" s="17"/>
      <c r="Q35" s="17"/>
      <c r="R35" s="18">
        <f t="shared" si="5"/>
        <v>0</v>
      </c>
      <c r="S35" s="18">
        <f t="shared" si="6"/>
        <v>0</v>
      </c>
    </row>
    <row r="36" spans="1:19" s="29" customFormat="1" ht="31.5" customHeight="1" x14ac:dyDescent="0.2">
      <c r="A36" s="52" t="s">
        <v>49</v>
      </c>
      <c r="B36" s="52"/>
      <c r="C36" s="52"/>
      <c r="D36" s="2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s="29" customFormat="1" ht="25.5" x14ac:dyDescent="0.2">
      <c r="A37" s="20" t="s">
        <v>50</v>
      </c>
      <c r="B37" s="26" t="s">
        <v>51</v>
      </c>
      <c r="C37" s="16" t="s">
        <v>2</v>
      </c>
      <c r="D37" s="16" t="s">
        <v>150</v>
      </c>
      <c r="E37" s="37">
        <v>10104</v>
      </c>
      <c r="F37" s="37">
        <v>12578</v>
      </c>
      <c r="G37" s="37">
        <v>10786</v>
      </c>
      <c r="H37" s="37">
        <v>11093</v>
      </c>
      <c r="I37" s="37">
        <v>9250</v>
      </c>
      <c r="J37" s="37">
        <v>9846</v>
      </c>
      <c r="K37" s="39">
        <v>63657</v>
      </c>
      <c r="L37" s="37">
        <v>9638</v>
      </c>
      <c r="M37" s="37">
        <v>10536</v>
      </c>
      <c r="N37" s="37">
        <v>10374</v>
      </c>
      <c r="O37" s="37">
        <v>10480</v>
      </c>
      <c r="P37" s="37">
        <v>10849</v>
      </c>
      <c r="Q37" s="37">
        <v>10141</v>
      </c>
      <c r="R37" s="37">
        <v>62018</v>
      </c>
      <c r="S37" s="37">
        <v>125675</v>
      </c>
    </row>
    <row r="38" spans="1:19" s="29" customFormat="1" ht="25.5" x14ac:dyDescent="0.2">
      <c r="A38" s="20" t="s">
        <v>52</v>
      </c>
      <c r="B38" s="27" t="s">
        <v>53</v>
      </c>
      <c r="C38" s="16" t="s">
        <v>2</v>
      </c>
      <c r="D38" s="16" t="s">
        <v>150</v>
      </c>
      <c r="E38" s="17"/>
      <c r="F38" s="17"/>
      <c r="G38" s="17"/>
      <c r="H38" s="17"/>
      <c r="I38" s="17"/>
      <c r="J38" s="17"/>
      <c r="K38" s="18">
        <f t="shared" si="4"/>
        <v>0</v>
      </c>
      <c r="L38" s="17"/>
      <c r="M38" s="17"/>
      <c r="N38" s="17"/>
      <c r="O38" s="17"/>
      <c r="P38" s="17"/>
      <c r="Q38" s="17"/>
      <c r="R38" s="18">
        <f t="shared" si="5"/>
        <v>0</v>
      </c>
      <c r="S38" s="18">
        <f t="shared" si="6"/>
        <v>0</v>
      </c>
    </row>
    <row r="39" spans="1:19" s="29" customFormat="1" ht="25.5" x14ac:dyDescent="0.2">
      <c r="A39" s="20" t="s">
        <v>54</v>
      </c>
      <c r="B39" s="26" t="s">
        <v>55</v>
      </c>
      <c r="C39" s="16" t="s">
        <v>2</v>
      </c>
      <c r="D39" s="16" t="s">
        <v>150</v>
      </c>
      <c r="E39" s="38">
        <v>103945.8</v>
      </c>
      <c r="F39" s="38">
        <v>124135.08</v>
      </c>
      <c r="G39" s="38">
        <v>98889.54</v>
      </c>
      <c r="H39" s="38">
        <v>101254.8</v>
      </c>
      <c r="I39" s="38">
        <v>86175.66</v>
      </c>
      <c r="J39" s="38">
        <v>90357.84</v>
      </c>
      <c r="K39" s="38">
        <f t="shared" ref="K39" si="22">IFERROR((SUM(E39:J39)),"")</f>
        <v>604758.72</v>
      </c>
      <c r="L39" s="38">
        <v>87110.45</v>
      </c>
      <c r="M39" s="38">
        <v>101663.97</v>
      </c>
      <c r="N39" s="38">
        <v>104608.65</v>
      </c>
      <c r="O39" s="38">
        <v>101208.2</v>
      </c>
      <c r="P39" s="38">
        <v>107877.41</v>
      </c>
      <c r="Q39" s="38">
        <v>104050.98</v>
      </c>
      <c r="R39" s="38">
        <f t="shared" ref="R39" si="23">IFERROR((SUM(L39:Q39)),"")</f>
        <v>606519.65999999992</v>
      </c>
      <c r="S39" s="38">
        <f t="shared" ref="S39" si="24">IFERROR((SUM(E39:J39)+SUM(L39:Q39)),"")</f>
        <v>1211278.3799999999</v>
      </c>
    </row>
    <row r="40" spans="1:19" s="29" customFormat="1" ht="25.5" x14ac:dyDescent="0.2">
      <c r="A40" s="20" t="s">
        <v>56</v>
      </c>
      <c r="B40" s="27" t="s">
        <v>57</v>
      </c>
      <c r="C40" s="16" t="s">
        <v>2</v>
      </c>
      <c r="D40" s="16" t="s">
        <v>150</v>
      </c>
      <c r="E40" s="19"/>
      <c r="F40" s="19"/>
      <c r="G40" s="19"/>
      <c r="H40" s="19"/>
      <c r="I40" s="19"/>
      <c r="J40" s="19"/>
      <c r="K40" s="18">
        <f t="shared" si="4"/>
        <v>0</v>
      </c>
      <c r="L40" s="17"/>
      <c r="M40" s="17"/>
      <c r="N40" s="17"/>
      <c r="O40" s="17"/>
      <c r="P40" s="17"/>
      <c r="Q40" s="17"/>
      <c r="R40" s="18">
        <f t="shared" si="5"/>
        <v>0</v>
      </c>
      <c r="S40" s="18">
        <f t="shared" si="6"/>
        <v>0</v>
      </c>
    </row>
    <row r="41" spans="1:19" s="29" customFormat="1" ht="31.5" customHeight="1" x14ac:dyDescent="0.2">
      <c r="A41" s="52" t="s">
        <v>58</v>
      </c>
      <c r="B41" s="52"/>
      <c r="C41" s="52"/>
      <c r="D41" s="2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s="29" customFormat="1" ht="30" x14ac:dyDescent="0.2">
      <c r="A42" s="49" t="s">
        <v>145</v>
      </c>
      <c r="B42" s="25" t="s">
        <v>59</v>
      </c>
      <c r="C42" s="16" t="s">
        <v>60</v>
      </c>
      <c r="D42" s="16" t="s">
        <v>151</v>
      </c>
      <c r="E42" s="40">
        <v>9661.1</v>
      </c>
      <c r="F42" s="40">
        <v>8555.2999999999993</v>
      </c>
      <c r="G42" s="40">
        <v>8083.7</v>
      </c>
      <c r="H42" s="40">
        <v>7724.7</v>
      </c>
      <c r="I42" s="40">
        <v>8352.2200000000012</v>
      </c>
      <c r="J42" s="40">
        <v>7041.5</v>
      </c>
      <c r="K42" s="41">
        <v>49418.520000000004</v>
      </c>
      <c r="L42" s="17">
        <v>8641.130000000001</v>
      </c>
      <c r="M42" s="17">
        <v>9710.9399999999987</v>
      </c>
      <c r="N42" s="42">
        <v>8872</v>
      </c>
      <c r="O42" s="42">
        <v>10582.2</v>
      </c>
      <c r="P42" s="42">
        <v>9851.4</v>
      </c>
      <c r="Q42" s="42">
        <v>6800.55</v>
      </c>
      <c r="R42" s="42">
        <v>54458.220000000008</v>
      </c>
      <c r="S42" s="41">
        <f t="shared" si="6"/>
        <v>103876.74000000002</v>
      </c>
    </row>
    <row r="43" spans="1:19" s="29" customFormat="1" ht="39" customHeight="1" x14ac:dyDescent="0.2">
      <c r="A43" s="20" t="s">
        <v>61</v>
      </c>
      <c r="B43" s="25" t="s">
        <v>62</v>
      </c>
      <c r="C43" s="16" t="s">
        <v>60</v>
      </c>
      <c r="D43" s="16" t="s">
        <v>151</v>
      </c>
      <c r="E43" s="17"/>
      <c r="F43" s="17"/>
      <c r="G43" s="17"/>
      <c r="H43" s="17"/>
      <c r="I43" s="17"/>
      <c r="J43" s="17"/>
      <c r="K43" s="18">
        <f t="shared" si="4"/>
        <v>0</v>
      </c>
      <c r="L43" s="17"/>
      <c r="M43" s="17"/>
      <c r="N43" s="17"/>
      <c r="O43" s="17"/>
      <c r="P43" s="17"/>
      <c r="Q43" s="17"/>
      <c r="R43" s="18">
        <f t="shared" si="5"/>
        <v>0</v>
      </c>
      <c r="S43" s="43">
        <v>10200</v>
      </c>
    </row>
    <row r="44" spans="1:19" s="29" customFormat="1" ht="38.25" x14ac:dyDescent="0.2">
      <c r="A44" s="20" t="s">
        <v>63</v>
      </c>
      <c r="B44" s="25" t="s">
        <v>64</v>
      </c>
      <c r="C44" s="16" t="s">
        <v>60</v>
      </c>
      <c r="D44" s="16" t="s">
        <v>151</v>
      </c>
      <c r="E44" s="17">
        <v>495</v>
      </c>
      <c r="F44" s="17">
        <v>888</v>
      </c>
      <c r="G44" s="17">
        <v>1092</v>
      </c>
      <c r="H44" s="17">
        <v>1332</v>
      </c>
      <c r="I44" s="17">
        <v>1824</v>
      </c>
      <c r="J44" s="17">
        <v>3039</v>
      </c>
      <c r="K44" s="18">
        <f>SUM(E44:J44)</f>
        <v>8670</v>
      </c>
      <c r="L44" s="17">
        <v>1184</v>
      </c>
      <c r="M44" s="17">
        <v>1734</v>
      </c>
      <c r="N44" s="17">
        <v>4881</v>
      </c>
      <c r="O44" s="17">
        <v>3333</v>
      </c>
      <c r="P44" s="17">
        <v>0</v>
      </c>
      <c r="Q44" s="17">
        <v>2929</v>
      </c>
      <c r="R44" s="18">
        <f>SUM(L44:Q44)</f>
        <v>14061</v>
      </c>
      <c r="S44" s="18">
        <f t="shared" si="6"/>
        <v>22731</v>
      </c>
    </row>
    <row r="45" spans="1:19" s="29" customFormat="1" ht="38.25" x14ac:dyDescent="0.2">
      <c r="A45" s="20" t="s">
        <v>65</v>
      </c>
      <c r="B45" s="25" t="s">
        <v>66</v>
      </c>
      <c r="C45" s="16" t="s">
        <v>60</v>
      </c>
      <c r="D45" s="16" t="s">
        <v>151</v>
      </c>
      <c r="E45" s="19">
        <v>77.05</v>
      </c>
      <c r="F45" s="19">
        <v>26.55</v>
      </c>
      <c r="G45" s="19">
        <v>95.66</v>
      </c>
      <c r="H45" s="19">
        <v>23.67</v>
      </c>
      <c r="I45" s="19">
        <v>63.56</v>
      </c>
      <c r="J45" s="19">
        <v>174.77</v>
      </c>
      <c r="K45" s="19">
        <f>SUM(E45:J45)</f>
        <v>461.26</v>
      </c>
      <c r="L45" s="19">
        <v>8.5</v>
      </c>
      <c r="M45" s="19">
        <v>234.8</v>
      </c>
      <c r="N45" s="19">
        <v>155.06800000000001</v>
      </c>
      <c r="O45" s="19">
        <v>265.72399999999999</v>
      </c>
      <c r="P45" s="19">
        <v>0</v>
      </c>
      <c r="Q45" s="19">
        <v>63.44</v>
      </c>
      <c r="R45" s="19">
        <f>SUM(L45:Q45)</f>
        <v>727.53200000000015</v>
      </c>
      <c r="S45" s="19">
        <f t="shared" si="6"/>
        <v>1188.7920000000001</v>
      </c>
    </row>
    <row r="46" spans="1:19" s="29" customFormat="1" ht="38.25" x14ac:dyDescent="0.2">
      <c r="A46" s="20" t="s">
        <v>67</v>
      </c>
      <c r="B46" s="25" t="s">
        <v>68</v>
      </c>
      <c r="C46" s="16" t="s">
        <v>60</v>
      </c>
      <c r="D46" s="16" t="s">
        <v>157</v>
      </c>
      <c r="E46" s="17">
        <v>1330</v>
      </c>
      <c r="F46" s="17">
        <v>1330</v>
      </c>
      <c r="G46" s="17">
        <v>1330</v>
      </c>
      <c r="H46" s="17">
        <v>1330</v>
      </c>
      <c r="I46" s="17">
        <v>1330</v>
      </c>
      <c r="J46" s="17">
        <v>1330</v>
      </c>
      <c r="K46" s="18">
        <v>7980</v>
      </c>
      <c r="L46" s="17">
        <v>1330</v>
      </c>
      <c r="M46" s="17">
        <v>1330</v>
      </c>
      <c r="N46" s="17">
        <v>1330</v>
      </c>
      <c r="O46" s="17">
        <v>1330</v>
      </c>
      <c r="P46" s="17">
        <v>1330</v>
      </c>
      <c r="Q46" s="17">
        <v>1330</v>
      </c>
      <c r="R46" s="18">
        <v>1330</v>
      </c>
      <c r="S46" s="18">
        <f t="shared" si="6"/>
        <v>15960</v>
      </c>
    </row>
    <row r="47" spans="1:19" s="29" customFormat="1" ht="34.5" customHeight="1" x14ac:dyDescent="0.2">
      <c r="A47" s="52" t="s">
        <v>69</v>
      </c>
      <c r="B47" s="52"/>
      <c r="C47" s="52"/>
      <c r="D47" s="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s="29" customFormat="1" ht="51" x14ac:dyDescent="0.2">
      <c r="A48" s="20" t="s">
        <v>70</v>
      </c>
      <c r="B48" s="25" t="s">
        <v>71</v>
      </c>
      <c r="C48" s="16" t="s">
        <v>31</v>
      </c>
      <c r="D48" s="5" t="s">
        <v>152</v>
      </c>
      <c r="E48" s="17"/>
      <c r="F48" s="17"/>
      <c r="G48" s="17"/>
      <c r="H48" s="17"/>
      <c r="I48" s="17"/>
      <c r="J48" s="17"/>
      <c r="K48" s="18">
        <f t="shared" si="4"/>
        <v>0</v>
      </c>
      <c r="L48" s="17"/>
      <c r="M48" s="17"/>
      <c r="N48" s="17"/>
      <c r="O48" s="17"/>
      <c r="P48" s="17"/>
      <c r="Q48" s="17"/>
      <c r="R48" s="18">
        <f t="shared" si="5"/>
        <v>0</v>
      </c>
      <c r="S48" s="33">
        <v>6.5199999999999994E-2</v>
      </c>
    </row>
    <row r="49" spans="1:19" s="29" customFormat="1" ht="51" x14ac:dyDescent="0.2">
      <c r="A49" s="20" t="s">
        <v>72</v>
      </c>
      <c r="B49" s="25" t="s">
        <v>73</v>
      </c>
      <c r="C49" s="16" t="s">
        <v>31</v>
      </c>
      <c r="D49" s="5" t="s">
        <v>151</v>
      </c>
      <c r="E49" s="17"/>
      <c r="F49" s="17"/>
      <c r="G49" s="17"/>
      <c r="H49" s="17"/>
      <c r="I49" s="17"/>
      <c r="J49" s="17"/>
      <c r="K49" s="18">
        <f t="shared" si="4"/>
        <v>0</v>
      </c>
      <c r="L49" s="17"/>
      <c r="M49" s="17"/>
      <c r="N49" s="17"/>
      <c r="O49" s="17"/>
      <c r="P49" s="17"/>
      <c r="Q49" s="17"/>
      <c r="R49" s="18">
        <f t="shared" si="5"/>
        <v>0</v>
      </c>
      <c r="S49" s="18">
        <f t="shared" si="6"/>
        <v>0</v>
      </c>
    </row>
    <row r="50" spans="1:19" s="29" customFormat="1" ht="15.75" x14ac:dyDescent="0.2">
      <c r="A50" s="4" t="s">
        <v>74</v>
      </c>
      <c r="B50" s="4"/>
      <c r="C50" s="4"/>
      <c r="D50" s="2"/>
      <c r="E50" s="3"/>
      <c r="F50" s="3"/>
      <c r="G50" s="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s="29" customFormat="1" ht="25.5" x14ac:dyDescent="0.2">
      <c r="A51" s="20" t="s">
        <v>75</v>
      </c>
      <c r="B51" s="21" t="s">
        <v>76</v>
      </c>
      <c r="C51" s="16" t="s">
        <v>31</v>
      </c>
      <c r="D51" s="5" t="s">
        <v>152</v>
      </c>
      <c r="E51" s="17"/>
      <c r="F51" s="17"/>
      <c r="G51" s="17"/>
      <c r="H51" s="17"/>
      <c r="I51" s="17"/>
      <c r="J51" s="17"/>
      <c r="K51" s="18">
        <f t="shared" si="4"/>
        <v>0</v>
      </c>
      <c r="L51" s="17"/>
      <c r="M51" s="17"/>
      <c r="N51" s="17"/>
      <c r="O51" s="17"/>
      <c r="P51" s="17"/>
      <c r="Q51" s="17"/>
      <c r="R51" s="18">
        <f t="shared" si="5"/>
        <v>0</v>
      </c>
      <c r="S51" s="18">
        <v>0</v>
      </c>
    </row>
    <row r="52" spans="1:19" s="29" customFormat="1" ht="33" customHeight="1" x14ac:dyDescent="0.2">
      <c r="A52" s="52" t="s">
        <v>77</v>
      </c>
      <c r="B52" s="52"/>
      <c r="C52" s="52"/>
      <c r="D52" s="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s="29" customFormat="1" ht="27" customHeight="1" x14ac:dyDescent="0.2">
      <c r="A53" s="20" t="s">
        <v>78</v>
      </c>
      <c r="B53" s="21" t="s">
        <v>79</v>
      </c>
      <c r="C53" s="16" t="s">
        <v>2</v>
      </c>
      <c r="D53" s="5" t="s">
        <v>148</v>
      </c>
      <c r="E53" s="36">
        <v>15.24</v>
      </c>
      <c r="F53" s="36">
        <v>21.11</v>
      </c>
      <c r="G53" s="36">
        <v>19.5</v>
      </c>
      <c r="H53" s="36">
        <v>22.44</v>
      </c>
      <c r="I53" s="36">
        <v>19.27</v>
      </c>
      <c r="J53" s="36">
        <v>20.100000000000001</v>
      </c>
      <c r="K53" s="35">
        <f t="shared" ref="K53:K56" si="25">IFERROR((SUM(E53:J53)),"")</f>
        <v>117.66</v>
      </c>
      <c r="L53" s="34">
        <v>19.04</v>
      </c>
      <c r="M53" s="34">
        <v>18.420000000000002</v>
      </c>
      <c r="N53" s="34">
        <v>20.57</v>
      </c>
      <c r="O53" s="34">
        <v>19.86</v>
      </c>
      <c r="P53" s="34">
        <v>19.82</v>
      </c>
      <c r="Q53" s="34">
        <v>19.3</v>
      </c>
      <c r="R53" s="35">
        <f t="shared" ref="R53:R56" si="26">IFERROR((SUM(L53:Q53)),"")</f>
        <v>117.01</v>
      </c>
      <c r="S53" s="35">
        <f t="shared" ref="S53:S56" si="27">IFERROR((SUM(E53:J53)+SUM(L53:Q53)),"")</f>
        <v>234.67000000000002</v>
      </c>
    </row>
    <row r="54" spans="1:19" s="29" customFormat="1" ht="25.5" x14ac:dyDescent="0.2">
      <c r="A54" s="20" t="s">
        <v>80</v>
      </c>
      <c r="B54" s="21" t="s">
        <v>81</v>
      </c>
      <c r="C54" s="16" t="s">
        <v>2</v>
      </c>
      <c r="D54" s="5" t="s">
        <v>148</v>
      </c>
      <c r="E54" s="36">
        <v>85.39</v>
      </c>
      <c r="F54" s="36">
        <v>103.12</v>
      </c>
      <c r="G54" s="36">
        <v>103.72</v>
      </c>
      <c r="H54" s="36">
        <v>112.41</v>
      </c>
      <c r="I54" s="36">
        <v>103.49</v>
      </c>
      <c r="J54" s="36">
        <v>114.29</v>
      </c>
      <c r="K54" s="35">
        <f t="shared" si="25"/>
        <v>622.41999999999996</v>
      </c>
      <c r="L54" s="34">
        <v>110.71</v>
      </c>
      <c r="M54" s="34">
        <v>115.77</v>
      </c>
      <c r="N54" s="34">
        <v>118.66</v>
      </c>
      <c r="O54" s="34">
        <v>109.55</v>
      </c>
      <c r="P54" s="34">
        <v>116.43</v>
      </c>
      <c r="Q54" s="34">
        <v>119.9</v>
      </c>
      <c r="R54" s="35">
        <f t="shared" si="26"/>
        <v>691.02</v>
      </c>
      <c r="S54" s="35">
        <f t="shared" si="27"/>
        <v>1313.44</v>
      </c>
    </row>
    <row r="55" spans="1:19" s="29" customFormat="1" ht="25.5" x14ac:dyDescent="0.2">
      <c r="A55" s="20" t="s">
        <v>82</v>
      </c>
      <c r="B55" s="21" t="s">
        <v>83</v>
      </c>
      <c r="C55" s="16" t="s">
        <v>2</v>
      </c>
      <c r="D55" s="5" t="s">
        <v>148</v>
      </c>
      <c r="E55" s="36">
        <v>51230.48</v>
      </c>
      <c r="F55" s="36">
        <v>70963.009999999995</v>
      </c>
      <c r="G55" s="36">
        <v>65531.040000000001</v>
      </c>
      <c r="H55" s="36">
        <v>75427.67</v>
      </c>
      <c r="I55" s="36">
        <v>64765.22</v>
      </c>
      <c r="J55" s="36">
        <v>67564.429999999993</v>
      </c>
      <c r="K55" s="35">
        <f t="shared" si="25"/>
        <v>395481.85000000003</v>
      </c>
      <c r="L55" s="34">
        <v>63995.27</v>
      </c>
      <c r="M55" s="34">
        <v>61908.15</v>
      </c>
      <c r="N55" s="34">
        <v>69144.78</v>
      </c>
      <c r="O55" s="34">
        <v>66758.27</v>
      </c>
      <c r="P55" s="34">
        <v>66612.539999999994</v>
      </c>
      <c r="Q55" s="34">
        <v>64853.49</v>
      </c>
      <c r="R55" s="35">
        <f t="shared" si="26"/>
        <v>393272.5</v>
      </c>
      <c r="S55" s="35">
        <f t="shared" si="27"/>
        <v>788754.35000000009</v>
      </c>
    </row>
    <row r="56" spans="1:19" s="29" customFormat="1" ht="25.5" x14ac:dyDescent="0.2">
      <c r="A56" s="20" t="s">
        <v>84</v>
      </c>
      <c r="B56" s="21" t="s">
        <v>85</v>
      </c>
      <c r="C56" s="16" t="s">
        <v>2</v>
      </c>
      <c r="D56" s="5" t="s">
        <v>148</v>
      </c>
      <c r="E56" s="36">
        <v>46371.98</v>
      </c>
      <c r="F56" s="36">
        <v>55995.25</v>
      </c>
      <c r="G56" s="36">
        <v>56321.97</v>
      </c>
      <c r="H56" s="36">
        <v>61042.84</v>
      </c>
      <c r="I56" s="36">
        <v>56199.18</v>
      </c>
      <c r="J56" s="36">
        <v>62060.79</v>
      </c>
      <c r="K56" s="35">
        <f t="shared" si="25"/>
        <v>337992.01</v>
      </c>
      <c r="L56" s="34">
        <v>60119.66</v>
      </c>
      <c r="M56" s="34">
        <v>62865.279999999999</v>
      </c>
      <c r="N56" s="34">
        <v>64435.44</v>
      </c>
      <c r="O56" s="34">
        <v>59489.63</v>
      </c>
      <c r="P56" s="34">
        <v>63222.400000000001</v>
      </c>
      <c r="Q56" s="34">
        <v>65106.73</v>
      </c>
      <c r="R56" s="35">
        <f t="shared" si="26"/>
        <v>375239.14</v>
      </c>
      <c r="S56" s="35">
        <f t="shared" si="27"/>
        <v>713231.15</v>
      </c>
    </row>
    <row r="57" spans="1:19" s="29" customFormat="1" ht="34.5" customHeight="1" x14ac:dyDescent="0.2">
      <c r="A57" s="52" t="s">
        <v>86</v>
      </c>
      <c r="B57" s="52"/>
      <c r="C57" s="52"/>
      <c r="D57" s="50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29" customFormat="1" ht="25.5" x14ac:dyDescent="0.2">
      <c r="A58" s="20" t="s">
        <v>87</v>
      </c>
      <c r="B58" s="21" t="s">
        <v>88</v>
      </c>
      <c r="C58" s="16" t="s">
        <v>31</v>
      </c>
      <c r="D58" s="5" t="s">
        <v>153</v>
      </c>
      <c r="E58" s="17">
        <v>2074902.09</v>
      </c>
      <c r="F58" s="17">
        <v>2087884.68</v>
      </c>
      <c r="G58" s="17">
        <v>2087467.05</v>
      </c>
      <c r="H58" s="17"/>
      <c r="I58" s="17">
        <v>2087638.61</v>
      </c>
      <c r="J58" s="17">
        <v>1907993.23</v>
      </c>
      <c r="K58" s="18">
        <f t="shared" si="4"/>
        <v>10245885.66</v>
      </c>
      <c r="L58" s="17">
        <v>2118690.7200000002</v>
      </c>
      <c r="M58" s="17">
        <v>2122711.91</v>
      </c>
      <c r="N58" s="17">
        <v>2137893.21</v>
      </c>
      <c r="O58" s="17">
        <v>4244165.7300000004</v>
      </c>
      <c r="P58" s="17">
        <v>2395957.39</v>
      </c>
      <c r="Q58" s="17">
        <v>2402361.0299999998</v>
      </c>
      <c r="R58" s="18">
        <f t="shared" ref="R58" si="28">IFERROR((SUM(L58:Q58)),"")</f>
        <v>15421779.99</v>
      </c>
      <c r="S58" s="18">
        <f t="shared" ref="S58" si="29">IFERROR((SUM(E58:J58)+SUM(L58:Q58)),"")</f>
        <v>25667665.649999999</v>
      </c>
    </row>
    <row r="59" spans="1:19" s="29" customFormat="1" ht="38.25" x14ac:dyDescent="0.2">
      <c r="A59" s="20" t="s">
        <v>89</v>
      </c>
      <c r="B59" s="21" t="s">
        <v>90</v>
      </c>
      <c r="C59" s="16" t="s">
        <v>31</v>
      </c>
      <c r="D59" s="5" t="s">
        <v>153</v>
      </c>
      <c r="E59" s="17"/>
      <c r="F59" s="17"/>
      <c r="G59" s="17"/>
      <c r="H59" s="17">
        <v>724817.03</v>
      </c>
      <c r="I59" s="17"/>
      <c r="J59" s="17">
        <v>179645.38</v>
      </c>
      <c r="K59" s="18">
        <f t="shared" si="4"/>
        <v>904462.41</v>
      </c>
      <c r="L59" s="17"/>
      <c r="M59" s="17"/>
      <c r="N59" s="17"/>
      <c r="O59" s="17"/>
      <c r="P59" s="17"/>
      <c r="Q59" s="17"/>
      <c r="R59" s="18">
        <f t="shared" si="5"/>
        <v>0</v>
      </c>
      <c r="S59" s="18">
        <f t="shared" si="6"/>
        <v>904462.41</v>
      </c>
    </row>
    <row r="60" spans="1:19" s="29" customFormat="1" ht="29.25" customHeight="1" x14ac:dyDescent="0.2">
      <c r="A60" s="52" t="s">
        <v>91</v>
      </c>
      <c r="B60" s="52"/>
      <c r="C60" s="52"/>
      <c r="D60" s="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s="29" customFormat="1" ht="25.5" x14ac:dyDescent="0.2">
      <c r="A61" s="20" t="s">
        <v>92</v>
      </c>
      <c r="B61" s="21" t="s">
        <v>93</v>
      </c>
      <c r="C61" s="16" t="s">
        <v>31</v>
      </c>
      <c r="D61" s="5" t="s">
        <v>150</v>
      </c>
      <c r="E61" s="19">
        <v>1259598.96</v>
      </c>
      <c r="F61" s="19">
        <v>1134403.3999999999</v>
      </c>
      <c r="G61" s="19">
        <v>1268387.29</v>
      </c>
      <c r="H61" s="19">
        <v>1272232.8700000001</v>
      </c>
      <c r="I61" s="19">
        <v>1275227.27</v>
      </c>
      <c r="J61" s="19">
        <v>1278898.76</v>
      </c>
      <c r="K61" s="18">
        <v>1281623.49</v>
      </c>
      <c r="L61" s="17">
        <v>1281623.49</v>
      </c>
      <c r="M61" s="17">
        <v>2252122.08</v>
      </c>
      <c r="N61" s="17">
        <v>1407503.14</v>
      </c>
      <c r="O61" s="17">
        <v>1413919.29</v>
      </c>
      <c r="P61" s="17">
        <v>1420019.8</v>
      </c>
      <c r="Q61" s="17">
        <v>1421368.95</v>
      </c>
      <c r="R61" s="18">
        <f t="shared" ref="R61" si="30">IFERROR((SUM(L61:Q61)),"")</f>
        <v>9196556.75</v>
      </c>
      <c r="S61" s="18">
        <f t="shared" ref="S61" si="31">IFERROR((SUM(E61:J61)+SUM(L61:Q61)),"")</f>
        <v>16685305.299999999</v>
      </c>
    </row>
    <row r="62" spans="1:19" s="29" customFormat="1" ht="38.25" x14ac:dyDescent="0.2">
      <c r="A62" s="20" t="s">
        <v>94</v>
      </c>
      <c r="B62" s="21" t="s">
        <v>95</v>
      </c>
      <c r="C62" s="16" t="s">
        <v>31</v>
      </c>
      <c r="D62" s="5" t="s">
        <v>150</v>
      </c>
      <c r="E62" s="17"/>
      <c r="F62" s="17">
        <v>132165.79999999999</v>
      </c>
      <c r="G62" s="17"/>
      <c r="H62" s="17"/>
      <c r="I62" s="17"/>
      <c r="J62" s="17"/>
      <c r="K62" s="18">
        <f t="shared" ref="K62:K75" si="32">IFERROR((SUM(E62:J62)),"")</f>
        <v>132165.79999999999</v>
      </c>
      <c r="L62" s="17"/>
      <c r="M62" s="17"/>
      <c r="N62" s="17"/>
      <c r="O62" s="17"/>
      <c r="P62" s="17"/>
      <c r="Q62" s="17"/>
      <c r="R62" s="18">
        <f t="shared" ref="R62:R75" si="33">IFERROR((SUM(L62:Q62)),"")</f>
        <v>0</v>
      </c>
      <c r="S62" s="18">
        <v>132166</v>
      </c>
    </row>
    <row r="63" spans="1:19" s="29" customFormat="1" ht="25.5" x14ac:dyDescent="0.2">
      <c r="A63" s="20" t="s">
        <v>96</v>
      </c>
      <c r="B63" s="21" t="s">
        <v>97</v>
      </c>
      <c r="C63" s="16" t="s">
        <v>31</v>
      </c>
      <c r="D63" s="5" t="s">
        <v>150</v>
      </c>
      <c r="E63" s="19"/>
      <c r="F63" s="19"/>
      <c r="G63" s="19"/>
      <c r="H63" s="19"/>
      <c r="I63" s="19"/>
      <c r="J63" s="19"/>
      <c r="K63" s="18">
        <f t="shared" si="32"/>
        <v>0</v>
      </c>
      <c r="L63" s="17"/>
      <c r="M63" s="17"/>
      <c r="N63" s="17"/>
      <c r="O63" s="17"/>
      <c r="P63" s="17"/>
      <c r="Q63" s="17"/>
      <c r="R63" s="18">
        <f t="shared" si="33"/>
        <v>0</v>
      </c>
      <c r="S63" s="18">
        <v>243054.5</v>
      </c>
    </row>
    <row r="64" spans="1:19" s="29" customFormat="1" ht="30.75" customHeight="1" x14ac:dyDescent="0.2">
      <c r="A64" s="52" t="s">
        <v>98</v>
      </c>
      <c r="B64" s="52"/>
      <c r="C64" s="52"/>
      <c r="D64" s="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s="29" customFormat="1" ht="38.25" x14ac:dyDescent="0.2">
      <c r="A65" s="20" t="s">
        <v>99</v>
      </c>
      <c r="B65" s="21" t="s">
        <v>100</v>
      </c>
      <c r="C65" s="16" t="s">
        <v>2</v>
      </c>
      <c r="D65" s="5" t="s">
        <v>150</v>
      </c>
      <c r="E65" s="38">
        <v>8329.23</v>
      </c>
      <c r="F65" s="38">
        <v>15358.13</v>
      </c>
      <c r="G65" s="38">
        <v>15793.9</v>
      </c>
      <c r="H65" s="38">
        <v>15543.4</v>
      </c>
      <c r="I65" s="38">
        <v>15722.3</v>
      </c>
      <c r="J65" s="38">
        <v>15337</v>
      </c>
      <c r="K65" s="38">
        <f t="shared" ref="K65:K67" si="34">IFERROR((SUM(E65:J65)),"")</f>
        <v>86083.96</v>
      </c>
      <c r="L65" s="38">
        <v>16129.54</v>
      </c>
      <c r="M65" s="38">
        <v>15635.24</v>
      </c>
      <c r="N65" s="38">
        <v>15722.95</v>
      </c>
      <c r="O65" s="38">
        <v>19230.45</v>
      </c>
      <c r="P65" s="38">
        <v>16844.490000000002</v>
      </c>
      <c r="Q65" s="38">
        <v>11307.85</v>
      </c>
      <c r="R65" s="38">
        <f t="shared" ref="R65:R67" si="35">IFERROR((SUM(L65:Q65)),"")</f>
        <v>94870.52</v>
      </c>
      <c r="S65" s="38">
        <f t="shared" ref="S65:S67" si="36">IFERROR((SUM(E65:J65)+SUM(L65:Q65)),"")</f>
        <v>180954.48</v>
      </c>
    </row>
    <row r="66" spans="1:19" s="29" customFormat="1" ht="38.25" x14ac:dyDescent="0.2">
      <c r="A66" s="20" t="s">
        <v>101</v>
      </c>
      <c r="B66" s="21" t="s">
        <v>102</v>
      </c>
      <c r="C66" s="16" t="s">
        <v>2</v>
      </c>
      <c r="D66" s="5" t="s">
        <v>150</v>
      </c>
      <c r="E66" s="38">
        <v>308.63</v>
      </c>
      <c r="F66" s="38">
        <v>400.72</v>
      </c>
      <c r="G66" s="38">
        <v>440.52</v>
      </c>
      <c r="H66" s="38">
        <v>242.56</v>
      </c>
      <c r="I66" s="38">
        <v>308.02999999999997</v>
      </c>
      <c r="J66" s="38">
        <v>669.02</v>
      </c>
      <c r="K66" s="38">
        <f t="shared" si="34"/>
        <v>2369.4799999999996</v>
      </c>
      <c r="L66" s="38">
        <v>549.70000000000005</v>
      </c>
      <c r="M66" s="38">
        <v>712.42</v>
      </c>
      <c r="N66" s="38">
        <v>503.23</v>
      </c>
      <c r="O66" s="38">
        <v>446.72</v>
      </c>
      <c r="P66" s="38">
        <v>471.03</v>
      </c>
      <c r="Q66" s="38">
        <v>327.99</v>
      </c>
      <c r="R66" s="38">
        <f t="shared" si="35"/>
        <v>3011.0899999999992</v>
      </c>
      <c r="S66" s="38">
        <f t="shared" si="36"/>
        <v>5380.5699999999988</v>
      </c>
    </row>
    <row r="67" spans="1:19" s="29" customFormat="1" ht="38.25" x14ac:dyDescent="0.2">
      <c r="A67" s="20" t="s">
        <v>103</v>
      </c>
      <c r="B67" s="21" t="s">
        <v>104</v>
      </c>
      <c r="C67" s="16" t="s">
        <v>2</v>
      </c>
      <c r="D67" s="5" t="s">
        <v>150</v>
      </c>
      <c r="E67" s="38">
        <v>691.74</v>
      </c>
      <c r="F67" s="38">
        <v>344.92</v>
      </c>
      <c r="G67" s="38">
        <v>856.74</v>
      </c>
      <c r="H67" s="38">
        <v>1175.1099999999999</v>
      </c>
      <c r="I67" s="38">
        <v>1689.2</v>
      </c>
      <c r="J67" s="38">
        <v>1445.31</v>
      </c>
      <c r="K67" s="38">
        <f t="shared" si="34"/>
        <v>6203.02</v>
      </c>
      <c r="L67" s="38">
        <v>1486.47</v>
      </c>
      <c r="M67" s="38">
        <v>1551.11</v>
      </c>
      <c r="N67" s="38">
        <v>2134.6799999999998</v>
      </c>
      <c r="O67" s="38">
        <v>2385.5</v>
      </c>
      <c r="P67" s="38">
        <v>2446.8200000000002</v>
      </c>
      <c r="Q67" s="38">
        <v>1354.13</v>
      </c>
      <c r="R67" s="38">
        <f t="shared" si="35"/>
        <v>11358.71</v>
      </c>
      <c r="S67" s="38">
        <f t="shared" si="36"/>
        <v>17561.73</v>
      </c>
    </row>
    <row r="68" spans="1:19" s="29" customFormat="1" ht="32.25" customHeight="1" x14ac:dyDescent="0.2">
      <c r="A68" s="52" t="s">
        <v>105</v>
      </c>
      <c r="B68" s="52"/>
      <c r="C68" s="52"/>
      <c r="D68" s="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s="29" customFormat="1" ht="66" customHeight="1" x14ac:dyDescent="0.2">
      <c r="A69" s="20" t="s">
        <v>106</v>
      </c>
      <c r="B69" s="21" t="s">
        <v>107</v>
      </c>
      <c r="C69" s="16" t="s">
        <v>31</v>
      </c>
      <c r="D69" s="5" t="s">
        <v>150</v>
      </c>
      <c r="E69" s="17"/>
      <c r="F69" s="17"/>
      <c r="G69" s="17"/>
      <c r="H69" s="17"/>
      <c r="I69" s="17"/>
      <c r="J69" s="17"/>
      <c r="K69" s="18"/>
      <c r="L69" s="17"/>
      <c r="M69" s="17"/>
      <c r="N69" s="17"/>
      <c r="O69" s="17"/>
      <c r="P69" s="17"/>
      <c r="Q69" s="17"/>
      <c r="R69" s="18">
        <f t="shared" si="33"/>
        <v>0</v>
      </c>
      <c r="S69" s="18">
        <v>223</v>
      </c>
    </row>
    <row r="70" spans="1:19" s="29" customFormat="1" ht="38.25" x14ac:dyDescent="0.2">
      <c r="A70" s="20" t="s">
        <v>108</v>
      </c>
      <c r="B70" s="21" t="s">
        <v>109</v>
      </c>
      <c r="C70" s="16" t="s">
        <v>31</v>
      </c>
      <c r="D70" s="5" t="s">
        <v>150</v>
      </c>
      <c r="E70" s="17"/>
      <c r="F70" s="17"/>
      <c r="G70" s="17"/>
      <c r="H70" s="17"/>
      <c r="I70" s="17"/>
      <c r="J70" s="17"/>
      <c r="K70" s="18">
        <f t="shared" si="32"/>
        <v>0</v>
      </c>
      <c r="L70" s="17"/>
      <c r="M70" s="17"/>
      <c r="N70" s="17"/>
      <c r="O70" s="17"/>
      <c r="P70" s="17"/>
      <c r="Q70" s="17"/>
      <c r="R70" s="18">
        <f t="shared" si="33"/>
        <v>0</v>
      </c>
      <c r="S70" s="18">
        <v>57</v>
      </c>
    </row>
    <row r="71" spans="1:19" s="29" customFormat="1" ht="38.25" x14ac:dyDescent="0.2">
      <c r="A71" s="20" t="s">
        <v>110</v>
      </c>
      <c r="B71" s="21" t="s">
        <v>111</v>
      </c>
      <c r="C71" s="16" t="s">
        <v>31</v>
      </c>
      <c r="D71" s="5" t="s">
        <v>150</v>
      </c>
      <c r="E71" s="44">
        <v>33998.68</v>
      </c>
      <c r="F71" s="44">
        <v>12011.99</v>
      </c>
      <c r="G71" s="44">
        <v>22039.82</v>
      </c>
      <c r="H71" s="19">
        <v>19878.060000000001</v>
      </c>
      <c r="I71" s="19">
        <v>35464.629999999997</v>
      </c>
      <c r="J71" s="19">
        <v>34482.01</v>
      </c>
      <c r="K71" s="18">
        <f t="shared" si="32"/>
        <v>157875.19</v>
      </c>
      <c r="L71" s="19">
        <v>28222.59</v>
      </c>
      <c r="M71" s="19">
        <v>34550.03</v>
      </c>
      <c r="N71" s="19">
        <v>24444.52</v>
      </c>
      <c r="O71" s="44">
        <v>31469.39</v>
      </c>
      <c r="P71" s="44">
        <v>29057.72</v>
      </c>
      <c r="Q71" s="17">
        <v>36987.230000000003</v>
      </c>
      <c r="R71" s="18">
        <f t="shared" si="33"/>
        <v>184731.48</v>
      </c>
      <c r="S71" s="18">
        <f t="shared" ref="S71:S73" si="37">IFERROR((SUM(E71:J71)+SUM(L71:Q71)),"")</f>
        <v>342606.67000000004</v>
      </c>
    </row>
    <row r="72" spans="1:19" s="29" customFormat="1" ht="30" customHeight="1" x14ac:dyDescent="0.2">
      <c r="A72" s="52" t="s">
        <v>112</v>
      </c>
      <c r="B72" s="52"/>
      <c r="C72" s="52"/>
      <c r="D72" s="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s="29" customFormat="1" ht="38.25" x14ac:dyDescent="0.2">
      <c r="A73" s="20" t="s">
        <v>113</v>
      </c>
      <c r="B73" s="21" t="s">
        <v>114</v>
      </c>
      <c r="C73" s="16" t="s">
        <v>31</v>
      </c>
      <c r="D73" s="5" t="s">
        <v>149</v>
      </c>
      <c r="E73" s="19">
        <v>218975.11</v>
      </c>
      <c r="F73" s="19">
        <v>808748.51</v>
      </c>
      <c r="G73" s="19">
        <v>491802.62</v>
      </c>
      <c r="H73" s="19">
        <v>480203.27</v>
      </c>
      <c r="I73" s="19">
        <v>1122035.03</v>
      </c>
      <c r="J73" s="19">
        <v>353602.48</v>
      </c>
      <c r="K73" s="19">
        <f t="shared" si="32"/>
        <v>3475367.02</v>
      </c>
      <c r="L73" s="19">
        <v>891703.71</v>
      </c>
      <c r="M73" s="19">
        <v>849193.6</v>
      </c>
      <c r="N73" s="19">
        <v>452692.63</v>
      </c>
      <c r="O73" s="19">
        <v>220365.02</v>
      </c>
      <c r="P73" s="19">
        <v>471526.04</v>
      </c>
      <c r="Q73" s="19">
        <v>409384.29</v>
      </c>
      <c r="R73" s="19">
        <f t="shared" si="33"/>
        <v>3294865.29</v>
      </c>
      <c r="S73" s="19">
        <f t="shared" si="37"/>
        <v>6770232.3100000005</v>
      </c>
    </row>
    <row r="74" spans="1:19" s="29" customFormat="1" ht="26.25" customHeight="1" x14ac:dyDescent="0.2">
      <c r="A74" s="52" t="s">
        <v>115</v>
      </c>
      <c r="B74" s="52"/>
      <c r="C74" s="52"/>
      <c r="D74" s="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s="29" customFormat="1" ht="30" x14ac:dyDescent="0.2">
      <c r="A75" s="20" t="s">
        <v>116</v>
      </c>
      <c r="B75" s="21" t="s">
        <v>117</v>
      </c>
      <c r="C75" s="16" t="s">
        <v>31</v>
      </c>
      <c r="D75" s="5" t="s">
        <v>154</v>
      </c>
      <c r="E75" s="17"/>
      <c r="F75" s="17"/>
      <c r="G75" s="17"/>
      <c r="H75" s="17"/>
      <c r="I75" s="17"/>
      <c r="J75" s="17"/>
      <c r="K75" s="18">
        <f t="shared" si="32"/>
        <v>0</v>
      </c>
      <c r="L75" s="17"/>
      <c r="M75" s="17"/>
      <c r="N75" s="17"/>
      <c r="O75" s="17"/>
      <c r="P75" s="17"/>
      <c r="Q75" s="17"/>
      <c r="R75" s="18">
        <f t="shared" si="33"/>
        <v>0</v>
      </c>
      <c r="S75" s="18">
        <v>9</v>
      </c>
    </row>
    <row r="76" spans="1:19" x14ac:dyDescent="0.2">
      <c r="D76" s="9"/>
    </row>
    <row r="77" spans="1:19" x14ac:dyDescent="0.2">
      <c r="D77" s="9"/>
    </row>
    <row r="78" spans="1:19" x14ac:dyDescent="0.2">
      <c r="D78" s="9"/>
    </row>
    <row r="79" spans="1:19" x14ac:dyDescent="0.2">
      <c r="D79" s="31"/>
    </row>
    <row r="80" spans="1:19" x14ac:dyDescent="0.2">
      <c r="D80" s="9"/>
    </row>
    <row r="81" spans="4:4" x14ac:dyDescent="0.2">
      <c r="D81" s="31"/>
    </row>
    <row r="82" spans="4:4" x14ac:dyDescent="0.2">
      <c r="D82" s="9"/>
    </row>
    <row r="83" spans="4:4" x14ac:dyDescent="0.2">
      <c r="D83" s="9"/>
    </row>
    <row r="84" spans="4:4" x14ac:dyDescent="0.2">
      <c r="D84" s="9"/>
    </row>
  </sheetData>
  <mergeCells count="33">
    <mergeCell ref="E1:S1"/>
    <mergeCell ref="E3:S3"/>
    <mergeCell ref="E28:S28"/>
    <mergeCell ref="H7:S7"/>
    <mergeCell ref="H13:S13"/>
    <mergeCell ref="A60:C60"/>
    <mergeCell ref="A64:C64"/>
    <mergeCell ref="A68:C68"/>
    <mergeCell ref="A72:C72"/>
    <mergeCell ref="A74:C74"/>
    <mergeCell ref="E68:S68"/>
    <mergeCell ref="E72:S72"/>
    <mergeCell ref="E74:S74"/>
    <mergeCell ref="H33:S33"/>
    <mergeCell ref="H50:S50"/>
    <mergeCell ref="E47:S47"/>
    <mergeCell ref="E52:S52"/>
    <mergeCell ref="E57:S57"/>
    <mergeCell ref="E60:S60"/>
    <mergeCell ref="E64:S64"/>
    <mergeCell ref="E36:S36"/>
    <mergeCell ref="E41:S41"/>
    <mergeCell ref="A47:C47"/>
    <mergeCell ref="A52:C52"/>
    <mergeCell ref="A57:C57"/>
    <mergeCell ref="H19:S19"/>
    <mergeCell ref="H21:S21"/>
    <mergeCell ref="H24:S24"/>
    <mergeCell ref="A1:D1"/>
    <mergeCell ref="A2:C2"/>
    <mergeCell ref="A28:C28"/>
    <mergeCell ref="A36:C36"/>
    <mergeCell ref="A41:C41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 - Indicadores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TJSC</dc:creator>
  <cp:lastModifiedBy>micro</cp:lastModifiedBy>
  <cp:revision>0</cp:revision>
  <dcterms:created xsi:type="dcterms:W3CDTF">2015-07-14T20:50:05Z</dcterms:created>
  <dcterms:modified xsi:type="dcterms:W3CDTF">2015-09-03T19:54:34Z</dcterms:modified>
</cp:coreProperties>
</file>